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ildceo.net\home\spiusers1\TStone\1 Tammy Work\JTED 2.0\Grant Agreement Documents\"/>
    </mc:Choice>
  </mc:AlternateContent>
  <xr:revisionPtr revIDLastSave="0" documentId="8_{2EB85608-6741-422D-B479-087B4C440F8B}" xr6:coauthVersionLast="47" xr6:coauthVersionMax="47" xr10:uidLastSave="{00000000-0000-0000-0000-000000000000}"/>
  <workbookProtection workbookAlgorithmName="SHA-512" workbookHashValue="gHCT2si2GWoe5LrLo5Owf0O+LFaoMUZBNVJ2t5XeGlCpRCBp50aKPUzpimYeHcyAoyfFJU7ORLwuBcKpZf2NwQ==" workbookSaltValue="rnEQnpwM76ygg3OhTYe35g==" workbookSpinCount="100000" lockStructure="1"/>
  <bookViews>
    <workbookView xWindow="-108" yWindow="-108" windowWidth="23256" windowHeight="12576" tabRatio="952" activeTab="1" xr2:uid="{00000000-000D-0000-FFFF-FFFF00000000}"/>
  </bookViews>
  <sheets>
    <sheet name="General Instructions" sheetId="32" r:id="rId1"/>
    <sheet name="Section A" sheetId="1" r:id="rId2"/>
    <sheet name="Section A-Indirect Worksheet" sheetId="37" r:id="rId3"/>
    <sheet name="ICI" sheetId="33" r:id="rId4"/>
    <sheet name="Section B" sheetId="8" r:id="rId5"/>
    <sheet name="Certification " sheetId="5" r:id="rId6"/>
    <sheet name="Sheet1" sheetId="7" state="hidden" r:id="rId7"/>
    <sheet name="Personnel" sheetId="9" r:id="rId8"/>
    <sheet name="Fringe Benefits" sheetId="10" r:id="rId9"/>
    <sheet name="Travel" sheetId="11" r:id="rId10"/>
    <sheet name="Equipment" sheetId="12" r:id="rId11"/>
    <sheet name="Supplies" sheetId="13" r:id="rId12"/>
    <sheet name="Contractual Services" sheetId="14" r:id="rId13"/>
    <sheet name="Consultant" sheetId="15" r:id="rId14"/>
    <sheet name="Construction" sheetId="16" state="hidden" r:id="rId15"/>
    <sheet name="Occupancy" sheetId="17" r:id="rId16"/>
    <sheet name="R &amp; D" sheetId="18" r:id="rId17"/>
    <sheet name="Telecommunications" sheetId="19" r:id="rId18"/>
    <sheet name="Training &amp; Education" sheetId="20" r:id="rId19"/>
    <sheet name="Direct Administrative" sheetId="21" r:id="rId20"/>
    <sheet name="Miscellaneous (other) Costs" sheetId="22" r:id="rId21"/>
    <sheet name="DirectTraining" sheetId="23" r:id="rId22"/>
    <sheet name="Work-Based" sheetId="34" r:id="rId23"/>
    <sheet name="OtherProgram" sheetId="35" r:id="rId24"/>
    <sheet name="BarrierReduction" sheetId="36" r:id="rId25"/>
    <sheet name="Indirect Costs" sheetId="24" r:id="rId26"/>
    <sheet name="Cumulative" sheetId="25" r:id="rId27"/>
    <sheet name="Agency Approval" sheetId="29" r:id="rId28"/>
  </sheets>
  <definedNames>
    <definedName name="OLE_LINK1" localSheetId="27">'Agency Approval'!#REF!</definedName>
    <definedName name="OLE_LINK2" localSheetId="27">'Agency Approval'!#REF!</definedName>
    <definedName name="OLE_LINK4" localSheetId="0">'General Instructions'!#REF!</definedName>
    <definedName name="_xlnm.Print_Area" localSheetId="24">BarrierReduction!$A$1:$F$33</definedName>
    <definedName name="_xlnm.Print_Area" localSheetId="14">Construction!$A$1:$C$18</definedName>
    <definedName name="_xlnm.Print_Area" localSheetId="13">Consultant!$A$1:$G$51</definedName>
    <definedName name="_xlnm.Print_Area" localSheetId="12">'Contractual Services'!$A$1:$C$36</definedName>
    <definedName name="_xlnm.Print_Area" localSheetId="26">Cumulative!$A$1:$G$82</definedName>
    <definedName name="_xlnm.Print_Area" localSheetId="19">'Direct Administrative'!$A$1:$G$33</definedName>
    <definedName name="_xlnm.Print_Area" localSheetId="21">DirectTraining!$A$1:$F$55</definedName>
    <definedName name="_xlnm.Print_Area" localSheetId="10">Equipment!$A$1:$D$35</definedName>
    <definedName name="_xlnm.Print_Area" localSheetId="8">'Fringe Benefits'!$A$1:$G$39</definedName>
    <definedName name="_xlnm.Print_Area" localSheetId="0">'General Instructions'!$A$1:$P$89</definedName>
    <definedName name="_xlnm.Print_Area" localSheetId="3">ICI!$B$2:$Q$32</definedName>
    <definedName name="_xlnm.Print_Area" localSheetId="25">'Indirect Costs'!$A$1:$D$18</definedName>
    <definedName name="_xlnm.Print_Area" localSheetId="20">'Miscellaneous (other) Costs'!$A$1:$F$33</definedName>
    <definedName name="_xlnm.Print_Area" localSheetId="15">Occupancy!$A$1:$F$35</definedName>
    <definedName name="_xlnm.Print_Area" localSheetId="23">OtherProgram!$A$1:$F$33</definedName>
    <definedName name="_xlnm.Print_Area" localSheetId="7">Personnel!$A$1:$G$53</definedName>
    <definedName name="_xlnm.Print_Area" localSheetId="16">'R &amp; D'!$A$1:$C$28</definedName>
    <definedName name="_xlnm.Print_Area" localSheetId="1">'Section A'!$A$1:$F$31</definedName>
    <definedName name="_xlnm.Print_Area" localSheetId="4">'Section B'!$A$1:$E$33</definedName>
    <definedName name="_xlnm.Print_Area" localSheetId="11">Supplies!$A$1:$D$36</definedName>
    <definedName name="_xlnm.Print_Area" localSheetId="17">Telecommunications!$A$1:$F$33</definedName>
    <definedName name="_xlnm.Print_Area" localSheetId="18">'Training &amp; Education'!$A$1:$F$31</definedName>
    <definedName name="_xlnm.Print_Area" localSheetId="9">Travel!$A$1:$G$45</definedName>
    <definedName name="_xlnm.Print_Area" localSheetId="22">'Work-Based'!$A$1:$F$55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9" l="1"/>
  <c r="G25" i="9"/>
  <c r="G26" i="9"/>
  <c r="G9" i="9"/>
  <c r="G10" i="9"/>
  <c r="G11" i="9"/>
  <c r="G16" i="10"/>
  <c r="G17" i="10"/>
  <c r="G18" i="10"/>
  <c r="G7" i="10"/>
  <c r="G8" i="10"/>
  <c r="G9" i="10"/>
  <c r="E20" i="1"/>
  <c r="E18" i="1"/>
  <c r="F45" i="25"/>
  <c r="F44" i="25"/>
  <c r="F43" i="25"/>
  <c r="E43" i="25"/>
  <c r="F42" i="25"/>
  <c r="F41" i="25"/>
  <c r="E41" i="25"/>
  <c r="F40" i="25"/>
  <c r="F37" i="25"/>
  <c r="F36" i="25"/>
  <c r="F35" i="25"/>
  <c r="F34" i="25"/>
  <c r="F27" i="36"/>
  <c r="F27" i="35"/>
  <c r="F49" i="34"/>
  <c r="F27" i="17"/>
  <c r="H73" i="37" l="1"/>
  <c r="H66" i="37"/>
  <c r="H62" i="37"/>
  <c r="H61" i="37"/>
  <c r="H59" i="37"/>
  <c r="H58" i="37"/>
  <c r="H55" i="37"/>
  <c r="H51" i="37"/>
  <c r="H49" i="37"/>
  <c r="H46" i="37"/>
  <c r="H44" i="37"/>
  <c r="G75" i="37"/>
  <c r="H74" i="37"/>
  <c r="G72" i="37"/>
  <c r="H71" i="37"/>
  <c r="H70" i="37"/>
  <c r="G69" i="37"/>
  <c r="H68" i="37"/>
  <c r="H67" i="37"/>
  <c r="H65" i="37"/>
  <c r="H64" i="37"/>
  <c r="H63" i="37"/>
  <c r="H60" i="37"/>
  <c r="G56" i="37"/>
  <c r="H53" i="37"/>
  <c r="H52" i="37"/>
  <c r="H50" i="37"/>
  <c r="H47" i="37"/>
  <c r="G43" i="37"/>
  <c r="G40" i="37"/>
  <c r="G37" i="37"/>
  <c r="H36" i="37"/>
  <c r="H35" i="37"/>
  <c r="G34" i="37"/>
  <c r="G31" i="37"/>
  <c r="F28" i="37"/>
  <c r="H29" i="37"/>
  <c r="G28" i="37"/>
  <c r="G25" i="37"/>
  <c r="G22" i="37"/>
  <c r="G19" i="37"/>
  <c r="G16" i="37"/>
  <c r="H15" i="37"/>
  <c r="G13" i="37"/>
  <c r="G10" i="37"/>
  <c r="G7" i="37"/>
  <c r="G4" i="37"/>
  <c r="F56" i="37" l="1"/>
  <c r="H28" i="37"/>
  <c r="H30" i="37"/>
  <c r="F34" i="37"/>
  <c r="F69" i="37"/>
  <c r="F72" i="37"/>
  <c r="H45" i="37"/>
  <c r="H57" i="37"/>
  <c r="F6" i="36"/>
  <c r="F5" i="36"/>
  <c r="F7" i="36"/>
  <c r="F8" i="36"/>
  <c r="F11" i="36"/>
  <c r="F12" i="36"/>
  <c r="F13" i="36"/>
  <c r="F14" i="36"/>
  <c r="G40" i="15"/>
  <c r="G36" i="15"/>
  <c r="G31" i="15"/>
  <c r="G27" i="15"/>
  <c r="G18" i="15"/>
  <c r="G14" i="15"/>
  <c r="G10" i="15"/>
  <c r="G6" i="15"/>
  <c r="F22" i="25"/>
  <c r="F21" i="25"/>
  <c r="F20" i="25"/>
  <c r="F19" i="25"/>
  <c r="E22" i="25"/>
  <c r="E21" i="25"/>
  <c r="E20" i="25"/>
  <c r="F23" i="36"/>
  <c r="F22" i="36"/>
  <c r="F19" i="36"/>
  <c r="F18" i="36"/>
  <c r="F1" i="36"/>
  <c r="F23" i="35"/>
  <c r="F22" i="35"/>
  <c r="F19" i="35"/>
  <c r="F18" i="35"/>
  <c r="F14" i="35"/>
  <c r="F13" i="35"/>
  <c r="F12" i="35"/>
  <c r="F11" i="35"/>
  <c r="F8" i="35"/>
  <c r="F7" i="35"/>
  <c r="F6" i="35"/>
  <c r="F5" i="35"/>
  <c r="F1" i="35"/>
  <c r="F45" i="34"/>
  <c r="F44" i="34"/>
  <c r="F43" i="34"/>
  <c r="F42" i="34"/>
  <c r="F41" i="34"/>
  <c r="F40" i="34"/>
  <c r="F39" i="34"/>
  <c r="F36" i="34"/>
  <c r="F35" i="34"/>
  <c r="F34" i="34"/>
  <c r="F33" i="34"/>
  <c r="F32" i="34"/>
  <c r="F31" i="34"/>
  <c r="F30" i="34"/>
  <c r="F26" i="34"/>
  <c r="F25" i="34"/>
  <c r="F24" i="34"/>
  <c r="F23" i="34"/>
  <c r="F22" i="34"/>
  <c r="F21" i="34"/>
  <c r="F20" i="34"/>
  <c r="F17" i="34"/>
  <c r="F16" i="34"/>
  <c r="F15" i="34"/>
  <c r="F14" i="34"/>
  <c r="F13" i="34"/>
  <c r="F12" i="34"/>
  <c r="F11" i="34"/>
  <c r="F1" i="34"/>
  <c r="H56" i="37" l="1"/>
  <c r="H72" i="37"/>
  <c r="H69" i="37"/>
  <c r="H34" i="37"/>
  <c r="F9" i="36"/>
  <c r="F15" i="36"/>
  <c r="F20" i="36"/>
  <c r="F24" i="36"/>
  <c r="F24" i="35"/>
  <c r="F15" i="35"/>
  <c r="F20" i="35"/>
  <c r="F9" i="35"/>
  <c r="F27" i="34"/>
  <c r="F18" i="34"/>
  <c r="F46" i="34"/>
  <c r="F37" i="34"/>
  <c r="G21" i="25"/>
  <c r="G20" i="25"/>
  <c r="G22" i="25"/>
  <c r="F28" i="34" l="1"/>
  <c r="F16" i="36"/>
  <c r="F16" i="35"/>
  <c r="F25" i="35"/>
  <c r="F25" i="36"/>
  <c r="F47" i="34"/>
  <c r="E49" i="25" l="1"/>
  <c r="E26" i="1"/>
  <c r="E48" i="25"/>
  <c r="E25" i="1"/>
  <c r="E47" i="25"/>
  <c r="E24" i="1"/>
  <c r="F49" i="25"/>
  <c r="F76" i="25" s="1"/>
  <c r="D29" i="8"/>
  <c r="F48" i="25"/>
  <c r="D28" i="8"/>
  <c r="F47" i="25"/>
  <c r="D27" i="8"/>
  <c r="E27" i="8" s="1"/>
  <c r="F45" i="23" l="1"/>
  <c r="F44" i="23"/>
  <c r="F43" i="23"/>
  <c r="F42" i="23"/>
  <c r="F41" i="23"/>
  <c r="F40" i="23"/>
  <c r="F33" i="23"/>
  <c r="F32" i="23"/>
  <c r="F35" i="23"/>
  <c r="F34" i="23"/>
  <c r="F31" i="23"/>
  <c r="F26" i="23"/>
  <c r="F25" i="23"/>
  <c r="F24" i="23"/>
  <c r="H54" i="37" s="1"/>
  <c r="F23" i="23"/>
  <c r="F22" i="23"/>
  <c r="F21" i="23"/>
  <c r="F20" i="23"/>
  <c r="F13" i="23"/>
  <c r="F14" i="23"/>
  <c r="F12" i="23"/>
  <c r="F23" i="22"/>
  <c r="F22" i="22"/>
  <c r="F14" i="22"/>
  <c r="F13" i="22"/>
  <c r="F12" i="22"/>
  <c r="F11" i="22"/>
  <c r="G23" i="21"/>
  <c r="G22" i="21"/>
  <c r="G14" i="21"/>
  <c r="G13" i="21"/>
  <c r="G12" i="21"/>
  <c r="G11" i="21"/>
  <c r="G6" i="21"/>
  <c r="G7" i="21"/>
  <c r="F21" i="20"/>
  <c r="F20" i="20"/>
  <c r="F12" i="20"/>
  <c r="F11" i="20"/>
  <c r="F10" i="20"/>
  <c r="F23" i="19"/>
  <c r="F22" i="19"/>
  <c r="F14" i="19"/>
  <c r="F13" i="19"/>
  <c r="F12" i="19"/>
  <c r="F11" i="19"/>
  <c r="F6" i="19"/>
  <c r="F25" i="17"/>
  <c r="F24" i="17"/>
  <c r="F16" i="17"/>
  <c r="F15" i="17"/>
  <c r="F14" i="17"/>
  <c r="F13" i="17"/>
  <c r="F12" i="17"/>
  <c r="F7" i="17"/>
  <c r="F6" i="17"/>
  <c r="D26" i="13"/>
  <c r="D25" i="13"/>
  <c r="D17" i="13"/>
  <c r="D16" i="13"/>
  <c r="D15" i="13"/>
  <c r="D14" i="13"/>
  <c r="D13" i="13"/>
  <c r="D12" i="13"/>
  <c r="D25" i="12"/>
  <c r="D24" i="12"/>
  <c r="D16" i="12"/>
  <c r="D15" i="12"/>
  <c r="D14" i="12"/>
  <c r="D13" i="12"/>
  <c r="D12" i="12"/>
  <c r="D7" i="12"/>
  <c r="D6" i="12"/>
  <c r="D8" i="12"/>
  <c r="G24" i="11"/>
  <c r="G23" i="11"/>
  <c r="G22" i="11"/>
  <c r="G21" i="11"/>
  <c r="G20" i="11"/>
  <c r="G19" i="11"/>
  <c r="G9" i="11"/>
  <c r="G8" i="11"/>
  <c r="G7" i="11"/>
  <c r="G6" i="11"/>
  <c r="G11" i="11"/>
  <c r="G10" i="11"/>
  <c r="G35" i="11"/>
  <c r="G34" i="11"/>
  <c r="G26" i="11"/>
  <c r="G25" i="11"/>
  <c r="G18" i="11"/>
  <c r="G17" i="11"/>
  <c r="G29" i="10"/>
  <c r="G28" i="10"/>
  <c r="G20" i="10"/>
  <c r="G19" i="10"/>
  <c r="G15" i="10"/>
  <c r="G14" i="10"/>
  <c r="G42" i="9"/>
  <c r="G41" i="9"/>
  <c r="G33" i="9"/>
  <c r="G32" i="9"/>
  <c r="G31" i="9"/>
  <c r="G30" i="9"/>
  <c r="G29" i="9"/>
  <c r="G28" i="9"/>
  <c r="G27" i="9"/>
  <c r="G23" i="9"/>
  <c r="G22" i="9"/>
  <c r="G21" i="9"/>
  <c r="G17" i="9"/>
  <c r="G16" i="9"/>
  <c r="G15" i="9"/>
  <c r="G14" i="9"/>
  <c r="G8" i="9"/>
  <c r="G7" i="9"/>
  <c r="F24" i="1"/>
  <c r="I56" i="37" s="1"/>
  <c r="F25" i="1"/>
  <c r="I69" i="37" s="1"/>
  <c r="G21" i="10" l="1"/>
  <c r="F24" i="22"/>
  <c r="G30" i="10"/>
  <c r="C27" i="14"/>
  <c r="H9" i="37"/>
  <c r="G36" i="11"/>
  <c r="G27" i="11"/>
  <c r="H12" i="37" s="1"/>
  <c r="D26" i="12"/>
  <c r="D17" i="12"/>
  <c r="D27" i="13"/>
  <c r="D18" i="13"/>
  <c r="H18" i="37" s="1"/>
  <c r="C18" i="14"/>
  <c r="H21" i="37" s="1"/>
  <c r="F26" i="17"/>
  <c r="C10" i="18"/>
  <c r="F17" i="17"/>
  <c r="H27" i="37" s="1"/>
  <c r="F22" i="20"/>
  <c r="C19" i="18"/>
  <c r="F24" i="19"/>
  <c r="F15" i="19"/>
  <c r="H33" i="37" s="1"/>
  <c r="G24" i="21"/>
  <c r="F13" i="20"/>
  <c r="F15" i="22"/>
  <c r="H42" i="37" s="1"/>
  <c r="G15" i="21"/>
  <c r="H39" i="37" s="1"/>
  <c r="F27" i="23"/>
  <c r="E28" i="8"/>
  <c r="F39" i="23"/>
  <c r="F46" i="23" s="1"/>
  <c r="G32" i="15"/>
  <c r="G33" i="15" s="1"/>
  <c r="G41" i="15"/>
  <c r="G42" i="15" s="1"/>
  <c r="G19" i="15"/>
  <c r="G20" i="15" s="1"/>
  <c r="G9" i="15"/>
  <c r="G11" i="15" s="1"/>
  <c r="H24" i="37" s="1"/>
  <c r="E76" i="25"/>
  <c r="G49" i="25"/>
  <c r="G43" i="9"/>
  <c r="G34" i="9"/>
  <c r="G6" i="9"/>
  <c r="G5" i="10"/>
  <c r="D5" i="12"/>
  <c r="D4" i="13"/>
  <c r="G15" i="15"/>
  <c r="G16" i="15" s="1"/>
  <c r="G37" i="15"/>
  <c r="G38" i="15" s="1"/>
  <c r="G28" i="15"/>
  <c r="G5" i="15"/>
  <c r="F5" i="17"/>
  <c r="F5" i="19"/>
  <c r="F5" i="20"/>
  <c r="G5" i="21"/>
  <c r="F5" i="22"/>
  <c r="F11" i="23"/>
  <c r="D4" i="24"/>
  <c r="G30" i="11"/>
  <c r="G13" i="11"/>
  <c r="G12" i="11"/>
  <c r="G5" i="11"/>
  <c r="B1" i="8"/>
  <c r="H76" i="37" l="1"/>
  <c r="E29" i="1"/>
  <c r="C29" i="1" l="1"/>
  <c r="D9" i="24" l="1"/>
  <c r="D8" i="24"/>
  <c r="D5" i="24"/>
  <c r="F36" i="23"/>
  <c r="F30" i="23"/>
  <c r="F17" i="23"/>
  <c r="F16" i="23"/>
  <c r="F15" i="23"/>
  <c r="F19" i="22"/>
  <c r="F18" i="22"/>
  <c r="F8" i="22"/>
  <c r="F7" i="22"/>
  <c r="F6" i="22"/>
  <c r="G19" i="21"/>
  <c r="G18" i="21"/>
  <c r="G8" i="21"/>
  <c r="G9" i="21" s="1"/>
  <c r="F17" i="20"/>
  <c r="F16" i="20"/>
  <c r="F7" i="20"/>
  <c r="F6" i="20"/>
  <c r="F19" i="19"/>
  <c r="F18" i="19"/>
  <c r="F8" i="19"/>
  <c r="F7" i="19"/>
  <c r="C6" i="18"/>
  <c r="D6" i="24" l="1"/>
  <c r="F28" i="1" s="1"/>
  <c r="H48" i="37"/>
  <c r="F43" i="37"/>
  <c r="H43" i="37" s="1"/>
  <c r="H38" i="37"/>
  <c r="F37" i="37"/>
  <c r="H37" i="37" s="1"/>
  <c r="F20" i="19"/>
  <c r="F9" i="19"/>
  <c r="C15" i="18"/>
  <c r="C20" i="18" s="1"/>
  <c r="F18" i="20"/>
  <c r="F8" i="20"/>
  <c r="F14" i="20" s="1"/>
  <c r="F20" i="22"/>
  <c r="G20" i="21"/>
  <c r="F9" i="22"/>
  <c r="D10" i="24"/>
  <c r="E31" i="8" s="1"/>
  <c r="F37" i="23"/>
  <c r="F18" i="23"/>
  <c r="E75" i="25"/>
  <c r="G16" i="21"/>
  <c r="C11" i="18"/>
  <c r="F21" i="17"/>
  <c r="F20" i="17"/>
  <c r="F9" i="17"/>
  <c r="F8" i="17"/>
  <c r="H77" i="37" l="1"/>
  <c r="F75" i="37"/>
  <c r="H75" i="37" s="1"/>
  <c r="E28" i="1"/>
  <c r="F82" i="37"/>
  <c r="I75" i="37"/>
  <c r="F16" i="22"/>
  <c r="E44" i="25"/>
  <c r="G27" i="21"/>
  <c r="E21" i="1"/>
  <c r="H32" i="37"/>
  <c r="F31" i="37"/>
  <c r="H31" i="37" s="1"/>
  <c r="F10" i="17"/>
  <c r="F22" i="17"/>
  <c r="F74" i="25"/>
  <c r="F28" i="23"/>
  <c r="F49" i="23" s="1"/>
  <c r="E74" i="25"/>
  <c r="F47" i="23"/>
  <c r="D25" i="8"/>
  <c r="F16" i="19"/>
  <c r="C22" i="18"/>
  <c r="D21" i="8"/>
  <c r="F77" i="25"/>
  <c r="F50" i="25"/>
  <c r="E77" i="25"/>
  <c r="E50" i="25"/>
  <c r="D12" i="24"/>
  <c r="C6" i="16"/>
  <c r="C10" i="16"/>
  <c r="H41" i="37" l="1"/>
  <c r="F40" i="37"/>
  <c r="H40" i="37" s="1"/>
  <c r="E22" i="1"/>
  <c r="E45" i="25"/>
  <c r="F27" i="19"/>
  <c r="E42" i="25"/>
  <c r="E19" i="1"/>
  <c r="F18" i="17"/>
  <c r="C12" i="14"/>
  <c r="C23" i="14"/>
  <c r="E46" i="25"/>
  <c r="E23" i="1"/>
  <c r="F46" i="25"/>
  <c r="D26" i="8"/>
  <c r="G48" i="25"/>
  <c r="F75" i="25"/>
  <c r="G47" i="25"/>
  <c r="G76" i="25"/>
  <c r="F25" i="22"/>
  <c r="F27" i="22" s="1"/>
  <c r="G25" i="21"/>
  <c r="D24" i="8"/>
  <c r="F23" i="20"/>
  <c r="F25" i="20" s="1"/>
  <c r="D23" i="8"/>
  <c r="D22" i="8"/>
  <c r="D20" i="8"/>
  <c r="F39" i="25"/>
  <c r="D19" i="8"/>
  <c r="E39" i="25"/>
  <c r="E16" i="1"/>
  <c r="C12" i="16"/>
  <c r="D22" i="13"/>
  <c r="D21" i="13"/>
  <c r="D9" i="13"/>
  <c r="D8" i="13"/>
  <c r="D7" i="13"/>
  <c r="D6" i="13"/>
  <c r="D5" i="13"/>
  <c r="H26" i="37" l="1"/>
  <c r="F25" i="37"/>
  <c r="F29" i="17"/>
  <c r="E40" i="25"/>
  <c r="E17" i="1"/>
  <c r="C19" i="14"/>
  <c r="D23" i="13"/>
  <c r="D10" i="13"/>
  <c r="F25" i="19"/>
  <c r="C28" i="14"/>
  <c r="D21" i="12"/>
  <c r="D20" i="12"/>
  <c r="D9" i="12"/>
  <c r="D10" i="12" s="1"/>
  <c r="G31" i="11"/>
  <c r="G32" i="11" s="1"/>
  <c r="G14" i="11"/>
  <c r="G15" i="11" s="1"/>
  <c r="G25" i="10"/>
  <c r="G24" i="10"/>
  <c r="G11" i="10"/>
  <c r="G10" i="10"/>
  <c r="G6" i="10"/>
  <c r="G38" i="9"/>
  <c r="G37" i="9"/>
  <c r="G18" i="9"/>
  <c r="G13" i="9"/>
  <c r="G12" i="9"/>
  <c r="I25" i="37" l="1"/>
  <c r="H25" i="37"/>
  <c r="C30" i="14"/>
  <c r="H20" i="37"/>
  <c r="F19" i="37"/>
  <c r="H19" i="37" s="1"/>
  <c r="E14" i="1"/>
  <c r="E37" i="25"/>
  <c r="D19" i="13"/>
  <c r="H14" i="37"/>
  <c r="F13" i="37"/>
  <c r="H13" i="37" s="1"/>
  <c r="H11" i="37"/>
  <c r="F10" i="37"/>
  <c r="H10" i="37" s="1"/>
  <c r="G39" i="9"/>
  <c r="G44" i="9" s="1"/>
  <c r="F32" i="25" s="1"/>
  <c r="G26" i="10"/>
  <c r="G12" i="10"/>
  <c r="D22" i="12"/>
  <c r="D17" i="8"/>
  <c r="D28" i="13"/>
  <c r="D18" i="12"/>
  <c r="G28" i="11"/>
  <c r="D30" i="13" l="1"/>
  <c r="H17" i="37"/>
  <c r="F16" i="37"/>
  <c r="H16" i="37" s="1"/>
  <c r="E13" i="1"/>
  <c r="E36" i="25"/>
  <c r="E12" i="1"/>
  <c r="E35" i="25"/>
  <c r="E11" i="1"/>
  <c r="E34" i="25"/>
  <c r="G22" i="10"/>
  <c r="D27" i="12"/>
  <c r="D29" i="12" s="1"/>
  <c r="D16" i="8"/>
  <c r="G37" i="11"/>
  <c r="G39" i="11" s="1"/>
  <c r="D15" i="8"/>
  <c r="D14" i="8"/>
  <c r="E33" i="25" l="1"/>
  <c r="E10" i="1"/>
  <c r="H8" i="37"/>
  <c r="F7" i="37"/>
  <c r="H7" i="37" s="1"/>
  <c r="G31" i="10"/>
  <c r="D13" i="8"/>
  <c r="D3" i="5"/>
  <c r="G2" i="5"/>
  <c r="G3" i="5"/>
  <c r="A3" i="5"/>
  <c r="D2" i="5"/>
  <c r="D2" i="8"/>
  <c r="B2" i="8"/>
  <c r="O1" i="33"/>
  <c r="F1" i="33"/>
  <c r="G33" i="10" l="1"/>
  <c r="F33" i="25"/>
  <c r="D3" i="8"/>
  <c r="G2" i="29"/>
  <c r="A3" i="29"/>
  <c r="D2" i="29"/>
  <c r="B4" i="29"/>
  <c r="G1" i="11" l="1"/>
  <c r="D1" i="12"/>
  <c r="C1" i="14"/>
  <c r="G1" i="15"/>
  <c r="C1" i="16"/>
  <c r="C1" i="18"/>
  <c r="F1" i="19"/>
  <c r="F1" i="20"/>
  <c r="F1" i="22"/>
  <c r="F1" i="23"/>
  <c r="G1" i="25"/>
  <c r="D1" i="24"/>
  <c r="G1" i="21"/>
  <c r="F1" i="17"/>
  <c r="D1" i="13"/>
  <c r="G1" i="10"/>
  <c r="G1" i="9"/>
  <c r="G3" i="29"/>
  <c r="D3" i="29"/>
  <c r="A2" i="8"/>
  <c r="A2" i="5" s="1"/>
  <c r="A2" i="29" s="1"/>
  <c r="F23" i="25" l="1"/>
  <c r="E1" i="8" l="1"/>
  <c r="F73" i="25" l="1"/>
  <c r="F18" i="25"/>
  <c r="F17" i="25"/>
  <c r="F16" i="25"/>
  <c r="F15" i="25"/>
  <c r="F14" i="25"/>
  <c r="F13" i="25"/>
  <c r="F12" i="25"/>
  <c r="F11" i="25"/>
  <c r="F10" i="25"/>
  <c r="F9" i="25"/>
  <c r="F8" i="25"/>
  <c r="F7" i="25"/>
  <c r="F6" i="25"/>
  <c r="F5" i="25"/>
  <c r="E23" i="25"/>
  <c r="E19" i="25"/>
  <c r="E73" i="25" s="1"/>
  <c r="E18" i="25"/>
  <c r="E17" i="25"/>
  <c r="E16" i="25"/>
  <c r="E15" i="25"/>
  <c r="E14" i="25"/>
  <c r="E13" i="25"/>
  <c r="E12" i="25"/>
  <c r="E11" i="25"/>
  <c r="E10" i="25"/>
  <c r="E9" i="25"/>
  <c r="E8" i="25"/>
  <c r="E7" i="25"/>
  <c r="E6" i="25"/>
  <c r="E5" i="25"/>
  <c r="E29" i="8"/>
  <c r="C30" i="8"/>
  <c r="C33" i="8" s="1"/>
  <c r="D27" i="1"/>
  <c r="D31" i="1" s="1"/>
  <c r="F26" i="1"/>
  <c r="I72" i="37" s="1"/>
  <c r="G74" i="25" l="1"/>
  <c r="G75" i="25"/>
  <c r="G15" i="25"/>
  <c r="G11" i="25"/>
  <c r="G7" i="25"/>
  <c r="E26" i="25"/>
  <c r="G19" i="25"/>
  <c r="A10" i="29" l="1"/>
  <c r="I26" i="25"/>
  <c r="G9" i="25"/>
  <c r="G13" i="25"/>
  <c r="G17" i="25"/>
  <c r="G5" i="25"/>
  <c r="G6" i="25"/>
  <c r="G8" i="25"/>
  <c r="G10" i="25"/>
  <c r="G12" i="25"/>
  <c r="G14" i="25"/>
  <c r="G16" i="25"/>
  <c r="G18" i="25"/>
  <c r="G29" i="15" l="1"/>
  <c r="G34" i="15" s="1"/>
  <c r="G7" i="15" l="1"/>
  <c r="E63" i="25"/>
  <c r="E62" i="25"/>
  <c r="G12" i="15" l="1"/>
  <c r="G43" i="15"/>
  <c r="G45" i="15" s="1"/>
  <c r="G21" i="15"/>
  <c r="F38" i="25" s="1"/>
  <c r="E26" i="8"/>
  <c r="E25" i="8"/>
  <c r="F60" i="25"/>
  <c r="E61" i="25"/>
  <c r="F23" i="1"/>
  <c r="I43" i="37" s="1"/>
  <c r="G19" i="9"/>
  <c r="G23" i="15" l="1"/>
  <c r="H23" i="37"/>
  <c r="F22" i="37"/>
  <c r="H22" i="37" s="1"/>
  <c r="E38" i="25"/>
  <c r="E15" i="1"/>
  <c r="G35" i="9"/>
  <c r="D18" i="8"/>
  <c r="D12" i="8"/>
  <c r="D31" i="8"/>
  <c r="F63" i="25"/>
  <c r="G63" i="25" s="1"/>
  <c r="G36" i="25"/>
  <c r="F62" i="25"/>
  <c r="G62" i="25" s="1"/>
  <c r="G35" i="25"/>
  <c r="F61" i="25"/>
  <c r="G61" i="25" s="1"/>
  <c r="G34" i="25"/>
  <c r="F27" i="25"/>
  <c r="G23" i="25"/>
  <c r="G33" i="25"/>
  <c r="E60" i="25"/>
  <c r="G60" i="25" s="1"/>
  <c r="F22" i="1"/>
  <c r="I40" i="37" s="1"/>
  <c r="A1" i="8"/>
  <c r="H5" i="37" l="1"/>
  <c r="E32" i="25"/>
  <c r="E9" i="1"/>
  <c r="G46" i="9"/>
  <c r="H6" i="37"/>
  <c r="F59" i="25"/>
  <c r="G28" i="25"/>
  <c r="I27" i="25"/>
  <c r="D9" i="8"/>
  <c r="G32" i="25" l="1"/>
  <c r="E59" i="25"/>
  <c r="G59" i="25" s="1"/>
  <c r="F4" i="37"/>
  <c r="F78" i="37" s="1"/>
  <c r="E15" i="8"/>
  <c r="F12" i="1"/>
  <c r="I13" i="37" s="1"/>
  <c r="F9" i="1"/>
  <c r="E14" i="8"/>
  <c r="I4" i="37" l="1"/>
  <c r="H4" i="37"/>
  <c r="F10" i="1"/>
  <c r="I7" i="37" s="1"/>
  <c r="F72" i="25"/>
  <c r="E72" i="25"/>
  <c r="F14" i="1"/>
  <c r="I19" i="37" s="1"/>
  <c r="F81" i="37" l="1"/>
  <c r="F83" i="37" s="1"/>
  <c r="H79" i="37"/>
  <c r="H78" i="37"/>
  <c r="G72" i="25"/>
  <c r="E20" i="8"/>
  <c r="F71" i="25"/>
  <c r="E24" i="8"/>
  <c r="F70" i="25"/>
  <c r="E23" i="8"/>
  <c r="F69" i="25"/>
  <c r="E22" i="8"/>
  <c r="F66" i="25"/>
  <c r="E19" i="8"/>
  <c r="F67" i="25"/>
  <c r="F65" i="25"/>
  <c r="E18" i="8"/>
  <c r="F64" i="25"/>
  <c r="E17" i="8"/>
  <c r="E16" i="8"/>
  <c r="E13" i="8"/>
  <c r="F17" i="1"/>
  <c r="E64" i="25"/>
  <c r="G45" i="25"/>
  <c r="G50" i="25" l="1"/>
  <c r="G77" i="25"/>
  <c r="G46" i="25"/>
  <c r="G73" i="25"/>
  <c r="G64" i="25"/>
  <c r="F16" i="1"/>
  <c r="E66" i="25"/>
  <c r="G66" i="25" s="1"/>
  <c r="G37" i="25"/>
  <c r="F68" i="25"/>
  <c r="F81" i="25" s="1"/>
  <c r="E21" i="8"/>
  <c r="F21" i="1"/>
  <c r="I37" i="37" s="1"/>
  <c r="F20" i="1"/>
  <c r="I34" i="37" s="1"/>
  <c r="F19" i="1"/>
  <c r="I31" i="37" s="1"/>
  <c r="E68" i="25"/>
  <c r="F18" i="1"/>
  <c r="I28" i="37" s="1"/>
  <c r="F15" i="1"/>
  <c r="I22" i="37" s="1"/>
  <c r="F13" i="1"/>
  <c r="I16" i="37" s="1"/>
  <c r="F11" i="1"/>
  <c r="I10" i="37" s="1"/>
  <c r="E12" i="8" l="1"/>
  <c r="E30" i="8" s="1"/>
  <c r="E33" i="8" s="1"/>
  <c r="J81" i="25" s="1"/>
  <c r="D30" i="8"/>
  <c r="G39" i="25"/>
  <c r="G68" i="25"/>
  <c r="G42" i="25"/>
  <c r="E69" i="25"/>
  <c r="G69" i="25" s="1"/>
  <c r="G44" i="25"/>
  <c r="E71" i="25"/>
  <c r="G71" i="25" s="1"/>
  <c r="G40" i="25"/>
  <c r="E67" i="25"/>
  <c r="G67" i="25" s="1"/>
  <c r="G43" i="25"/>
  <c r="E70" i="25"/>
  <c r="G70" i="25" s="1"/>
  <c r="G38" i="25"/>
  <c r="E65" i="25"/>
  <c r="F54" i="25"/>
  <c r="E27" i="1"/>
  <c r="G41" i="25"/>
  <c r="I81" i="25" l="1"/>
  <c r="D33" i="8"/>
  <c r="I54" i="25" s="1"/>
  <c r="E31" i="1"/>
  <c r="F31" i="1" s="1"/>
  <c r="E6" i="1" s="1"/>
  <c r="F27" i="1"/>
  <c r="G65" i="25"/>
  <c r="G82" i="25" s="1"/>
  <c r="E80" i="25"/>
  <c r="G55" i="25"/>
  <c r="E53" i="25"/>
  <c r="I53" i="25" l="1"/>
  <c r="J80" i="25"/>
  <c r="I80" i="25"/>
  <c r="A17" i="29"/>
  <c r="I82" i="25"/>
</calcChain>
</file>

<file path=xl/sharedStrings.xml><?xml version="1.0" encoding="utf-8"?>
<sst xmlns="http://schemas.openxmlformats.org/spreadsheetml/2006/main" count="1057" uniqueCount="459">
  <si>
    <t>4. Equipment</t>
  </si>
  <si>
    <t>5. Supplies</t>
  </si>
  <si>
    <t>Cost</t>
  </si>
  <si>
    <t>Item</t>
  </si>
  <si>
    <t>Service Provided</t>
  </si>
  <si>
    <t>Budget Category</t>
  </si>
  <si>
    <t xml:space="preserve">     TOTAL PROJECT COSTS</t>
  </si>
  <si>
    <t>Institution/Organization</t>
  </si>
  <si>
    <t xml:space="preserve">Signature </t>
  </si>
  <si>
    <t xml:space="preserve">Name of Official </t>
  </si>
  <si>
    <t xml:space="preserve">Title </t>
  </si>
  <si>
    <t>Date of Execution</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</si>
  <si>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</si>
  <si>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</si>
  <si>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</si>
  <si>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</si>
  <si>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</si>
  <si>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</si>
  <si>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</si>
  <si>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</si>
  <si>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</si>
  <si>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</si>
  <si>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Organization Name:</t>
  </si>
  <si>
    <t>DUNS#</t>
  </si>
  <si>
    <r>
      <rPr>
        <b/>
        <sz val="14"/>
        <color theme="1"/>
        <rFont val="Times New Roman"/>
        <family val="1"/>
      </rPr>
      <t xml:space="preserve">CERTIFICATION </t>
    </r>
    <r>
      <rPr>
        <b/>
        <sz val="10"/>
        <color theme="1"/>
        <rFont val="Times New Roman"/>
        <family val="1"/>
      </rPr>
      <t xml:space="preserve"> </t>
    </r>
  </si>
  <si>
    <t xml:space="preserve">(d). Other Funding &amp; Contributions </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</si>
  <si>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</si>
  <si>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</si>
  <si>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</si>
  <si>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</si>
  <si>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</si>
  <si>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</si>
  <si>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</si>
  <si>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</si>
  <si>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</si>
  <si>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</si>
  <si>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</si>
  <si>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</si>
  <si>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</si>
  <si>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</si>
  <si>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t>Base</t>
  </si>
  <si>
    <t>Rate</t>
  </si>
  <si>
    <t xml:space="preserve">State Total </t>
  </si>
  <si>
    <t xml:space="preserve">Location </t>
  </si>
  <si>
    <t xml:space="preserve">Cost Rate </t>
  </si>
  <si>
    <t xml:space="preserve">Basis </t>
  </si>
  <si>
    <t xml:space="preserve">Quantity </t>
  </si>
  <si>
    <t># of Trips</t>
  </si>
  <si>
    <t xml:space="preserve">Travel Narrative (State): </t>
  </si>
  <si>
    <t>Quantity</t>
  </si>
  <si>
    <t xml:space="preserve">Equipment Narrative (State): </t>
  </si>
  <si>
    <t>Total Equipment</t>
  </si>
  <si>
    <t>Quantity/ Duration</t>
  </si>
  <si>
    <t>Total Supplies</t>
  </si>
  <si>
    <t>Fee</t>
  </si>
  <si>
    <t>Basis</t>
  </si>
  <si>
    <t xml:space="preserve">Consultant Services (Fees) </t>
  </si>
  <si>
    <t xml:space="preserve">Consultant Expenses </t>
  </si>
  <si>
    <t xml:space="preserve">Consultant Narrative (State): </t>
  </si>
  <si>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</si>
  <si>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</si>
  <si>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</si>
  <si>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</si>
  <si>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</si>
  <si>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</si>
  <si>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t xml:space="preserve">Total Occupancy </t>
  </si>
  <si>
    <t xml:space="preserve">R &amp; D Narrative (State): </t>
  </si>
  <si>
    <t xml:space="preserve">Total R &amp; D </t>
  </si>
  <si>
    <t xml:space="preserve">Telecommunications Narrative (State): </t>
  </si>
  <si>
    <t xml:space="preserve">Training &amp; Education Narrative (State): </t>
  </si>
  <si>
    <t xml:space="preserve">Total Training &amp; Education </t>
  </si>
  <si>
    <t>Total Direct Administrative Costs</t>
  </si>
  <si>
    <t>Consult with Program Office before budgeting Construction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</si>
  <si>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</si>
  <si>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</si>
  <si>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</si>
  <si>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</si>
  <si>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</si>
  <si>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</si>
  <si>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</si>
  <si>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</si>
  <si>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</si>
  <si>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</si>
  <si>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</si>
  <si>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</si>
  <si>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</si>
  <si>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</si>
  <si>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</si>
  <si>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</si>
  <si>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</si>
  <si>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</si>
  <si>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</si>
  <si>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</si>
  <si>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</si>
  <si>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</si>
  <si>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</si>
  <si>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</si>
  <si>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</si>
  <si>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</si>
  <si>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</si>
  <si>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</si>
  <si>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</si>
  <si>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</si>
  <si>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</si>
  <si>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</si>
  <si>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</si>
  <si>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</si>
  <si>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</si>
  <si>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</si>
  <si>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</si>
  <si>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</si>
  <si>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</si>
  <si>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</si>
  <si>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</si>
  <si>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</si>
  <si>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</si>
  <si>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</si>
  <si>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</si>
  <si>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</si>
  <si>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</si>
  <si>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</si>
  <si>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 xml:space="preserve">  </t>
  </si>
  <si>
    <t>If the applicant is required to provide or volunteers to provide cost-sharing or matching funds or other non-State of Illinois resources to the project, these costs should be shown for each applicable budget category on lines 1‑17 of Section B.</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</si>
  <si>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</si>
  <si>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</si>
  <si>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</si>
  <si>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</si>
  <si>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</si>
  <si>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</si>
  <si>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</si>
  <si>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</si>
  <si>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</si>
  <si>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</si>
  <si>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</si>
  <si>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</si>
  <si>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</si>
  <si>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</si>
  <si>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</si>
  <si>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</si>
  <si>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</si>
  <si>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</si>
  <si>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</si>
  <si>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</si>
  <si>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</si>
  <si>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</si>
  <si>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</si>
  <si>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</si>
  <si>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</si>
  <si>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</si>
  <si>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</si>
  <si>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</si>
  <si>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</si>
  <si>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</si>
  <si>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</si>
  <si>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</si>
  <si>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</si>
  <si>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</si>
  <si>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</si>
  <si>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</si>
  <si>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</si>
  <si>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</si>
  <si>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</si>
  <si>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</si>
  <si>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</si>
  <si>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</si>
  <si>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</si>
  <si>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</si>
  <si>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</si>
  <si>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</si>
  <si>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</si>
  <si>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</si>
  <si>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</si>
  <si>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</si>
  <si>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</si>
  <si>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</si>
  <si>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</si>
  <si>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</si>
  <si>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</si>
  <si>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</si>
  <si>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</si>
  <si>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</si>
  <si>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</si>
  <si>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</si>
  <si>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</si>
  <si>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</si>
  <si>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</si>
  <si>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</si>
  <si>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</si>
  <si>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CSFA Description:</t>
  </si>
  <si>
    <t>NOFO #</t>
  </si>
  <si>
    <t>Total Travel</t>
  </si>
  <si>
    <t xml:space="preserve">    STATE OF ILLINOIS                                            UNIFORM GRANT BUDGET TEMPLATE</t>
  </si>
  <si>
    <t xml:space="preserve">    STATE OF ILLINOIS                                          UNIFORM GRANT BUDGET TEMPLATE</t>
  </si>
  <si>
    <t xml:space="preserve">Fringe Benefits Narrative (State): </t>
  </si>
  <si>
    <t>Total Fringe Benefits</t>
  </si>
  <si>
    <t xml:space="preserve">Budget Expenditure Categories               </t>
  </si>
  <si>
    <t>Fiscal Year:</t>
  </si>
  <si>
    <t>OMB Uniform Guidance                                                          Federal Awards Reference  2 CFR 200</t>
  </si>
  <si>
    <t xml:space="preserve">TOTAL REVENUE </t>
  </si>
  <si>
    <t xml:space="preserve">200.413 ( c) </t>
  </si>
  <si>
    <t>200.318 &amp; 200.92</t>
  </si>
  <si>
    <t xml:space="preserve">6. Contractual Services  &amp; Subawards </t>
  </si>
  <si>
    <t xml:space="preserve">18. Total Costs State Grant Funds  (16 &amp;17) </t>
  </si>
  <si>
    <t>S E C T I O N   B   -- NON STATE OF ILLINOIS  FUNDS</t>
  </si>
  <si>
    <t>NON-STATE Funds Total</t>
  </si>
  <si>
    <r>
      <t xml:space="preserve">Grantee Match Requirement ________ % </t>
    </r>
    <r>
      <rPr>
        <i/>
        <sz val="11"/>
        <color rgb="FFFF0000"/>
        <rFont val="Times New Roman"/>
        <family val="1"/>
      </rPr>
      <t>(Agency to populate)</t>
    </r>
  </si>
  <si>
    <t xml:space="preserve">18. Total Costs NON -State Grant Funds  (16 &amp;17) </t>
  </si>
  <si>
    <t xml:space="preserve"> BUDGET SUMMARY NON-STATE OF ILLINOIS FUNDS </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</si>
  <si>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</si>
  <si>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</si>
  <si>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</si>
  <si>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</si>
  <si>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</si>
  <si>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</si>
  <si>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</si>
  <si>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</si>
  <si>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</si>
  <si>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</si>
  <si>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</si>
  <si>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</si>
  <si>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</si>
  <si>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</si>
  <si>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</si>
  <si>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</si>
  <si>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</si>
  <si>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</si>
  <si>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Previously Approved</t>
  </si>
  <si>
    <t>Modification</t>
  </si>
  <si>
    <t>Cumulative</t>
  </si>
  <si>
    <r>
      <t>Section C</t>
    </r>
    <r>
      <rPr>
        <u/>
        <sz val="16"/>
        <color theme="1"/>
        <rFont val="Times New Roman"/>
        <family val="1"/>
      </rPr>
      <t xml:space="preserve"> - Cumulative Budget Worksheet &amp; Narrative</t>
    </r>
  </si>
  <si>
    <t>OMB Uniform Guidance Federal Awards Reference 2 CFR 200</t>
  </si>
  <si>
    <t>content in rows 1 to 4 come from Section A</t>
  </si>
  <si>
    <t>UNIFORM GRANT BUDGET MODIFICATION TEMPLATE</t>
  </si>
  <si>
    <r>
      <t>Section C</t>
    </r>
    <r>
      <rPr>
        <u/>
        <sz val="16"/>
        <color theme="1"/>
        <rFont val="Times New Roman"/>
        <family val="1"/>
      </rPr>
      <t xml:space="preserve"> - Budget Modification Worksheet &amp; Narrative</t>
    </r>
  </si>
  <si>
    <t>ONLY ENTER CHANGES IN THE DETAIL</t>
  </si>
  <si>
    <t>Unilateral Modification/Waiver, no grantee signature required.</t>
  </si>
  <si>
    <t xml:space="preserve">a. The specific modification to the costs or contributions by budget category;  </t>
  </si>
  <si>
    <r>
      <t>2.</t>
    </r>
    <r>
      <rPr>
        <sz val="7"/>
        <color rgb="FF000000"/>
        <rFont val="Times New Roman"/>
        <family val="1"/>
      </rPr>
      <t xml:space="preserve">        </t>
    </r>
    <r>
      <rPr>
        <sz val="9"/>
        <color rgb="FF000000"/>
        <rFont val="Times New Roman"/>
        <family val="1"/>
      </rPr>
      <t xml:space="preserve">For non-State of Illinois funds (match) or resources listed in Section B that are used to meet a cost-sharing or matching requirement or provided as a voluntary cost-sharing or matching commitment, you must include:  </t>
    </r>
  </si>
  <si>
    <r>
      <t>Section C</t>
    </r>
    <r>
      <rPr>
        <u/>
        <sz val="20"/>
        <color theme="1"/>
        <rFont val="Times New Roman"/>
        <family val="1"/>
      </rPr>
      <t xml:space="preserve"> - Budget Modification Worksheet &amp; Narrative</t>
    </r>
  </si>
  <si>
    <t>EACH BUDGET LINE.</t>
  </si>
  <si>
    <t>Please use detail worksheet and narrative section for further descriptions and explanations of budgetary line items.  ONLY ENTER THE CHANGES NEEDED IN THE DETAIL FOR</t>
  </si>
  <si>
    <t>Enter the origization information at the top of the page and the most current approved budget amounts in lines 1 - 15 and 17  in colume C.    Columes D &amp; E will be autmatically populated based on the detail you enter in section C.</t>
  </si>
  <si>
    <r>
      <t>BUDGET SUMMARY –</t>
    </r>
    <r>
      <rPr>
        <u/>
        <sz val="9"/>
        <color theme="1"/>
        <rFont val="Times New Roman"/>
        <family val="1"/>
      </rPr>
      <t xml:space="preserve"> NON STATE</t>
    </r>
    <r>
      <rPr>
        <sz val="9"/>
        <color theme="1"/>
        <rFont val="Times New Roman"/>
        <family val="1"/>
      </rPr>
      <t xml:space="preserve"> OF ILLINOIS FUNDS (MATCH)</t>
    </r>
  </si>
  <si>
    <r>
      <t>NON-STATE</t>
    </r>
    <r>
      <rPr>
        <sz val="9"/>
        <color theme="1"/>
        <rFont val="Times New Roman"/>
        <family val="1"/>
      </rPr>
      <t xml:space="preserve"> OF ILLINOIS FUNDS (MATCH):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</si>
  <si>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t>NON-STATE OF ILLINOIS FUNDS  (Match)</t>
  </si>
  <si>
    <t>You must consult with your Business Office prior to submitting this form for any award restrictions, limitations or requirements when filling out the narrative and Uniform Budget Modification Template.</t>
  </si>
  <si>
    <r>
      <t xml:space="preserve">This form is used to make modifications to previously approved grant budgets.  Applicants should submit budget modifications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</si>
  <si>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 xml:space="preserve">Uniform Grant Budget Modification Template -- General Instructions </t>
  </si>
  <si>
    <t>Current Approved Budget</t>
  </si>
  <si>
    <t>Modification Amount</t>
  </si>
  <si>
    <t>New Budget Amount</t>
  </si>
  <si>
    <t>ENTER NEW BUDGET AMOUNT IN THIS SHEET, NOT THE MODIFICATION AMOUNT</t>
  </si>
  <si>
    <t>Enter the origization information at the top of the page and the most current approved budget amounts in lines 1 - 15 and 17  in colume C (Current Approved Budger).    Columes D (Modificatin Amount) &amp; E (New Budget Amount) will be autmatically populated based on the detail you enter in section C.</t>
  </si>
  <si>
    <r>
      <t>Section A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Check the appropriate box for the type of indirect cost rate previously selected on the most recent budget modification. unless part of the modification is due to changing the type of indirect you are going to claim.  </t>
    </r>
  </si>
  <si>
    <r>
      <t>1.</t>
    </r>
    <r>
      <rPr>
        <sz val="7"/>
        <color rgb="FF000000"/>
        <rFont val="Times New Roman"/>
        <family val="1"/>
      </rPr>
      <t xml:space="preserve">        </t>
    </r>
    <r>
      <rPr>
        <sz val="9"/>
        <color theme="1"/>
        <rFont val="Times New Roman"/>
        <family val="1"/>
      </rPr>
      <t xml:space="preserve">Provide an itemized budget breakdown of the changes you are requesting, and justification for each budget category listed in Sections A and B.  </t>
    </r>
  </si>
  <si>
    <t>ONLY ENTER THE CHANGES YOU WANT FOR EACH CATEGORY.  IF DECREASING A LINE MAKE SURE YOU USE NEGATIVE FIGURES .</t>
  </si>
  <si>
    <t>EXCEPT FOR THE INDIRECT BUDGET LINE IN WHICH YOU WILL NEED TO SHOW THE ENTIRE GRANT CALCULATION.</t>
  </si>
  <si>
    <r>
      <t xml:space="preserve">•Each section of the budget should be in outline form, listing line items under major headings and subheadings. </t>
    </r>
    <r>
      <rPr>
        <b/>
        <sz val="9"/>
        <color rgb="FFFF0000"/>
        <rFont val="Times New Roman"/>
        <family val="1"/>
      </rPr>
      <t>Only Include changes (additions or deletions) in Section C, Except for the</t>
    </r>
  </si>
  <si>
    <t>indirect section - must show calculation for the entire grant award.</t>
  </si>
  <si>
    <t>To:</t>
  </si>
  <si>
    <t xml:space="preserve"> The Indirect Cost Rate is:</t>
  </si>
  <si>
    <t>1. Personnel (Salaries &amp; Wages)</t>
  </si>
  <si>
    <t>Grant #</t>
  </si>
  <si>
    <t>CSFA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</si>
  <si>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</si>
  <si>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</si>
  <si>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</si>
  <si>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</si>
  <si>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5)</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</si>
  <si>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</si>
  <si>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</si>
  <si>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</si>
  <si>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</si>
  <si>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</si>
  <si>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</si>
  <si>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Please type in the light blue highlighted cells</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</si>
  <si>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</si>
  <si>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</si>
  <si>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type Current Approved Budget in the light blue highlighted cells</t>
  </si>
  <si>
    <t>Position(s)</t>
  </si>
  <si>
    <t>Personnel Cost</t>
  </si>
  <si>
    <t>Fringe Benefit Cost</t>
  </si>
  <si>
    <t>NON-State Total</t>
  </si>
  <si>
    <t>Purpose of Travel/Items</t>
  </si>
  <si>
    <t>Travel Cost</t>
  </si>
  <si>
    <t>Equipment Cost</t>
  </si>
  <si>
    <t>Supplies Cost</t>
  </si>
  <si>
    <t>Contractual Services Cost</t>
  </si>
  <si>
    <t>If you need to insert rows, insert them between existing rows that total up to the formula in column C</t>
  </si>
  <si>
    <t>Total Contractual Services</t>
  </si>
  <si>
    <t>Total Consultant Services (Fees)</t>
  </si>
  <si>
    <t>Total Consultant Expenses</t>
  </si>
  <si>
    <t>purpose</t>
  </si>
  <si>
    <t>description</t>
  </si>
  <si>
    <t>Occupancy Cost</t>
  </si>
  <si>
    <t>Research &amp; Development Cost</t>
  </si>
  <si>
    <t>Telecommunications Cost</t>
  </si>
  <si>
    <t>Training &amp; Education Cost</t>
  </si>
  <si>
    <t>Direct Administrative Cost</t>
  </si>
  <si>
    <t>Other or Miscellaneous Cost</t>
  </si>
  <si>
    <t>Indirect Cost</t>
  </si>
  <si>
    <t>Rate %:</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</si>
  <si>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</si>
  <si>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</si>
  <si>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</si>
  <si>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</si>
  <si>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rPr>
        <sz val="11"/>
        <color theme="1"/>
        <rFont val="Times New Roman"/>
        <family val="1"/>
      </rPr>
      <t>15</t>
    </r>
    <r>
      <rPr>
        <b/>
        <sz val="11"/>
        <color theme="1"/>
        <rFont val="Times New Roman"/>
        <family val="1"/>
      </rPr>
      <t xml:space="preserve">. A. </t>
    </r>
    <r>
      <rPr>
        <b/>
        <i/>
        <u/>
        <sz val="11"/>
        <color theme="1"/>
        <rFont val="Times New Roman"/>
        <family val="1"/>
      </rPr>
      <t>Training Costs</t>
    </r>
  </si>
  <si>
    <r>
      <t xml:space="preserve">      B. </t>
    </r>
    <r>
      <rPr>
        <b/>
        <i/>
        <u/>
        <sz val="11"/>
        <color theme="1"/>
        <rFont val="Times New Roman"/>
        <family val="1"/>
      </rPr>
      <t>Work-Based Training</t>
    </r>
  </si>
  <si>
    <r>
      <t xml:space="preserve">      C. </t>
    </r>
    <r>
      <rPr>
        <b/>
        <i/>
        <u/>
        <sz val="11"/>
        <color theme="1"/>
        <rFont val="Times New Roman"/>
        <family val="1"/>
      </rPr>
      <t>Other Program Costs</t>
    </r>
  </si>
  <si>
    <r>
      <t xml:space="preserve">      D. </t>
    </r>
    <r>
      <rPr>
        <b/>
        <i/>
        <u/>
        <sz val="11"/>
        <color theme="1"/>
        <rFont val="Times New Roman"/>
        <family val="1"/>
      </rPr>
      <t>Barrier Reduction Fund</t>
    </r>
  </si>
  <si>
    <t>State-Adult Total</t>
  </si>
  <si>
    <t>State-Youth Total</t>
  </si>
  <si>
    <t>If you need to insert rows, contact DCEO</t>
  </si>
  <si>
    <t xml:space="preserve">NON-State-Adult Total </t>
  </si>
  <si>
    <t xml:space="preserve">NON-State-Youth Total </t>
  </si>
  <si>
    <t>NON-State-Adult Total</t>
  </si>
  <si>
    <t>NON-State-Youth Total</t>
  </si>
  <si>
    <t>Non-State Total</t>
  </si>
  <si>
    <t xml:space="preserve">State-Youth Total </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</si>
  <si>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</si>
  <si>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15A. Training Costs</t>
  </si>
  <si>
    <t>15B. Work-Based Training</t>
  </si>
  <si>
    <t>15C. Other Program Costs</t>
  </si>
  <si>
    <t>15D. Barrier Reduction Fund</t>
  </si>
  <si>
    <r>
      <rPr>
        <b/>
        <sz val="10"/>
        <color theme="1"/>
        <rFont val="Times New Roman"/>
        <family val="1"/>
      </rPr>
      <t xml:space="preserve">15A). </t>
    </r>
    <r>
      <rPr>
        <b/>
        <u/>
        <sz val="10"/>
        <color theme="1"/>
        <rFont val="Times New Roman"/>
        <family val="1"/>
      </rPr>
      <t>Direct Training Costs</t>
    </r>
    <r>
      <rPr>
        <sz val="10"/>
        <color theme="1"/>
        <rFont val="Times New Roman"/>
        <family val="1"/>
      </rPr>
      <t>:  Program expenditures for training as outlined in the JTED NOFO. GRS reporting lines in cells below
	2001 – Adult (Direct Training Subtotal)
	2002 – Youth (Direct Training Subtotal)</t>
    </r>
  </si>
  <si>
    <t>2010. Occupational Skills Training:  Cost associated with training that this is traditionally non-academic and directly related to a specific trade, occupation or vocational skills leading to proficiency in performing actual tasks and technical functions required by certain occupational fields at entry, intermediate, or advanced levels.
	2011 – Adult (GRS Reporting Line)
2012 – Youth (GRS Reporting Line)</t>
  </si>
  <si>
    <t>2020.  Skill upgrading and retraining (remedial skills training): Training costs to assist with upgrading the skills and/or retraining the participants.  Training may be used to prepare workers enter into a new occupation through instruction in new and different skills.
	2021 – Adult (GRS Reporting Line)
2022 – Youth (GRS Reporting Line)</t>
  </si>
  <si>
    <t>2030.  Entrepreneurial training – Costs associated with training entrepreneurs to either start a small business or expand an existing business, usually through the development of a business plan.
	2031 – Adult (GRS Reporting Line)
2032 – Youth (GRS Reporting Line)</t>
  </si>
  <si>
    <t>2040.  Job readiness training: Costs associated with training that is primarily focused on job seeking and interviewing skills, understanding employer expectations, and enhancing a customer’s capacity to move toward self-sufficiency.
	2041 – Adult (GRS Reporting Line)
2042 – Youth (GRS Reporting Line)</t>
  </si>
  <si>
    <t>2050.  Adult education and literacy:  Cost associated with English Language acquisition and integrated education and training programs, provided concurrently or in combination with services provided in any of the services listed above or as part of work-based learning
	2051 – Adult (GRS Reporting Line)
2052 – Youth (GRS Reporting Line)</t>
  </si>
  <si>
    <t>2060. Supportive Services:  Expenditures to, or on behalf of, a participant enrolled in training or in the twelve-month follow-up period subsequent to placement, such as books, training fees transportation, and tutoring.  These expenditures are needed to support the participant’s participation in a workforce training program.
	2061 – Adult (GRS Reporting Line)
2062 – Youth (GRS Reporting Line)</t>
  </si>
  <si>
    <r>
      <rPr>
        <b/>
        <sz val="10"/>
        <color theme="1"/>
        <rFont val="Times New Roman"/>
        <family val="1"/>
      </rPr>
      <t xml:space="preserve">15B). </t>
    </r>
    <r>
      <rPr>
        <b/>
        <u/>
        <sz val="10"/>
        <color theme="1"/>
        <rFont val="Times New Roman"/>
        <family val="1"/>
      </rPr>
      <t>Work-Based Training</t>
    </r>
    <r>
      <rPr>
        <sz val="10"/>
        <color theme="1"/>
        <rFont val="Times New Roman"/>
        <family val="1"/>
      </rPr>
      <t>:  Includes on-the-job training, customized training, incumbent worker training, work experience and transitional jobs as outlined in the NOFO.  GRS reporting lines will appear in the cells below
	3001 – Adult (Work-Based Training Subtotal)
	3002 – Youth (Work-Based Training Subtotal)</t>
    </r>
  </si>
  <si>
    <t>3010.  Apprenticeships/Pre-apprenticeships: Costs associated with a formal apprenticeship or pre-apprenticeship program that combines on-the-job training (for apprenticeships) or work experience/internships (for pre-apprenticeships) with job-related instruction in curricula tied to the attainment of industry-recognized skills standard. 
	3011 – Adult (Direct Training Subtotal)
	3012 – Youth (Direct Training Subtotal)</t>
  </si>
  <si>
    <t>3020.  Work Experience / Internships:  Cost associated with a planned, structured, time-limited learning experience that takes places in a workplace as a work experience, internship or job-shadowing.  This also includes the wages and staff costs for the development and management of the work experience.
	3021 – Adult (Direct Training Subtotal)
	3022 – Youth (Direct Training Subtotal)</t>
  </si>
  <si>
    <t>3030.  Transitional Jobs:  Cost associated with a limited work experience, that is subsidized in the public, private, or non-profit sectors for those individuals with barriers to employment because of chronic unemployment or inconsistent work history; these jobs are designed to enable an individual to establish a work history, demonstrate work success, and develop the skills that lead to unsubsidized employment. 
	3031 – Adult (Direct Training Subtotal)
	3032 – Youth (Direct Training Subtotal)</t>
  </si>
  <si>
    <t>3040.  On-the-Job Training (OJT):  Contract(s) with an employer(s) in the public, private non-profit, or private sector.  Through the OJT contract, occupational training is provided for the WIOA participant in exchange for the reimbursement for the extraordinary costs of providing the training and supervision related to the training.  
	3041 – Adult (Direct Training Subtotal)
	3042 – Youth (Direct Training Subtotal)</t>
  </si>
  <si>
    <t>3050.  Customized Training:  Costs associated with training that is used to meet the special requirements of an employer or group of employers, conducted with a commitment by the employer to employ all individuals upon successful completion of training 
	3051 – Adult (Direct Training Subtotal)
	3052 – Youth (Direct Training Subtotal)</t>
  </si>
  <si>
    <t>3060.  Incumbent Worker Training:  Training to workers that have an established employment history with the employer for six (6) months or more.  Incumbent worker training is only allowed to be provided to “under employed workers” as defined by this NOFO.
	3061 – Adult (Direct Training Subtotal)
	3062 – Youth (Direct Training Subtotal)</t>
  </si>
  <si>
    <r>
      <rPr>
        <b/>
        <sz val="10"/>
        <color theme="1"/>
        <rFont val="Times New Roman"/>
        <family val="1"/>
      </rPr>
      <t xml:space="preserve">15C). </t>
    </r>
    <r>
      <rPr>
        <b/>
        <u/>
        <sz val="10"/>
        <color theme="1"/>
        <rFont val="Times New Roman"/>
        <family val="1"/>
      </rPr>
      <t>Other Program Costs</t>
    </r>
    <r>
      <rPr>
        <sz val="10"/>
        <color theme="1"/>
        <rFont val="Times New Roman"/>
        <family val="1"/>
      </rPr>
      <t>:  All other program costs related to providing services not elsewhere classified
4001 – Adult (GRS Reporting Line)
	4002 – Youth (GRS Reporting Line)</t>
    </r>
  </si>
  <si>
    <r>
      <rPr>
        <b/>
        <sz val="10"/>
        <color theme="1"/>
        <rFont val="Times New Roman"/>
        <family val="1"/>
      </rPr>
      <t xml:space="preserve">15D). </t>
    </r>
    <r>
      <rPr>
        <b/>
        <u/>
        <sz val="10"/>
        <color theme="1"/>
        <rFont val="Times New Roman"/>
        <family val="1"/>
      </rPr>
      <t>Barrier Reduction Fund</t>
    </r>
    <r>
      <rPr>
        <sz val="10"/>
        <color theme="1"/>
        <rFont val="Times New Roman"/>
        <family val="1"/>
      </rPr>
      <t>:  Cost associated with customized financial payments to assists participants in overcoming a barrier that is preventing them from advancing an employment or training goal as defined in 20 ILCS 605/605-415(b) and in NOFO XX.
5001 – Adult (GRS Reporting Line)
	5002 – Youth (GRS Reporting Line)</t>
    </r>
  </si>
  <si>
    <r>
      <t xml:space="preserve">Total </t>
    </r>
    <r>
      <rPr>
        <b/>
        <i/>
        <u/>
        <sz val="11"/>
        <color theme="1"/>
        <rFont val="Times New Roman"/>
        <family val="1"/>
      </rPr>
      <t>Barrier Reduction Fund</t>
    </r>
  </si>
  <si>
    <r>
      <rPr>
        <b/>
        <u/>
        <sz val="10"/>
        <color theme="1"/>
        <rFont val="Times New Roman"/>
        <family val="1"/>
      </rPr>
      <t>Barrier Reduction Fund</t>
    </r>
    <r>
      <rPr>
        <b/>
        <sz val="10"/>
        <color theme="1"/>
        <rFont val="Times New Roman"/>
        <family val="1"/>
      </rPr>
      <t xml:space="preserve"> Narrative (State): </t>
    </r>
  </si>
  <si>
    <r>
      <rPr>
        <b/>
        <u/>
        <sz val="10"/>
        <color theme="1"/>
        <rFont val="Times New Roman"/>
        <family val="1"/>
      </rPr>
      <t>Barrier Reduction Fund</t>
    </r>
    <r>
      <rPr>
        <b/>
        <sz val="10"/>
        <color theme="1"/>
        <rFont val="Times New Roman"/>
        <family val="1"/>
      </rPr>
      <t xml:space="preserve"> Narrative (Non-State) </t>
    </r>
    <r>
      <rPr>
        <i/>
        <sz val="10"/>
        <color theme="1"/>
        <rFont val="Times New Roman"/>
        <family val="1"/>
      </rPr>
      <t>i.e. "Match" or "Leverage"</t>
    </r>
  </si>
  <si>
    <r>
      <t xml:space="preserve">Total </t>
    </r>
    <r>
      <rPr>
        <b/>
        <i/>
        <u/>
        <sz val="11"/>
        <color theme="1"/>
        <rFont val="Times New Roman"/>
        <family val="1"/>
      </rPr>
      <t>Other Program Costs</t>
    </r>
  </si>
  <si>
    <r>
      <rPr>
        <b/>
        <u/>
        <sz val="10"/>
        <color theme="1"/>
        <rFont val="Times New Roman"/>
        <family val="1"/>
      </rPr>
      <t>Other Program Costs</t>
    </r>
    <r>
      <rPr>
        <b/>
        <sz val="10"/>
        <color theme="1"/>
        <rFont val="Times New Roman"/>
        <family val="1"/>
      </rPr>
      <t xml:space="preserve"> Narrative (State): </t>
    </r>
  </si>
  <si>
    <r>
      <rPr>
        <b/>
        <u/>
        <sz val="10"/>
        <color theme="1"/>
        <rFont val="Times New Roman"/>
        <family val="1"/>
      </rPr>
      <t>Other Program Costs</t>
    </r>
    <r>
      <rPr>
        <b/>
        <sz val="10"/>
        <color theme="1"/>
        <rFont val="Times New Roman"/>
        <family val="1"/>
      </rPr>
      <t xml:space="preserve"> Narrative (Non-State) </t>
    </r>
    <r>
      <rPr>
        <i/>
        <sz val="10"/>
        <color theme="1"/>
        <rFont val="Times New Roman"/>
        <family val="1"/>
      </rPr>
      <t>i.e. "Match" or "Leverage"</t>
    </r>
  </si>
  <si>
    <t>Apprenticeship/Pre-apprenticeship</t>
  </si>
  <si>
    <t>Work Experience/Internships</t>
  </si>
  <si>
    <t>Transitional Jobs</t>
  </si>
  <si>
    <t>On-the-Job Training</t>
  </si>
  <si>
    <t>Customized Training</t>
  </si>
  <si>
    <t>Incumbent Worker Training</t>
  </si>
  <si>
    <r>
      <t xml:space="preserve">Total </t>
    </r>
    <r>
      <rPr>
        <b/>
        <i/>
        <u/>
        <sz val="11"/>
        <color theme="1"/>
        <rFont val="Times New Roman"/>
        <family val="1"/>
      </rPr>
      <t>Work-Based Training</t>
    </r>
  </si>
  <si>
    <r>
      <rPr>
        <b/>
        <u/>
        <sz val="10"/>
        <color theme="1"/>
        <rFont val="Times New Roman"/>
        <family val="1"/>
      </rPr>
      <t>Work-Based Training</t>
    </r>
    <r>
      <rPr>
        <b/>
        <sz val="10"/>
        <color theme="1"/>
        <rFont val="Times New Roman"/>
        <family val="1"/>
      </rPr>
      <t xml:space="preserve"> Narrative (State): </t>
    </r>
  </si>
  <si>
    <r>
      <rPr>
        <b/>
        <u/>
        <sz val="10"/>
        <color theme="1"/>
        <rFont val="Times New Roman"/>
        <family val="1"/>
      </rPr>
      <t>Work-Based Training</t>
    </r>
    <r>
      <rPr>
        <b/>
        <sz val="10"/>
        <color theme="1"/>
        <rFont val="Times New Roman"/>
        <family val="1"/>
      </rPr>
      <t xml:space="preserve"> Narrative (Non-State) </t>
    </r>
    <r>
      <rPr>
        <i/>
        <sz val="10"/>
        <color theme="1"/>
        <rFont val="Times New Roman"/>
        <family val="1"/>
      </rPr>
      <t>i.e. "Match" or "Leverage"</t>
    </r>
  </si>
  <si>
    <t>Occupational Skills Training</t>
  </si>
  <si>
    <t>Skill Upgrading and Retraining</t>
  </si>
  <si>
    <t>Entrepreneurial Training</t>
  </si>
  <si>
    <t>Job Rediness Training</t>
  </si>
  <si>
    <t>Adult Education &amp; Literacy</t>
  </si>
  <si>
    <t>Supportive Services</t>
  </si>
  <si>
    <r>
      <t xml:space="preserve">Total </t>
    </r>
    <r>
      <rPr>
        <b/>
        <i/>
        <u/>
        <sz val="11"/>
        <color theme="1"/>
        <rFont val="Times New Roman"/>
        <family val="1"/>
      </rPr>
      <t>Direct Training Costs</t>
    </r>
  </si>
  <si>
    <r>
      <rPr>
        <b/>
        <u/>
        <sz val="10"/>
        <color theme="1"/>
        <rFont val="Times New Roman"/>
        <family val="1"/>
      </rPr>
      <t>Direct Training Costs</t>
    </r>
    <r>
      <rPr>
        <b/>
        <sz val="10"/>
        <color theme="1"/>
        <rFont val="Times New Roman"/>
        <family val="1"/>
      </rPr>
      <t xml:space="preserve"> Narrative (State): </t>
    </r>
  </si>
  <si>
    <r>
      <rPr>
        <b/>
        <u/>
        <sz val="10"/>
        <color theme="1"/>
        <rFont val="Times New Roman"/>
        <family val="1"/>
      </rPr>
      <t>Direct Training Costs</t>
    </r>
    <r>
      <rPr>
        <b/>
        <sz val="10"/>
        <color theme="1"/>
        <rFont val="Times New Roman"/>
        <family val="1"/>
      </rPr>
      <t xml:space="preserve"> Narrative (Non-State) </t>
    </r>
    <r>
      <rPr>
        <i/>
        <sz val="10"/>
        <color theme="1"/>
        <rFont val="Times New Roman"/>
        <family val="1"/>
      </rPr>
      <t>i.e. "Match" or "Leverage"</t>
    </r>
  </si>
  <si>
    <r>
      <t xml:space="preserve">Other Cost Narrative (Non-State) </t>
    </r>
    <r>
      <rPr>
        <i/>
        <sz val="10"/>
        <color theme="1"/>
        <rFont val="Times New Roman"/>
        <family val="1"/>
      </rPr>
      <t>i.e. "Match" or "Leverage"</t>
    </r>
  </si>
  <si>
    <r>
      <t xml:space="preserve">Direct Administrative Narrative (Non-State) </t>
    </r>
    <r>
      <rPr>
        <i/>
        <sz val="10"/>
        <color theme="1"/>
        <rFont val="Times New Roman"/>
        <family val="1"/>
      </rPr>
      <t>i.e. "Match" or "Leverage"</t>
    </r>
  </si>
  <si>
    <r>
      <t xml:space="preserve">Training &amp; Education Narrative (Non-State) </t>
    </r>
    <r>
      <rPr>
        <i/>
        <sz val="10"/>
        <color theme="1"/>
        <rFont val="Times New Roman"/>
        <family val="1"/>
      </rPr>
      <t>i.e. "Match" or "Leverage"</t>
    </r>
  </si>
  <si>
    <r>
      <t xml:space="preserve">Telecommunications Narrative (Non-State) </t>
    </r>
    <r>
      <rPr>
        <i/>
        <sz val="10"/>
        <color theme="1"/>
        <rFont val="Times New Roman"/>
        <family val="1"/>
      </rPr>
      <t>i.e. "Match" or "Leverage"</t>
    </r>
  </si>
  <si>
    <r>
      <t xml:space="preserve">R &amp; D Narrative (Non-State) </t>
    </r>
    <r>
      <rPr>
        <i/>
        <sz val="10"/>
        <color theme="1"/>
        <rFont val="Times New Roman"/>
        <family val="1"/>
      </rPr>
      <t>i.e. "Match" or "Leverage"</t>
    </r>
  </si>
  <si>
    <r>
      <t xml:space="preserve">Occupancy Narrative (Non-State) </t>
    </r>
    <r>
      <rPr>
        <i/>
        <sz val="10"/>
        <color theme="1"/>
        <rFont val="Times New Roman"/>
        <family val="1"/>
      </rPr>
      <t>i.e. "Match" or "Leverage"</t>
    </r>
  </si>
  <si>
    <r>
      <t xml:space="preserve">Consultant Narrative (Non-State) </t>
    </r>
    <r>
      <rPr>
        <i/>
        <sz val="10"/>
        <color theme="1"/>
        <rFont val="Times New Roman"/>
        <family val="1"/>
      </rPr>
      <t>i.e. "Match" or "Leverage"</t>
    </r>
  </si>
  <si>
    <r>
      <t xml:space="preserve">Contractual Services Narrative (Non-State) </t>
    </r>
    <r>
      <rPr>
        <i/>
        <sz val="10"/>
        <color theme="1"/>
        <rFont val="Times New Roman"/>
        <family val="1"/>
      </rPr>
      <t>i.e. "Match" or "Leverage"</t>
    </r>
  </si>
  <si>
    <r>
      <t xml:space="preserve">Supplies Narrative (Non-State) </t>
    </r>
    <r>
      <rPr>
        <i/>
        <sz val="10"/>
        <color theme="1"/>
        <rFont val="Times New Roman"/>
        <family val="1"/>
      </rPr>
      <t>i.e. "Match" or "Leverage"</t>
    </r>
  </si>
  <si>
    <r>
      <t xml:space="preserve">Equipment Narrative (Non-State) </t>
    </r>
    <r>
      <rPr>
        <i/>
        <sz val="10"/>
        <color theme="1"/>
        <rFont val="Times New Roman"/>
        <family val="1"/>
      </rPr>
      <t>i.e. "Match" or "Leverage"</t>
    </r>
  </si>
  <si>
    <r>
      <t xml:space="preserve">Travel Narrative (Non-State) </t>
    </r>
    <r>
      <rPr>
        <i/>
        <sz val="10"/>
        <color theme="1"/>
        <rFont val="Times New Roman"/>
        <family val="1"/>
      </rPr>
      <t>i.e. "Match" or "Leverage"</t>
    </r>
  </si>
  <si>
    <r>
      <t xml:space="preserve">Fringe Benefits Narrative (Non-State) </t>
    </r>
    <r>
      <rPr>
        <i/>
        <sz val="10"/>
        <color theme="1"/>
        <rFont val="Times New Roman"/>
        <family val="1"/>
      </rPr>
      <t xml:space="preserve">i.e. "Match" or "Leverage" </t>
    </r>
  </si>
  <si>
    <r>
      <t xml:space="preserve">Personnel Narrative (Non-State) </t>
    </r>
    <r>
      <rPr>
        <i/>
        <sz val="10"/>
        <color theme="1"/>
        <rFont val="Times New Roman"/>
        <family val="1"/>
      </rPr>
      <t xml:space="preserve">i.e. "Match" or "Leverage" </t>
    </r>
  </si>
  <si>
    <t>FY2021 Job Training and Economic Development (JTED)</t>
  </si>
  <si>
    <t>UPDATED 09/23/2021</t>
  </si>
  <si>
    <t xml:space="preserve">Indirect Cost Rate = </t>
  </si>
  <si>
    <t>GATA Line</t>
  </si>
  <si>
    <t>GRS Exp Code</t>
  </si>
  <si>
    <t>Description</t>
  </si>
  <si>
    <t>Total Costs</t>
  </si>
  <si>
    <t>Direct Cost Base Exclusions</t>
  </si>
  <si>
    <t>Direct Cost Base</t>
  </si>
  <si>
    <t>Notes
(for de minimis calculations)</t>
  </si>
  <si>
    <t>Please enter data in the blue highlighted cells</t>
  </si>
  <si>
    <t>PERSONNEL</t>
  </si>
  <si>
    <t>Adult</t>
  </si>
  <si>
    <t>Included in Indirect Cost Base</t>
  </si>
  <si>
    <t>Youth</t>
  </si>
  <si>
    <t xml:space="preserve"> FRINGE BENEFITS</t>
  </si>
  <si>
    <t>Travel</t>
  </si>
  <si>
    <t>Equipment</t>
  </si>
  <si>
    <t>Excluded from Indirect Cost Base</t>
  </si>
  <si>
    <t>Supplies</t>
  </si>
  <si>
    <t>Contractual Services</t>
  </si>
  <si>
    <t>*See Note #1 Below</t>
  </si>
  <si>
    <t>7</t>
  </si>
  <si>
    <t>Consultant Services and Expenses</t>
  </si>
  <si>
    <t>9</t>
  </si>
  <si>
    <t>Occupancy</t>
  </si>
  <si>
    <t>Exclude Rent from Indirect Base</t>
  </si>
  <si>
    <t>10</t>
  </si>
  <si>
    <t>Research and Development</t>
  </si>
  <si>
    <t>Telecommunications</t>
  </si>
  <si>
    <t>Training and Education</t>
  </si>
  <si>
    <t>Direct Administrative Costs</t>
  </si>
  <si>
    <t>Exclude Costs Covered in Indirect</t>
  </si>
  <si>
    <t>Miscellaneous Costs</t>
  </si>
  <si>
    <t>15A</t>
  </si>
  <si>
    <t>Direct Training Costs</t>
  </si>
  <si>
    <t>Adult Occupational Skills Training</t>
  </si>
  <si>
    <t>**See Note #2 Below</t>
  </si>
  <si>
    <t>Adult Skill Upgrading and Retaining</t>
  </si>
  <si>
    <t>Adult Entreprenueurial Training</t>
  </si>
  <si>
    <t>Adult Job Readiness Training</t>
  </si>
  <si>
    <t>Adult Education and Literacy</t>
  </si>
  <si>
    <t>Adult Supportive Services</t>
  </si>
  <si>
    <t>Youth Occupational Skills Training</t>
  </si>
  <si>
    <t>Youth Skill Upgrading and Retaining</t>
  </si>
  <si>
    <t>Youth Entreprenueurial Training</t>
  </si>
  <si>
    <t>Youth Job Readiness Training</t>
  </si>
  <si>
    <t>Youth Education and Literacy</t>
  </si>
  <si>
    <t>Youth Supportive Services</t>
  </si>
  <si>
    <t>15B</t>
  </si>
  <si>
    <t>Work Based Training</t>
  </si>
  <si>
    <t>Adult Apprenticeships/Pre-apprenticeships</t>
  </si>
  <si>
    <t>Adult Work Experience/Internships</t>
  </si>
  <si>
    <t>Adult Transitional Jobs</t>
  </si>
  <si>
    <t xml:space="preserve">Adult On-the-Job Training </t>
  </si>
  <si>
    <t>Adult Customized Training</t>
  </si>
  <si>
    <t xml:space="preserve">Adult Incumbent Worker Training </t>
  </si>
  <si>
    <t>Youth Apprenticeships/Pre-apprenticeships</t>
  </si>
  <si>
    <t>Youth Work Experience/Internships</t>
  </si>
  <si>
    <t>Youth Transitional Jobs</t>
  </si>
  <si>
    <t xml:space="preserve">Youth On-the-Job Training </t>
  </si>
  <si>
    <t>Youth Customized Training</t>
  </si>
  <si>
    <t xml:space="preserve">Youth Incumbent Worker Training </t>
  </si>
  <si>
    <t>15C</t>
  </si>
  <si>
    <t>Other Program Costs</t>
  </si>
  <si>
    <t>15D</t>
  </si>
  <si>
    <t>Barrier Reduction Fund</t>
  </si>
  <si>
    <t>Indirect Costs</t>
  </si>
  <si>
    <t>2XXX</t>
  </si>
  <si>
    <t>TOTAL PROGRAM</t>
  </si>
  <si>
    <t>Program Direct Cost Base</t>
  </si>
  <si>
    <t>TOTAL DIRECT COST BASE</t>
  </si>
  <si>
    <t>Total Indirect Costs</t>
  </si>
  <si>
    <t>Calculated from Table Above</t>
  </si>
  <si>
    <t>Program Indirect</t>
  </si>
  <si>
    <t>Must Equal Indirect-Program in Section A</t>
  </si>
  <si>
    <t>Check for Accuracy (Must Equal Zero)</t>
  </si>
  <si>
    <t>Must Equal Zero</t>
  </si>
  <si>
    <t>Comments:</t>
  </si>
  <si>
    <t>NOTE #1:   Each contract or subaward AND the amount must be listed in the budget narrative.  Grantees are allow to include only the first $25,000 of each contract or subrecipient agreement as a part of the indirect cost rate base.  Any additional costs are excluded from the indirect cost base.  If a subaward includes training or work-based learning, those amounts have to be reported under Direct Training (DT) or Work Based Training (WBT) and not subawards.</t>
  </si>
  <si>
    <t xml:space="preserve">NOTE #2:   Direct Training and Work-Based Training Costs cannot be included as a part of the indirect cost base if this service is provided under a contract or subrecipient agreement.  In this case, only the first $25,000 of each contract or subrecipient agreement would be allowed to be included in the Indirect Cost base.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</si>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</sst>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65"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b/>
      <u/>
      <sz val="9"/>
      <color theme="1"/>
      <name val="Times New Roman"/>
      <family val="1"/>
    </font>
    <font>
      <sz val="8"/>
      <name val="Times New Roman"/>
      <family val="1"/>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i/>
      <sz val="11"/>
      <color rgb="FFFF0000"/>
      <name val="Times New Roman"/>
      <family val="1"/>
    </font>
    <font>
      <sz val="11"/>
      <color rgb="FF9C6500"/>
      <name val="Calibri"/>
      <family val="2"/>
      <scheme val="minor"/>
    </font>
    <font>
      <sz val="11"/>
      <color rgb="FF006100"/>
      <name val="Calibri"/>
      <family val="2"/>
      <scheme val="minor"/>
    </font>
    <font>
      <sz val="11"/>
      <color rgb="FF9C0006"/>
      <name val="Calibri"/>
      <family val="2"/>
      <scheme val="minor"/>
    </font>
    <font>
      <b/>
      <sz val="11"/>
      <color rgb="FF9C0006"/>
      <name val="Calibri"/>
      <family val="2"/>
      <scheme val="minor"/>
    </font>
    <font>
      <b/>
      <u/>
      <sz val="9"/>
      <color rgb="FFFF0000"/>
      <name val="Times New Roman"/>
      <family val="1"/>
    </font>
    <font>
      <b/>
      <sz val="9"/>
      <color rgb="FFFF0000"/>
      <name val="Times New Roman"/>
      <family val="1"/>
    </font>
    <font>
      <sz val="9"/>
      <name val="Times New Roman"/>
      <family val="1"/>
    </font>
    <font>
      <sz val="11"/>
      <name val="Calibri"/>
      <family val="2"/>
      <scheme val="minor"/>
    </font>
    <font>
      <b/>
      <sz val="11"/>
      <color rgb="FFFF0000"/>
      <name val="Times New Roman"/>
      <family val="1"/>
    </font>
    <font>
      <i/>
      <u/>
      <sz val="10"/>
      <name val="Times New Roman"/>
      <family val="1"/>
    </font>
    <font>
      <b/>
      <sz val="14"/>
      <color theme="1"/>
      <name val="Calibri"/>
      <family val="2"/>
      <scheme val="minor"/>
    </font>
    <font>
      <b/>
      <sz val="11"/>
      <color rgb="FFFF0000"/>
      <name val="Calibri"/>
      <family val="2"/>
      <scheme val="minor"/>
    </font>
    <font>
      <i/>
      <sz val="10"/>
      <color theme="1"/>
      <name val="Calibri"/>
      <family val="2"/>
      <scheme val="minor"/>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tint="0.39994506668294322"/>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DFEAFD"/>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37">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s>
  <cellStyleXfs count="7">
    <xf numFmtId="0" fontId="0" fillId="0" borderId="0"/>
    <xf numFmtId="44" fontId="1" fillId="0" borderId="0" applyFont="0" applyFill="0" applyBorder="0" applyAlignment="0" applyProtection="0"/>
    <xf numFmtId="0" fontId="1" fillId="3" borderId="0" applyNumberFormat="0" applyBorder="0" applyAlignment="0" applyProtection="0"/>
    <xf numFmtId="9" fontId="1" fillId="0" borderId="0" applyFont="0" applyFill="0" applyBorder="0" applyAlignment="0" applyProtection="0"/>
    <xf numFmtId="0" fontId="52" fillId="5" borderId="0" applyNumberFormat="0" applyBorder="0" applyAlignment="0" applyProtection="0"/>
    <xf numFmtId="0" fontId="53" fillId="6" borderId="0" applyNumberFormat="0" applyBorder="0" applyAlignment="0" applyProtection="0"/>
    <xf numFmtId="0" fontId="54" fillId="7" borderId="0" applyNumberFormat="0" applyBorder="0" applyAlignment="0" applyProtection="0"/>
  </cellStyleXfs>
  <cellXfs count="552">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17" xfId="0" applyFont="1" applyBorder="1" applyAlignment="1">
      <alignment horizontal="center" vertical="center" wrapText="1"/>
    </xf>
    <xf numFmtId="0" fontId="2" fillId="0" borderId="0" xfId="0" applyFont="1" applyAlignment="1">
      <alignment vertical="top" wrapText="1"/>
    </xf>
    <xf numFmtId="0" fontId="31" fillId="0" borderId="0" xfId="0" applyFont="1" applyAlignment="1">
      <alignment horizontal="right"/>
    </xf>
    <xf numFmtId="0" fontId="24" fillId="0" borderId="0" xfId="0" applyFont="1" applyAlignment="1">
      <alignment vertical="top" wrapText="1"/>
    </xf>
    <xf numFmtId="0" fontId="2" fillId="0" borderId="17" xfId="0" applyFont="1" applyBorder="1" applyAlignment="1">
      <alignment horizontal="center"/>
    </xf>
    <xf numFmtId="42" fontId="23" fillId="0" borderId="0" xfId="0" applyNumberFormat="1" applyFont="1"/>
    <xf numFmtId="0" fontId="25" fillId="0" borderId="0" xfId="0" applyFont="1"/>
    <xf numFmtId="0" fontId="30" fillId="0" borderId="0" xfId="0" applyFont="1"/>
    <xf numFmtId="0" fontId="24" fillId="0" borderId="17" xfId="0" applyFont="1" applyBorder="1" applyAlignment="1">
      <alignment horizontal="center" vertical="top" wrapText="1"/>
    </xf>
    <xf numFmtId="0" fontId="0" fillId="0" borderId="0" xfId="0" applyAlignment="1">
      <alignment horizontal="right"/>
    </xf>
    <xf numFmtId="0" fontId="26" fillId="0" borderId="19" xfId="0" applyFont="1" applyBorder="1"/>
    <xf numFmtId="0" fontId="26" fillId="0" borderId="20" xfId="0" applyFont="1" applyBorder="1"/>
    <xf numFmtId="0" fontId="23" fillId="0" borderId="20" xfId="0" applyFont="1" applyBorder="1"/>
    <xf numFmtId="0" fontId="38" fillId="0" borderId="20" xfId="0" applyFont="1" applyBorder="1" applyAlignment="1">
      <alignment horizontal="center"/>
    </xf>
    <xf numFmtId="0" fontId="17" fillId="0" borderId="20" xfId="0" applyFont="1" applyBorder="1" applyAlignment="1">
      <alignment horizontal="center"/>
    </xf>
    <xf numFmtId="0" fontId="38" fillId="0" borderId="16" xfId="0" applyFont="1" applyBorder="1" applyAlignment="1">
      <alignment horizontal="center"/>
    </xf>
    <xf numFmtId="0" fontId="12" fillId="0" borderId="20" xfId="0" applyFont="1" applyBorder="1"/>
    <xf numFmtId="0" fontId="16"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41" fillId="0" borderId="0" xfId="0" applyFont="1" applyAlignment="1">
      <alignment horizontal="left" vertical="center"/>
    </xf>
    <xf numFmtId="0" fontId="6" fillId="0" borderId="0" xfId="0" applyFont="1" applyAlignment="1">
      <alignment horizontal="left" vertical="center" indent="3"/>
    </xf>
    <xf numFmtId="0" fontId="33" fillId="0" borderId="0" xfId="0" applyFont="1" applyAlignment="1">
      <alignment horizontal="left"/>
    </xf>
    <xf numFmtId="0" fontId="44" fillId="0" borderId="0" xfId="0" applyFont="1" applyAlignment="1">
      <alignment horizontal="center" vertical="center"/>
    </xf>
    <xf numFmtId="0" fontId="44" fillId="0" borderId="0" xfId="0" applyFont="1"/>
    <xf numFmtId="0" fontId="16" fillId="0" borderId="0" xfId="0" applyFont="1" applyAlignment="1">
      <alignment horizontal="left" vertical="center"/>
    </xf>
    <xf numFmtId="0" fontId="16" fillId="0" borderId="0" xfId="0" applyFont="1" applyAlignment="1">
      <alignment horizontal="left" vertical="center" indent="3"/>
    </xf>
    <xf numFmtId="0" fontId="0" fillId="0" borderId="0" xfId="0"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5" fillId="0" borderId="0" xfId="0" applyFont="1" applyAlignment="1">
      <alignment horizontal="left" vertical="center" indent="3"/>
    </xf>
    <xf numFmtId="0" fontId="43" fillId="0" borderId="0" xfId="0" applyFont="1" applyAlignment="1">
      <alignment horizontal="left" vertical="center"/>
    </xf>
    <xf numFmtId="0" fontId="3" fillId="2" borderId="0" xfId="0" applyFont="1" applyFill="1" applyAlignment="1">
      <alignment vertical="center" wrapText="1"/>
    </xf>
    <xf numFmtId="0" fontId="37" fillId="0" borderId="0" xfId="0" applyFont="1"/>
    <xf numFmtId="0" fontId="31" fillId="0" borderId="0" xfId="0" applyFont="1"/>
    <xf numFmtId="0" fontId="16" fillId="0" borderId="0" xfId="0" applyFont="1"/>
    <xf numFmtId="0" fontId="46" fillId="0" borderId="0" xfId="0" applyFont="1" applyAlignment="1">
      <alignment vertical="center" wrapText="1"/>
    </xf>
    <xf numFmtId="0" fontId="17" fillId="0" borderId="0" xfId="0" applyFont="1" applyAlignment="1">
      <alignment horizontal="left" vertical="center"/>
    </xf>
    <xf numFmtId="0" fontId="2" fillId="0" borderId="0" xfId="0" applyFont="1" applyAlignment="1">
      <alignment horizontal="left"/>
    </xf>
    <xf numFmtId="0" fontId="26" fillId="0" borderId="0" xfId="0" applyFont="1"/>
    <xf numFmtId="0" fontId="27" fillId="0" borderId="17" xfId="0" applyFont="1" applyBorder="1" applyAlignment="1">
      <alignment horizontal="center" vertical="top" wrapText="1"/>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0" fontId="12" fillId="0" borderId="17" xfId="0" applyFont="1" applyBorder="1"/>
    <xf numFmtId="0" fontId="13" fillId="0" borderId="17" xfId="0" applyFont="1" applyBorder="1"/>
    <xf numFmtId="165" fontId="37" fillId="0" borderId="17" xfId="0" applyNumberFormat="1" applyFont="1" applyBorder="1" applyAlignment="1">
      <alignment horizontal="center"/>
    </xf>
    <xf numFmtId="0" fontId="37" fillId="0" borderId="17" xfId="0" applyFont="1" applyBorder="1" applyAlignment="1">
      <alignment horizontal="center"/>
    </xf>
    <xf numFmtId="0" fontId="37" fillId="0" borderId="17" xfId="0" applyFont="1" applyBorder="1" applyAlignment="1">
      <alignment horizontal="center" vertical="center"/>
    </xf>
    <xf numFmtId="0" fontId="13" fillId="2" borderId="17" xfId="0" applyFont="1" applyFill="1" applyBorder="1" applyAlignment="1">
      <alignment horizontal="left" vertical="center" wrapText="1"/>
    </xf>
    <xf numFmtId="44" fontId="37" fillId="0" borderId="17" xfId="0" applyNumberFormat="1" applyFont="1" applyBorder="1"/>
    <xf numFmtId="0" fontId="13" fillId="2" borderId="17" xfId="0" applyFont="1" applyFill="1" applyBorder="1" applyAlignment="1">
      <alignment vertical="center" wrapText="1"/>
    </xf>
    <xf numFmtId="44" fontId="37" fillId="4" borderId="17" xfId="0" applyNumberFormat="1" applyFont="1" applyFill="1" applyBorder="1"/>
    <xf numFmtId="44" fontId="37" fillId="0" borderId="18" xfId="0" applyNumberFormat="1" applyFont="1" applyBorder="1"/>
    <xf numFmtId="0" fontId="13" fillId="2" borderId="18" xfId="0" applyFont="1" applyFill="1" applyBorder="1" applyAlignment="1">
      <alignment horizontal="center" vertical="center" wrapText="1"/>
    </xf>
    <xf numFmtId="44" fontId="23" fillId="0" borderId="0" xfId="1" applyFont="1" applyBorder="1"/>
    <xf numFmtId="44" fontId="23" fillId="0" borderId="0" xfId="1" applyFont="1" applyBorder="1" applyProtection="1"/>
    <xf numFmtId="44" fontId="38" fillId="0" borderId="0" xfId="1" applyFont="1" applyBorder="1" applyAlignment="1">
      <alignment horizontal="left"/>
    </xf>
    <xf numFmtId="44" fontId="17"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26" fillId="0" borderId="0" xfId="0" applyFont="1" applyProtection="1">
      <protection locked="0"/>
    </xf>
    <xf numFmtId="0" fontId="2" fillId="0" borderId="0" xfId="0" applyFont="1" applyProtection="1">
      <protection locked="0"/>
    </xf>
    <xf numFmtId="44" fontId="25" fillId="0" borderId="0" xfId="0" applyNumberFormat="1" applyFont="1" applyProtection="1">
      <protection locked="0"/>
    </xf>
    <xf numFmtId="0" fontId="25" fillId="0" borderId="0" xfId="0" applyFont="1" applyAlignment="1" applyProtection="1">
      <alignment horizontal="center"/>
      <protection locked="0"/>
    </xf>
    <xf numFmtId="9" fontId="25" fillId="0" borderId="0" xfId="3" applyFont="1" applyBorder="1" applyAlignment="1" applyProtection="1">
      <alignment horizontal="center"/>
      <protection locked="0"/>
    </xf>
    <xf numFmtId="42" fontId="2" fillId="0" borderId="0" xfId="0" applyNumberFormat="1" applyFont="1" applyProtection="1">
      <protection locked="0"/>
    </xf>
    <xf numFmtId="9" fontId="25"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9" fontId="2" fillId="0" borderId="0" xfId="0" applyNumberFormat="1" applyFont="1" applyAlignment="1" applyProtection="1">
      <alignment horizontal="center"/>
      <protection locked="0"/>
    </xf>
    <xf numFmtId="0" fontId="22" fillId="0" borderId="0" xfId="0" applyFont="1" applyProtection="1">
      <protection locked="0"/>
    </xf>
    <xf numFmtId="42" fontId="22" fillId="0" borderId="0" xfId="0" applyNumberFormat="1" applyFont="1" applyProtection="1">
      <protection locked="0"/>
    </xf>
    <xf numFmtId="0" fontId="22" fillId="0" borderId="0" xfId="0" applyFont="1" applyAlignment="1" applyProtection="1">
      <alignment horizontal="center"/>
      <protection locked="0"/>
    </xf>
    <xf numFmtId="44" fontId="23" fillId="0" borderId="0" xfId="1" applyFont="1" applyBorder="1" applyProtection="1">
      <protection locked="0"/>
    </xf>
    <xf numFmtId="0" fontId="0" fillId="0" borderId="0" xfId="0" applyProtection="1">
      <protection locked="0"/>
    </xf>
    <xf numFmtId="42" fontId="0" fillId="0" borderId="0" xfId="0" applyNumberFormat="1" applyProtection="1">
      <protection locked="0"/>
    </xf>
    <xf numFmtId="0" fontId="0" fillId="0" borderId="0" xfId="0" applyAlignment="1" applyProtection="1">
      <alignment horizontal="center"/>
      <protection locked="0"/>
    </xf>
    <xf numFmtId="9" fontId="0" fillId="0" borderId="0" xfId="0" applyNumberFormat="1" applyAlignment="1" applyProtection="1">
      <alignment horizontal="center"/>
      <protection locked="0"/>
    </xf>
    <xf numFmtId="44" fontId="0" fillId="0" borderId="0" xfId="1" applyFont="1" applyBorder="1" applyProtection="1">
      <protection locked="0"/>
    </xf>
    <xf numFmtId="0" fontId="3" fillId="0" borderId="8" xfId="0" applyFont="1" applyBorder="1" applyAlignment="1" applyProtection="1">
      <alignment vertical="top"/>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1" fillId="0" borderId="0" xfId="0" applyFont="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0" fontId="12" fillId="0" borderId="0" xfId="0" applyFont="1" applyProtection="1">
      <protection locked="0"/>
    </xf>
    <xf numFmtId="6" fontId="25" fillId="0" borderId="0" xfId="0" applyNumberFormat="1" applyFont="1" applyAlignment="1" applyProtection="1">
      <alignment horizontal="left"/>
      <protection locked="0"/>
    </xf>
    <xf numFmtId="6" fontId="26" fillId="0" borderId="0" xfId="0" applyNumberFormat="1" applyFont="1" applyAlignment="1" applyProtection="1">
      <alignment horizontal="left"/>
      <protection locked="0"/>
    </xf>
    <xf numFmtId="44" fontId="22" fillId="0" borderId="0" xfId="0" applyNumberFormat="1" applyFont="1" applyProtection="1">
      <protection locked="0"/>
    </xf>
    <xf numFmtId="10" fontId="22" fillId="0" borderId="0" xfId="0" applyNumberFormat="1" applyFont="1" applyProtection="1">
      <protection locked="0"/>
    </xf>
    <xf numFmtId="0" fontId="25" fillId="0" borderId="0" xfId="0" applyFont="1" applyProtection="1">
      <protection locked="0"/>
    </xf>
    <xf numFmtId="9" fontId="23" fillId="0" borderId="0" xfId="0" applyNumberFormat="1" applyFont="1" applyAlignment="1" applyProtection="1">
      <alignment horizontal="right"/>
      <protection locked="0"/>
    </xf>
    <xf numFmtId="8" fontId="26" fillId="0" borderId="0" xfId="0" applyNumberFormat="1" applyFont="1" applyAlignment="1" applyProtection="1">
      <alignment horizontal="left"/>
      <protection locked="0"/>
    </xf>
    <xf numFmtId="9" fontId="0" fillId="0" borderId="0" xfId="0" applyNumberFormat="1" applyProtection="1">
      <protection locked="0"/>
    </xf>
    <xf numFmtId="0" fontId="2" fillId="0" borderId="0" xfId="0" applyFont="1" applyAlignment="1" applyProtection="1">
      <alignment horizontal="left"/>
      <protection locked="0"/>
    </xf>
    <xf numFmtId="0" fontId="26" fillId="0" borderId="0" xfId="0" applyFont="1" applyAlignment="1" applyProtection="1">
      <alignment vertical="top" wrapText="1"/>
      <protection locked="0"/>
    </xf>
    <xf numFmtId="0" fontId="24" fillId="0" borderId="0" xfId="0" applyFont="1" applyAlignment="1" applyProtection="1">
      <alignment vertical="top" wrapText="1"/>
      <protection locked="0"/>
    </xf>
    <xf numFmtId="0" fontId="25" fillId="0" borderId="0" xfId="0" applyFont="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5" fillId="0" borderId="0" xfId="0" applyNumberFormat="1" applyFont="1" applyAlignment="1" applyProtection="1">
      <alignment vertical="top" wrapText="1"/>
      <protection locked="0"/>
    </xf>
    <xf numFmtId="44" fontId="2" fillId="0" borderId="0" xfId="1" applyFont="1" applyBorder="1" applyProtection="1">
      <protection locked="0"/>
    </xf>
    <xf numFmtId="164" fontId="25" fillId="0" borderId="0" xfId="1" applyNumberFormat="1" applyFont="1" applyBorder="1" applyAlignment="1" applyProtection="1">
      <alignment horizontal="left"/>
      <protection locked="0"/>
    </xf>
    <xf numFmtId="164" fontId="25" fillId="0" borderId="0" xfId="0" applyNumberFormat="1" applyFont="1" applyAlignment="1" applyProtection="1">
      <alignment horizontal="left"/>
      <protection locked="0"/>
    </xf>
    <xf numFmtId="44" fontId="0" fillId="0" borderId="0" xfId="0" applyNumberFormat="1" applyProtection="1">
      <protection locked="0"/>
    </xf>
    <xf numFmtId="44" fontId="22" fillId="0" borderId="0" xfId="1" applyFont="1" applyBorder="1" applyProtection="1">
      <protection locked="0"/>
    </xf>
    <xf numFmtId="44" fontId="2" fillId="0" borderId="0" xfId="0" applyNumberFormat="1" applyFont="1" applyProtection="1">
      <protection locked="0"/>
    </xf>
    <xf numFmtId="0" fontId="3" fillId="0" borderId="0" xfId="0" applyFont="1" applyAlignment="1" applyProtection="1">
      <alignment vertical="top"/>
      <protection locked="0"/>
    </xf>
    <xf numFmtId="44" fontId="31" fillId="0" borderId="0" xfId="1" applyFont="1" applyBorder="1" applyAlignment="1" applyProtection="1">
      <alignment vertical="top"/>
      <protection locked="0"/>
    </xf>
    <xf numFmtId="0" fontId="37" fillId="0" borderId="9" xfId="0" applyFont="1" applyBorder="1" applyAlignment="1" applyProtection="1">
      <alignment vertical="top"/>
      <protection locked="0"/>
    </xf>
    <xf numFmtId="10" fontId="2" fillId="0" borderId="0" xfId="0" applyNumberFormat="1" applyFont="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44" fontId="25" fillId="0" borderId="0" xfId="1" applyFont="1" applyBorder="1" applyProtection="1">
      <protection locked="0"/>
    </xf>
    <xf numFmtId="44" fontId="2" fillId="0" borderId="0" xfId="1" applyFont="1" applyBorder="1" applyAlignment="1" applyProtection="1">
      <protection locked="0"/>
    </xf>
    <xf numFmtId="0" fontId="3" fillId="0" borderId="8" xfId="0" applyFont="1" applyBorder="1" applyAlignment="1" applyProtection="1">
      <alignment horizontal="left" vertical="top"/>
      <protection locked="0"/>
    </xf>
    <xf numFmtId="43" fontId="24" fillId="0" borderId="0" xfId="0" applyNumberFormat="1" applyFont="1" applyAlignment="1">
      <alignment vertical="top" wrapText="1"/>
    </xf>
    <xf numFmtId="43" fontId="0" fillId="0" borderId="0" xfId="0" applyNumberFormat="1"/>
    <xf numFmtId="0" fontId="13" fillId="0" borderId="18" xfId="0" applyFont="1" applyBorder="1" applyAlignment="1">
      <alignment horizontal="center" vertical="center" wrapText="1"/>
    </xf>
    <xf numFmtId="0" fontId="53" fillId="6" borderId="0" xfId="5"/>
    <xf numFmtId="44" fontId="22" fillId="0" borderId="14" xfId="1" applyFont="1" applyBorder="1" applyProtection="1">
      <protection locked="0"/>
    </xf>
    <xf numFmtId="0" fontId="13" fillId="0" borderId="17" xfId="0" applyFont="1" applyBorder="1" applyAlignment="1">
      <alignment vertical="center"/>
    </xf>
    <xf numFmtId="0" fontId="55" fillId="7" borderId="25" xfId="6" applyFont="1" applyBorder="1"/>
    <xf numFmtId="0" fontId="6" fillId="0" borderId="20" xfId="0" applyFont="1" applyBorder="1" applyAlignment="1">
      <alignment horizontal="center" vertical="center"/>
    </xf>
    <xf numFmtId="0" fontId="56" fillId="0" borderId="0" xfId="0" applyFont="1" applyAlignment="1">
      <alignment horizontal="left" vertical="center"/>
    </xf>
    <xf numFmtId="0" fontId="0" fillId="8" borderId="0" xfId="0" applyFill="1" applyAlignment="1">
      <alignment horizontal="left"/>
    </xf>
    <xf numFmtId="0" fontId="20" fillId="8" borderId="0" xfId="0" applyFont="1" applyFill="1" applyAlignment="1">
      <alignment horizontal="left" vertical="center"/>
    </xf>
    <xf numFmtId="0" fontId="17" fillId="8" borderId="0" xfId="0" applyFont="1" applyFill="1" applyAlignment="1">
      <alignment horizontal="left" vertical="center"/>
    </xf>
    <xf numFmtId="0" fontId="50" fillId="8" borderId="0" xfId="0" applyFont="1" applyFill="1" applyAlignment="1">
      <alignment horizontal="left"/>
    </xf>
    <xf numFmtId="0" fontId="57" fillId="0" borderId="0" xfId="0" applyFont="1" applyAlignment="1">
      <alignment horizontal="left" vertical="center"/>
    </xf>
    <xf numFmtId="0" fontId="6" fillId="0" borderId="0" xfId="0" applyFont="1"/>
    <xf numFmtId="0" fontId="6" fillId="0" borderId="8" xfId="0" applyFont="1" applyBorder="1" applyAlignment="1">
      <alignment horizontal="center" vertical="center" wrapText="1"/>
    </xf>
    <xf numFmtId="0" fontId="6" fillId="0" borderId="9" xfId="0" applyFont="1" applyBorder="1"/>
    <xf numFmtId="0" fontId="6" fillId="0" borderId="13" xfId="0" applyFont="1" applyBorder="1" applyAlignment="1">
      <alignment horizontal="center" vertical="center" wrapText="1"/>
    </xf>
    <xf numFmtId="0" fontId="6" fillId="0" borderId="14" xfId="0" applyFont="1" applyBorder="1"/>
    <xf numFmtId="0" fontId="30" fillId="0" borderId="0" xfId="0" applyFont="1" applyAlignment="1">
      <alignment wrapText="1"/>
    </xf>
    <xf numFmtId="0" fontId="6" fillId="0" borderId="0" xfId="0" applyFont="1" applyAlignment="1">
      <alignment wrapText="1"/>
    </xf>
    <xf numFmtId="0" fontId="2" fillId="0" borderId="0" xfId="0" applyFont="1" applyAlignment="1">
      <alignment vertical="center" wrapText="1"/>
    </xf>
    <xf numFmtId="0" fontId="1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left" vertical="center" wrapText="1"/>
    </xf>
    <xf numFmtId="0" fontId="2" fillId="0" borderId="0" xfId="0" applyFont="1" applyAlignment="1">
      <alignment wrapText="1"/>
    </xf>
    <xf numFmtId="0" fontId="18" fillId="0" borderId="0" xfId="0" applyFont="1" applyAlignment="1">
      <alignment horizontal="left" vertical="center" wrapText="1" indent="2"/>
    </xf>
    <xf numFmtId="0" fontId="6" fillId="0" borderId="8" xfId="0" applyFont="1" applyBorder="1" applyAlignment="1">
      <alignment horizontal="center" vertical="center"/>
    </xf>
    <xf numFmtId="0" fontId="58" fillId="0" borderId="9" xfId="0" applyFont="1" applyBorder="1"/>
    <xf numFmtId="0" fontId="6" fillId="0" borderId="11" xfId="0" applyFont="1" applyBorder="1" applyAlignment="1">
      <alignment horizontal="center"/>
    </xf>
    <xf numFmtId="0" fontId="6" fillId="0" borderId="0" xfId="0" applyFont="1" applyAlignment="1">
      <alignment vertical="center"/>
    </xf>
    <xf numFmtId="0" fontId="6" fillId="0" borderId="11" xfId="0" applyFont="1" applyBorder="1" applyAlignment="1">
      <alignment horizontal="center" vertical="center"/>
    </xf>
    <xf numFmtId="0" fontId="6" fillId="0" borderId="13" xfId="0" applyFont="1" applyBorder="1"/>
    <xf numFmtId="0" fontId="6" fillId="0" borderId="9" xfId="0" applyFont="1" applyBorder="1" applyAlignment="1">
      <alignment vertical="center"/>
    </xf>
    <xf numFmtId="0" fontId="6" fillId="0" borderId="10" xfId="0" applyFont="1" applyBorder="1"/>
    <xf numFmtId="0" fontId="6" fillId="0" borderId="0" xfId="0" applyFont="1" applyAlignment="1">
      <alignment horizontal="center" vertical="center"/>
    </xf>
    <xf numFmtId="0" fontId="6" fillId="0" borderId="14" xfId="0" applyFont="1" applyBorder="1" applyAlignment="1">
      <alignment horizontal="left" vertical="center"/>
    </xf>
    <xf numFmtId="0" fontId="6" fillId="0" borderId="14" xfId="0" applyFont="1" applyBorder="1" applyAlignment="1">
      <alignment vertical="center"/>
    </xf>
    <xf numFmtId="0" fontId="6" fillId="0" borderId="15" xfId="0" applyFont="1" applyBorder="1"/>
    <xf numFmtId="0" fontId="6" fillId="0" borderId="0" xfId="0" applyFont="1" applyAlignment="1">
      <alignment horizontal="center"/>
    </xf>
    <xf numFmtId="0" fontId="6" fillId="0" borderId="19" xfId="0" applyFont="1" applyBorder="1" applyAlignment="1">
      <alignment horizontal="center" vertical="center"/>
    </xf>
    <xf numFmtId="0" fontId="6" fillId="0" borderId="20" xfId="0" applyFont="1" applyBorder="1" applyAlignment="1">
      <alignment horizontal="center"/>
    </xf>
    <xf numFmtId="0" fontId="6" fillId="0" borderId="20" xfId="0" applyFont="1" applyBorder="1"/>
    <xf numFmtId="0" fontId="6" fillId="0" borderId="33" xfId="0" applyFont="1" applyBorder="1"/>
    <xf numFmtId="0" fontId="6" fillId="0" borderId="34" xfId="0" applyFont="1" applyBorder="1"/>
    <xf numFmtId="0" fontId="6" fillId="0" borderId="35" xfId="0" applyFont="1" applyBorder="1"/>
    <xf numFmtId="0" fontId="2" fillId="0" borderId="36" xfId="0" applyFont="1" applyBorder="1"/>
    <xf numFmtId="0" fontId="6" fillId="0" borderId="36" xfId="0" applyFont="1" applyBorder="1" applyAlignment="1">
      <alignment vertical="center" wrapText="1"/>
    </xf>
    <xf numFmtId="0" fontId="6" fillId="0" borderId="4" xfId="0" applyFont="1" applyBorder="1" applyAlignment="1">
      <alignment horizontal="left" vertical="center" wrapText="1"/>
    </xf>
    <xf numFmtId="0" fontId="6" fillId="9" borderId="14" xfId="0" applyFont="1" applyFill="1" applyBorder="1" applyAlignment="1" applyProtection="1">
      <alignment vertical="center" wrapText="1"/>
      <protection locked="0"/>
    </xf>
    <xf numFmtId="0" fontId="6" fillId="0" borderId="1" xfId="0" applyFont="1" applyBorder="1"/>
    <xf numFmtId="0" fontId="6" fillId="0" borderId="2" xfId="0" applyFont="1" applyBorder="1"/>
    <xf numFmtId="0" fontId="6" fillId="0" borderId="3" xfId="0" applyFont="1" applyBorder="1"/>
    <xf numFmtId="0" fontId="3" fillId="0" borderId="8" xfId="0" applyFont="1" applyBorder="1" applyAlignment="1">
      <alignment vertical="top"/>
    </xf>
    <xf numFmtId="44" fontId="17" fillId="0" borderId="0" xfId="1" applyFont="1" applyFill="1" applyBorder="1"/>
    <xf numFmtId="44" fontId="38" fillId="0" borderId="0" xfId="1" applyFont="1" applyFill="1" applyBorder="1" applyAlignment="1">
      <alignment horizontal="left"/>
    </xf>
    <xf numFmtId="44" fontId="38" fillId="0" borderId="0" xfId="1" applyFont="1" applyFill="1" applyBorder="1"/>
    <xf numFmtId="44" fontId="17" fillId="0" borderId="20" xfId="1" applyFont="1" applyFill="1" applyBorder="1"/>
    <xf numFmtId="44" fontId="17" fillId="0" borderId="16" xfId="1" applyFont="1" applyFill="1" applyBorder="1"/>
    <xf numFmtId="44" fontId="37" fillId="0" borderId="0" xfId="0" applyNumberFormat="1" applyFont="1"/>
    <xf numFmtId="44" fontId="26" fillId="0" borderId="0" xfId="1" applyFont="1" applyBorder="1" applyProtection="1"/>
    <xf numFmtId="0" fontId="52" fillId="0" borderId="0" xfId="4" applyFill="1" applyBorder="1"/>
    <xf numFmtId="0" fontId="53" fillId="0" borderId="0" xfId="5" applyFill="1" applyBorder="1"/>
    <xf numFmtId="0" fontId="13" fillId="9" borderId="16" xfId="0" applyFont="1" applyFill="1" applyBorder="1" applyAlignment="1" applyProtection="1">
      <alignment horizontal="left" vertical="center"/>
      <protection locked="0"/>
    </xf>
    <xf numFmtId="0" fontId="13" fillId="9" borderId="8" xfId="0" applyFont="1" applyFill="1" applyBorder="1" applyAlignment="1" applyProtection="1">
      <alignment horizontal="left" vertical="center" wrapText="1"/>
      <protection locked="0"/>
    </xf>
    <xf numFmtId="0" fontId="13" fillId="9" borderId="17" xfId="0" applyFont="1" applyFill="1" applyBorder="1" applyAlignment="1" applyProtection="1">
      <alignment horizontal="left" vertical="center"/>
      <protection locked="0"/>
    </xf>
    <xf numFmtId="44" fontId="37" fillId="9" borderId="17" xfId="0" applyNumberFormat="1" applyFont="1" applyFill="1" applyBorder="1" applyProtection="1">
      <protection locked="0"/>
    </xf>
    <xf numFmtId="0" fontId="44" fillId="0" borderId="0" xfId="0" applyFont="1" applyProtection="1">
      <protection locked="0"/>
    </xf>
    <xf numFmtId="0" fontId="13" fillId="0" borderId="17" xfId="0" applyFont="1" applyBorder="1" applyAlignment="1">
      <alignment horizontal="left" vertical="center"/>
    </xf>
    <xf numFmtId="43" fontId="12" fillId="2" borderId="17" xfId="0" applyNumberFormat="1" applyFont="1" applyFill="1" applyBorder="1" applyAlignment="1">
      <alignment horizontal="left" wrapText="1" indent="2"/>
    </xf>
    <xf numFmtId="43" fontId="12" fillId="2" borderId="17" xfId="0" applyNumberFormat="1" applyFont="1" applyFill="1" applyBorder="1" applyAlignment="1">
      <alignment horizontal="left" wrapText="1" indent="1"/>
    </xf>
    <xf numFmtId="43" fontId="28" fillId="0" borderId="21" xfId="0" applyNumberFormat="1" applyFont="1" applyBorder="1" applyAlignment="1">
      <alignment horizontal="left" vertical="center" wrapText="1"/>
    </xf>
    <xf numFmtId="0" fontId="12" fillId="2" borderId="17" xfId="0" applyFont="1" applyFill="1" applyBorder="1" applyAlignment="1">
      <alignment horizontal="left" wrapText="1" indent="1"/>
    </xf>
    <xf numFmtId="0" fontId="2" fillId="0" borderId="17" xfId="0" applyFont="1" applyBorder="1" applyAlignment="1">
      <alignment horizontal="center" vertical="center"/>
    </xf>
    <xf numFmtId="0" fontId="17" fillId="0" borderId="0" xfId="0" applyFont="1" applyAlignment="1" applyProtection="1">
      <alignment horizontal="right"/>
      <protection locked="0"/>
    </xf>
    <xf numFmtId="0" fontId="22" fillId="0" borderId="0" xfId="0" applyFont="1" applyAlignment="1" applyProtection="1">
      <alignment horizontal="left"/>
      <protection locked="0"/>
    </xf>
    <xf numFmtId="0" fontId="27" fillId="0" borderId="17"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0" xfId="0" applyFont="1" applyAlignment="1" applyProtection="1">
      <alignment horizontal="center" vertical="top" wrapText="1"/>
      <protection locked="0"/>
    </xf>
    <xf numFmtId="44" fontId="23" fillId="0" borderId="14" xfId="1" applyFont="1" applyBorder="1" applyProtection="1">
      <protection locked="0"/>
    </xf>
    <xf numFmtId="9" fontId="23" fillId="0" borderId="0" xfId="0" applyNumberFormat="1" applyFont="1" applyAlignment="1">
      <alignment horizontal="right"/>
    </xf>
    <xf numFmtId="0" fontId="17" fillId="0" borderId="0" xfId="0" applyFont="1" applyAlignment="1">
      <alignment horizontal="right"/>
    </xf>
    <xf numFmtId="0" fontId="25" fillId="0" borderId="0" xfId="0" applyFont="1" applyAlignment="1" applyProtection="1">
      <alignment horizontal="left" vertical="top" wrapText="1"/>
      <protection locked="0"/>
    </xf>
    <xf numFmtId="0" fontId="22" fillId="0" borderId="0" xfId="0" applyFont="1" applyAlignment="1" applyProtection="1">
      <alignment horizontal="left" wrapText="1"/>
      <protection locked="0"/>
    </xf>
    <xf numFmtId="9" fontId="23" fillId="0" borderId="0" xfId="0" applyNumberFormat="1" applyFont="1" applyProtection="1">
      <protection locked="0"/>
    </xf>
    <xf numFmtId="0" fontId="17" fillId="0" borderId="0" xfId="0" applyFont="1" applyProtection="1">
      <protection locked="0"/>
    </xf>
    <xf numFmtId="0" fontId="22" fillId="0" borderId="9"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0" xfId="0" applyFont="1" applyAlignment="1" applyProtection="1">
      <alignment vertical="top"/>
      <protection locked="0"/>
    </xf>
    <xf numFmtId="0" fontId="0" fillId="0" borderId="0" xfId="0" applyAlignment="1" applyProtection="1">
      <alignment vertical="top"/>
      <protection locked="0"/>
    </xf>
    <xf numFmtId="0" fontId="26"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31" fillId="0" borderId="0" xfId="0" applyFont="1" applyAlignment="1" applyProtection="1">
      <alignment horizontal="right"/>
      <protection locked="0"/>
    </xf>
    <xf numFmtId="0" fontId="25" fillId="0" borderId="9" xfId="0" applyFont="1" applyBorder="1" applyAlignment="1" applyProtection="1">
      <alignment horizontal="left" vertical="top" wrapText="1"/>
      <protection locked="0"/>
    </xf>
    <xf numFmtId="0" fontId="25" fillId="0" borderId="0" xfId="0" applyFont="1" applyAlignment="1" applyProtection="1">
      <alignment vertical="top"/>
      <protection locked="0"/>
    </xf>
    <xf numFmtId="0" fontId="24" fillId="0" borderId="19" xfId="0" applyFont="1" applyBorder="1" applyAlignment="1">
      <alignment horizontal="center" vertical="center" wrapText="1"/>
    </xf>
    <xf numFmtId="0" fontId="2" fillId="0" borderId="0" xfId="0" applyFont="1" applyAlignment="1" applyProtection="1">
      <alignment vertical="top"/>
      <protection locked="0"/>
    </xf>
    <xf numFmtId="44" fontId="33" fillId="0" borderId="0" xfId="1" applyFont="1" applyBorder="1" applyProtection="1">
      <protection locked="0"/>
    </xf>
    <xf numFmtId="44" fontId="37" fillId="9" borderId="21" xfId="0" applyNumberFormat="1" applyFont="1" applyFill="1" applyBorder="1" applyProtection="1">
      <protection locked="0"/>
    </xf>
    <xf numFmtId="44" fontId="37" fillId="0" borderId="21" xfId="0" applyNumberFormat="1" applyFont="1" applyBorder="1"/>
    <xf numFmtId="0" fontId="12" fillId="3" borderId="17" xfId="2" applyFont="1" applyBorder="1" applyAlignment="1" applyProtection="1">
      <alignment horizontal="right" vertical="center" wrapText="1"/>
      <protection locked="0"/>
    </xf>
    <xf numFmtId="10" fontId="12" fillId="3" borderId="17" xfId="2" applyNumberFormat="1" applyFont="1" applyBorder="1" applyAlignment="1" applyProtection="1">
      <alignment vertical="center" wrapText="1"/>
      <protection locked="0"/>
    </xf>
    <xf numFmtId="44" fontId="12" fillId="3" borderId="17" xfId="1" applyFont="1" applyFill="1" applyBorder="1" applyAlignment="1" applyProtection="1">
      <alignment vertical="center" wrapText="1"/>
      <protection locked="0"/>
    </xf>
    <xf numFmtId="42" fontId="12" fillId="0" borderId="17" xfId="0" applyNumberFormat="1" applyFont="1" applyBorder="1" applyAlignment="1">
      <alignment vertical="center" wrapText="1"/>
    </xf>
    <xf numFmtId="0" fontId="12" fillId="3" borderId="8" xfId="2" applyFont="1" applyBorder="1" applyAlignment="1">
      <alignment horizontal="right" vertical="center" wrapText="1"/>
    </xf>
    <xf numFmtId="10" fontId="12" fillId="9" borderId="16" xfId="3" applyNumberFormat="1" applyFont="1" applyFill="1" applyBorder="1" applyAlignment="1" applyProtection="1">
      <alignment horizontal="center" vertical="center" wrapText="1"/>
      <protection locked="0"/>
    </xf>
    <xf numFmtId="0" fontId="12" fillId="3" borderId="13" xfId="2" applyFont="1" applyBorder="1" applyAlignment="1">
      <alignment horizontal="right" vertical="center" wrapText="1"/>
    </xf>
    <xf numFmtId="164" fontId="12" fillId="9" borderId="16" xfId="1" applyNumberFormat="1" applyFont="1" applyFill="1" applyBorder="1" applyAlignment="1" applyProtection="1">
      <alignment horizontal="center" vertical="center" wrapText="1"/>
      <protection locked="0"/>
    </xf>
    <xf numFmtId="43" fontId="27" fillId="0" borderId="0" xfId="0" applyNumberFormat="1" applyFont="1" applyAlignment="1">
      <alignment wrapText="1"/>
    </xf>
    <xf numFmtId="43" fontId="2" fillId="0" borderId="0" xfId="0" applyNumberFormat="1" applyFont="1"/>
    <xf numFmtId="49" fontId="13" fillId="9" borderId="19" xfId="0" applyNumberFormat="1" applyFont="1" applyFill="1" applyBorder="1" applyAlignment="1" applyProtection="1">
      <alignment horizontal="left" vertical="center"/>
      <protection locked="0"/>
    </xf>
    <xf numFmtId="0" fontId="23" fillId="0" borderId="0" xfId="0" applyFont="1" applyAlignment="1" applyProtection="1">
      <alignment horizontal="right"/>
      <protection locked="0"/>
    </xf>
    <xf numFmtId="0" fontId="53" fillId="6" borderId="0" xfId="5" applyBorder="1" applyAlignment="1">
      <alignment vertical="center"/>
    </xf>
    <xf numFmtId="0" fontId="23" fillId="0" borderId="0" xfId="0" applyFont="1" applyAlignment="1">
      <alignment horizontal="right"/>
    </xf>
    <xf numFmtId="0" fontId="0" fillId="10" borderId="0" xfId="0" applyFill="1" applyProtection="1">
      <protection hidden="1"/>
    </xf>
    <xf numFmtId="0" fontId="0" fillId="0" borderId="0" xfId="0" applyProtection="1">
      <protection hidden="1"/>
    </xf>
    <xf numFmtId="0" fontId="55" fillId="7" borderId="25" xfId="6" applyFont="1" applyBorder="1" applyProtection="1">
      <protection hidden="1"/>
    </xf>
    <xf numFmtId="0" fontId="24" fillId="10" borderId="17" xfId="0" applyFont="1" applyFill="1" applyBorder="1" applyAlignment="1" applyProtection="1">
      <alignment horizontal="center" vertical="center" wrapText="1"/>
      <protection hidden="1"/>
    </xf>
    <xf numFmtId="0" fontId="25" fillId="10" borderId="9" xfId="0" applyFont="1" applyFill="1" applyBorder="1" applyAlignment="1" applyProtection="1">
      <alignment horizontal="left" vertical="top" wrapText="1"/>
      <protection hidden="1"/>
    </xf>
    <xf numFmtId="0" fontId="22" fillId="10" borderId="9" xfId="0" applyFont="1" applyFill="1" applyBorder="1" applyAlignment="1" applyProtection="1">
      <alignment horizontal="left" vertical="top" wrapText="1"/>
      <protection hidden="1"/>
    </xf>
    <xf numFmtId="44" fontId="2" fillId="10" borderId="0" xfId="1" applyFont="1" applyFill="1" applyBorder="1" applyProtection="1">
      <protection hidden="1"/>
    </xf>
    <xf numFmtId="0" fontId="25" fillId="0" borderId="0" xfId="0" applyFont="1" applyAlignment="1" applyProtection="1">
      <alignment vertical="top"/>
      <protection hidden="1"/>
    </xf>
    <xf numFmtId="0" fontId="22" fillId="10" borderId="0" xfId="0" applyFont="1" applyFill="1" applyAlignment="1" applyProtection="1">
      <alignment horizontal="left" vertical="top" wrapText="1"/>
      <protection hidden="1"/>
    </xf>
    <xf numFmtId="44" fontId="2" fillId="10" borderId="14" xfId="1" applyFont="1" applyFill="1" applyBorder="1" applyProtection="1">
      <protection hidden="1"/>
    </xf>
    <xf numFmtId="0" fontId="25" fillId="0" borderId="0" xfId="0" applyFont="1" applyAlignment="1" applyProtection="1">
      <alignment horizontal="left" vertical="top"/>
      <protection hidden="1"/>
    </xf>
    <xf numFmtId="9" fontId="23" fillId="10" borderId="0" xfId="0" applyNumberFormat="1" applyFont="1" applyFill="1" applyAlignment="1" applyProtection="1">
      <alignment horizontal="right"/>
      <protection hidden="1"/>
    </xf>
    <xf numFmtId="44" fontId="23" fillId="10" borderId="0" xfId="1" applyFont="1" applyFill="1" applyBorder="1" applyProtection="1">
      <protection hidden="1"/>
    </xf>
    <xf numFmtId="6" fontId="25" fillId="0" borderId="0" xfId="0" applyNumberFormat="1" applyFont="1" applyAlignment="1" applyProtection="1">
      <alignment horizontal="left"/>
      <protection hidden="1"/>
    </xf>
    <xf numFmtId="44" fontId="0" fillId="10" borderId="0" xfId="1" applyFont="1" applyFill="1" applyBorder="1" applyProtection="1">
      <protection hidden="1"/>
    </xf>
    <xf numFmtId="44" fontId="22" fillId="10" borderId="0" xfId="1" applyFont="1" applyFill="1" applyBorder="1" applyProtection="1">
      <protection hidden="1"/>
    </xf>
    <xf numFmtId="44" fontId="22" fillId="10" borderId="14" xfId="1" applyFont="1" applyFill="1" applyBorder="1" applyProtection="1">
      <protection hidden="1"/>
    </xf>
    <xf numFmtId="0" fontId="0" fillId="10" borderId="0" xfId="0" applyFill="1" applyAlignment="1" applyProtection="1">
      <alignment horizontal="left" vertical="top" wrapText="1"/>
      <protection hidden="1"/>
    </xf>
    <xf numFmtId="0" fontId="17" fillId="10" borderId="0" xfId="0" applyFont="1" applyFill="1" applyAlignment="1" applyProtection="1">
      <alignment horizontal="right"/>
      <protection hidden="1"/>
    </xf>
    <xf numFmtId="44" fontId="19" fillId="10" borderId="0" xfId="1" applyFont="1" applyFill="1" applyBorder="1" applyProtection="1">
      <protection hidden="1"/>
    </xf>
    <xf numFmtId="0" fontId="31" fillId="10" borderId="0" xfId="0" applyFont="1" applyFill="1" applyAlignment="1" applyProtection="1">
      <alignment horizontal="right"/>
      <protection hidden="1"/>
    </xf>
    <xf numFmtId="0" fontId="22" fillId="0" borderId="0" xfId="0" applyFont="1" applyProtection="1">
      <protection hidden="1"/>
    </xf>
    <xf numFmtId="0" fontId="3" fillId="10" borderId="8" xfId="0" applyFont="1" applyFill="1" applyBorder="1" applyAlignment="1" applyProtection="1">
      <alignment vertical="top"/>
      <protection hidden="1"/>
    </xf>
    <xf numFmtId="0" fontId="31" fillId="10" borderId="9" xfId="0" applyFont="1" applyFill="1" applyBorder="1" applyAlignment="1" applyProtection="1">
      <alignment vertical="top"/>
      <protection hidden="1"/>
    </xf>
    <xf numFmtId="0" fontId="31" fillId="10" borderId="10" xfId="0" applyFont="1" applyFill="1" applyBorder="1" applyAlignment="1" applyProtection="1">
      <alignment vertical="top"/>
      <protection hidden="1"/>
    </xf>
    <xf numFmtId="0" fontId="22" fillId="10" borderId="9" xfId="0" applyFont="1" applyFill="1" applyBorder="1" applyAlignment="1" applyProtection="1">
      <alignment vertical="top"/>
      <protection hidden="1"/>
    </xf>
    <xf numFmtId="0" fontId="22" fillId="10" borderId="10" xfId="0" applyFont="1" applyFill="1" applyBorder="1" applyAlignment="1" applyProtection="1">
      <alignment vertical="top"/>
      <protection hidden="1"/>
    </xf>
    <xf numFmtId="44" fontId="23" fillId="0" borderId="14" xfId="1" applyFont="1" applyBorder="1" applyProtection="1"/>
    <xf numFmtId="44" fontId="3" fillId="0" borderId="0" xfId="1" applyFont="1" applyBorder="1" applyProtection="1"/>
    <xf numFmtId="44" fontId="19" fillId="0" borderId="0" xfId="1" applyFont="1" applyBorder="1" applyProtection="1"/>
    <xf numFmtId="44" fontId="26" fillId="0" borderId="14" xfId="1" applyFont="1" applyBorder="1" applyProtection="1"/>
    <xf numFmtId="44" fontId="13" fillId="0" borderId="0" xfId="1" applyFont="1" applyBorder="1" applyProtection="1"/>
    <xf numFmtId="44" fontId="2" fillId="0" borderId="0" xfId="1" applyFont="1" applyBorder="1" applyProtection="1"/>
    <xf numFmtId="44" fontId="0" fillId="0" borderId="0" xfId="1" applyFont="1" applyBorder="1" applyProtection="1"/>
    <xf numFmtId="44" fontId="22" fillId="0" borderId="0" xfId="1" applyFont="1" applyBorder="1" applyProtection="1"/>
    <xf numFmtId="44" fontId="22" fillId="0" borderId="14" xfId="1" applyFont="1" applyBorder="1" applyProtection="1"/>
    <xf numFmtId="44" fontId="25" fillId="0" borderId="0" xfId="1" applyFont="1" applyBorder="1" applyProtection="1"/>
    <xf numFmtId="44" fontId="25" fillId="0" borderId="14" xfId="1" applyFont="1" applyBorder="1" applyProtection="1"/>
    <xf numFmtId="44" fontId="12" fillId="0" borderId="0" xfId="1" applyFont="1" applyBorder="1" applyProtection="1"/>
    <xf numFmtId="44" fontId="3" fillId="0" borderId="0" xfId="0" applyNumberFormat="1" applyFont="1"/>
    <xf numFmtId="44" fontId="38" fillId="0" borderId="14" xfId="1" applyFont="1" applyFill="1" applyBorder="1" applyAlignment="1">
      <alignment horizontal="left"/>
    </xf>
    <xf numFmtId="44" fontId="17" fillId="0" borderId="14" xfId="1" applyFont="1" applyFill="1" applyBorder="1"/>
    <xf numFmtId="0" fontId="26" fillId="10" borderId="0" xfId="0" applyFont="1" applyFill="1"/>
    <xf numFmtId="0" fontId="25" fillId="10" borderId="0" xfId="0" applyFont="1" applyFill="1"/>
    <xf numFmtId="0" fontId="0" fillId="10" borderId="0" xfId="0" applyFill="1"/>
    <xf numFmtId="44" fontId="38" fillId="10" borderId="0" xfId="1" applyFont="1" applyFill="1" applyBorder="1" applyAlignment="1">
      <alignment horizontal="left"/>
    </xf>
    <xf numFmtId="44" fontId="17" fillId="10" borderId="0" xfId="1" applyFont="1" applyFill="1" applyBorder="1"/>
    <xf numFmtId="0" fontId="37" fillId="10" borderId="17" xfId="0" applyFont="1" applyFill="1" applyBorder="1" applyAlignment="1">
      <alignment horizontal="center"/>
    </xf>
    <xf numFmtId="44" fontId="37" fillId="10" borderId="17" xfId="0" applyNumberFormat="1" applyFont="1" applyFill="1" applyBorder="1"/>
    <xf numFmtId="0" fontId="12" fillId="10" borderId="17" xfId="0" applyFont="1" applyFill="1" applyBorder="1"/>
    <xf numFmtId="44" fontId="37" fillId="9" borderId="17" xfId="1" applyFont="1" applyFill="1" applyBorder="1" applyProtection="1">
      <protection locked="0"/>
    </xf>
    <xf numFmtId="0" fontId="22" fillId="0" borderId="9"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13" fillId="9" borderId="21" xfId="0" applyFont="1" applyFill="1" applyBorder="1" applyAlignment="1" applyProtection="1">
      <alignment horizontal="left" vertical="center" wrapText="1"/>
      <protection locked="0"/>
    </xf>
    <xf numFmtId="0" fontId="0" fillId="0" borderId="17" xfId="0" applyBorder="1" applyAlignment="1">
      <alignment horizontal="center" vertical="center" wrapText="1"/>
    </xf>
    <xf numFmtId="10" fontId="0" fillId="9" borderId="17" xfId="3" applyNumberFormat="1" applyFont="1" applyFill="1" applyBorder="1" applyAlignment="1" applyProtection="1">
      <alignment horizontal="left" vertical="center"/>
      <protection locked="0"/>
    </xf>
    <xf numFmtId="0" fontId="0" fillId="0" borderId="17" xfId="0" applyBorder="1" applyAlignment="1">
      <alignment horizontal="center" vertical="center"/>
    </xf>
    <xf numFmtId="0" fontId="0" fillId="11" borderId="17" xfId="0" applyFill="1" applyBorder="1" applyAlignment="1">
      <alignment horizontal="right"/>
    </xf>
    <xf numFmtId="0" fontId="0" fillId="11" borderId="17" xfId="0" applyFill="1" applyBorder="1" applyAlignment="1">
      <alignment vertical="center" wrapText="1"/>
    </xf>
    <xf numFmtId="44" fontId="0" fillId="12" borderId="17" xfId="1" applyFont="1" applyFill="1" applyBorder="1" applyAlignment="1" applyProtection="1">
      <alignment horizontal="center" vertical="center" wrapText="1"/>
    </xf>
    <xf numFmtId="44" fontId="0" fillId="12" borderId="17" xfId="1" applyFont="1" applyFill="1" applyBorder="1" applyAlignment="1" applyProtection="1">
      <alignment horizontal="center" wrapText="1"/>
    </xf>
    <xf numFmtId="0" fontId="63" fillId="11" borderId="17" xfId="0" applyFont="1" applyFill="1" applyBorder="1"/>
    <xf numFmtId="0" fontId="0" fillId="0" borderId="17" xfId="0" applyBorder="1" applyAlignment="1">
      <alignment horizontal="right"/>
    </xf>
    <xf numFmtId="0" fontId="0" fillId="0" borderId="17" xfId="0" applyBorder="1" applyAlignment="1">
      <alignment vertical="center" wrapText="1"/>
    </xf>
    <xf numFmtId="44" fontId="0" fillId="9" borderId="17" xfId="1" applyFont="1" applyFill="1" applyBorder="1" applyAlignment="1" applyProtection="1">
      <alignment horizontal="center" vertical="center" wrapText="1"/>
      <protection locked="0"/>
    </xf>
    <xf numFmtId="44" fontId="0" fillId="0" borderId="17" xfId="1" applyFont="1" applyFill="1" applyBorder="1" applyAlignment="1" applyProtection="1">
      <alignment horizontal="center" wrapText="1"/>
    </xf>
    <xf numFmtId="0" fontId="59" fillId="0" borderId="17" xfId="0" applyFont="1" applyBorder="1"/>
    <xf numFmtId="0" fontId="0" fillId="13" borderId="17" xfId="0" applyFill="1" applyBorder="1" applyAlignment="1">
      <alignment horizontal="right"/>
    </xf>
    <xf numFmtId="0" fontId="0" fillId="13" borderId="17" xfId="0" applyFill="1" applyBorder="1" applyAlignment="1">
      <alignment vertical="center" wrapText="1"/>
    </xf>
    <xf numFmtId="44" fontId="0" fillId="12" borderId="17" xfId="1" applyFont="1" applyFill="1" applyBorder="1" applyAlignment="1">
      <alignment horizontal="center" vertical="center" wrapText="1"/>
    </xf>
    <xf numFmtId="0" fontId="63" fillId="0" borderId="17" xfId="0" applyFont="1" applyBorder="1"/>
    <xf numFmtId="0" fontId="0" fillId="11" borderId="17" xfId="0" applyFill="1" applyBorder="1"/>
    <xf numFmtId="0" fontId="0" fillId="0" borderId="17" xfId="0" applyBorder="1"/>
    <xf numFmtId="44" fontId="0" fillId="9" borderId="17" xfId="1" applyFont="1" applyFill="1" applyBorder="1" applyAlignment="1" applyProtection="1">
      <alignment horizontal="center" vertical="center"/>
      <protection locked="0"/>
    </xf>
    <xf numFmtId="49" fontId="0" fillId="11" borderId="17" xfId="0" applyNumberFormat="1" applyFill="1" applyBorder="1" applyAlignment="1">
      <alignment horizontal="right"/>
    </xf>
    <xf numFmtId="0" fontId="0" fillId="13" borderId="17" xfId="0" applyFill="1" applyBorder="1"/>
    <xf numFmtId="44" fontId="0" fillId="9" borderId="17" xfId="1" applyFont="1" applyFill="1" applyBorder="1" applyAlignment="1" applyProtection="1">
      <alignment horizontal="center"/>
      <protection locked="0"/>
    </xf>
    <xf numFmtId="44" fontId="0" fillId="12" borderId="17" xfId="1" applyFont="1" applyFill="1" applyBorder="1" applyAlignment="1" applyProtection="1">
      <alignment horizontal="center"/>
    </xf>
    <xf numFmtId="0" fontId="0" fillId="11" borderId="19" xfId="0" applyFill="1" applyBorder="1" applyAlignment="1">
      <alignment horizontal="left" vertical="center"/>
    </xf>
    <xf numFmtId="0" fontId="0" fillId="11" borderId="20" xfId="0" applyFill="1" applyBorder="1" applyAlignment="1">
      <alignment horizontal="left" vertical="center"/>
    </xf>
    <xf numFmtId="0" fontId="0" fillId="11" borderId="16" xfId="0" applyFill="1" applyBorder="1" applyAlignment="1">
      <alignment horizontal="left" vertical="center"/>
    </xf>
    <xf numFmtId="44" fontId="0" fillId="0" borderId="17" xfId="1" applyFont="1" applyBorder="1" applyAlignment="1" applyProtection="1">
      <alignment horizontal="center" wrapText="1"/>
    </xf>
    <xf numFmtId="44" fontId="0" fillId="14" borderId="17" xfId="1" applyFont="1" applyFill="1" applyBorder="1" applyAlignment="1" applyProtection="1">
      <alignment horizontal="center"/>
    </xf>
    <xf numFmtId="44" fontId="0" fillId="14" borderId="17" xfId="1" applyFont="1" applyFill="1" applyBorder="1" applyAlignment="1" applyProtection="1">
      <alignment horizontal="left"/>
    </xf>
    <xf numFmtId="0" fontId="0" fillId="0" borderId="0" xfId="0" applyAlignment="1">
      <alignment horizontal="center" wrapText="1"/>
    </xf>
    <xf numFmtId="44" fontId="0" fillId="14" borderId="17" xfId="0" applyNumberFormat="1" applyFill="1" applyBorder="1"/>
    <xf numFmtId="44" fontId="0" fillId="0" borderId="0" xfId="1" applyFont="1" applyAlignment="1" applyProtection="1">
      <alignment horizontal="left" wrapText="1"/>
    </xf>
    <xf numFmtId="0" fontId="0" fillId="0" borderId="0" xfId="0" applyAlignment="1">
      <alignment horizontal="left" wrapText="1"/>
    </xf>
    <xf numFmtId="44" fontId="0" fillId="0" borderId="0" xfId="1" applyFont="1" applyAlignment="1" applyProtection="1">
      <alignment horizontal="center" wrapText="1"/>
    </xf>
    <xf numFmtId="0" fontId="33" fillId="0" borderId="0" xfId="0" applyFont="1"/>
    <xf numFmtId="0" fontId="0" fillId="0" borderId="0" xfId="0" applyAlignment="1">
      <alignment horizontal="center"/>
    </xf>
    <xf numFmtId="44" fontId="38" fillId="8" borderId="0" xfId="1" applyFont="1" applyFill="1" applyBorder="1" applyAlignment="1">
      <alignment horizontal="left"/>
    </xf>
    <xf numFmtId="44" fontId="17" fillId="8" borderId="0" xfId="1" applyFont="1" applyFill="1" applyBorder="1"/>
    <xf numFmtId="44" fontId="37" fillId="8" borderId="17" xfId="0" applyNumberFormat="1" applyFont="1" applyFill="1" applyBorder="1"/>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5" fillId="0" borderId="0" xfId="0" applyFont="1" applyAlignment="1" applyProtection="1">
      <alignment vertical="top" wrapText="1"/>
      <protection locked="0"/>
    </xf>
    <xf numFmtId="0" fontId="25" fillId="0" borderId="0" xfId="0" applyFont="1" applyAlignment="1" applyProtection="1">
      <alignment horizontal="left" wrapText="1"/>
      <protection locked="0"/>
    </xf>
    <xf numFmtId="0" fontId="26" fillId="0" borderId="0" xfId="0" applyFont="1" applyProtection="1">
      <protection locked="0"/>
    </xf>
    <xf numFmtId="0" fontId="25" fillId="0" borderId="0" xfId="0" applyFont="1" applyProtection="1">
      <protection locked="0"/>
    </xf>
    <xf numFmtId="6" fontId="25" fillId="0" borderId="0" xfId="0" applyNumberFormat="1" applyFont="1" applyAlignment="1" applyProtection="1">
      <alignment horizontal="left"/>
      <protection locked="0"/>
    </xf>
    <xf numFmtId="0" fontId="6" fillId="0" borderId="0" xfId="0" applyFont="1" applyAlignment="1">
      <alignment horizontal="left" vertical="center" wrapText="1"/>
    </xf>
    <xf numFmtId="0" fontId="41" fillId="0" borderId="0" xfId="0" applyFont="1" applyAlignment="1">
      <alignment horizontal="center" vertical="center" wrapText="1"/>
    </xf>
    <xf numFmtId="0" fontId="15" fillId="0" borderId="0" xfId="0" applyFont="1" applyAlignment="1">
      <alignment horizontal="left" vertical="center" wrapText="1"/>
    </xf>
    <xf numFmtId="0" fontId="6" fillId="0" borderId="0" xfId="0" applyFont="1" applyAlignment="1">
      <alignment horizontal="center" vertical="center" wrapText="1"/>
    </xf>
    <xf numFmtId="0" fontId="46" fillId="0" borderId="0" xfId="0" applyFont="1" applyAlignment="1">
      <alignment horizontal="center" vertical="center" wrapText="1"/>
    </xf>
    <xf numFmtId="0" fontId="41" fillId="0" borderId="0" xfId="0" applyFont="1" applyAlignment="1">
      <alignment horizontal="left" vertical="center" wrapText="1" indent="2"/>
    </xf>
    <xf numFmtId="0" fontId="46" fillId="0" borderId="0" xfId="0" applyFont="1" applyAlignment="1">
      <alignment horizontal="center" vertical="top" wrapText="1"/>
    </xf>
    <xf numFmtId="0" fontId="41" fillId="0" borderId="0" xfId="0" applyFont="1" applyAlignment="1">
      <alignment horizontal="left" vertical="center" wrapText="1"/>
    </xf>
    <xf numFmtId="0" fontId="16" fillId="0" borderId="0" xfId="0" applyFont="1" applyAlignment="1">
      <alignment horizontal="left" vertical="center" wrapText="1"/>
    </xf>
    <xf numFmtId="0" fontId="29" fillId="0" borderId="0" xfId="0" applyFont="1" applyAlignment="1">
      <alignment horizontal="center" vertical="center"/>
    </xf>
    <xf numFmtId="0" fontId="13" fillId="0" borderId="19" xfId="0" applyFont="1" applyBorder="1" applyAlignment="1">
      <alignment horizontal="left"/>
    </xf>
    <xf numFmtId="0" fontId="13" fillId="0" borderId="16" xfId="0" applyFont="1" applyBorder="1" applyAlignment="1">
      <alignment horizontal="left"/>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0" borderId="19" xfId="0" applyFont="1" applyBorder="1" applyAlignment="1">
      <alignment horizontal="center" vertical="center"/>
    </xf>
    <xf numFmtId="0" fontId="13" fillId="0" borderId="16" xfId="0" applyFont="1" applyBorder="1" applyAlignment="1">
      <alignment horizontal="center" vertical="center"/>
    </xf>
    <xf numFmtId="44" fontId="59" fillId="5" borderId="27" xfId="4" applyNumberFormat="1" applyFont="1" applyBorder="1" applyAlignment="1" applyProtection="1">
      <alignment horizontal="center"/>
      <protection locked="0"/>
    </xf>
    <xf numFmtId="44" fontId="59" fillId="5" borderId="28" xfId="4" applyNumberFormat="1" applyFont="1" applyBorder="1" applyAlignment="1" applyProtection="1">
      <alignment horizontal="center"/>
      <protection locked="0"/>
    </xf>
    <xf numFmtId="0" fontId="12" fillId="2" borderId="27" xfId="0" applyFont="1" applyFill="1" applyBorder="1" applyAlignment="1">
      <alignment horizontal="center" wrapText="1"/>
    </xf>
    <xf numFmtId="0" fontId="12" fillId="2" borderId="29" xfId="0" applyFont="1" applyFill="1" applyBorder="1" applyAlignment="1">
      <alignment horizontal="center" wrapText="1"/>
    </xf>
    <xf numFmtId="0" fontId="12" fillId="2" borderId="28" xfId="0" applyFont="1" applyFill="1" applyBorder="1" applyAlignment="1">
      <alignment horizont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19" xfId="0" applyFont="1" applyBorder="1" applyAlignment="1">
      <alignment horizontal="left"/>
    </xf>
    <xf numFmtId="0" fontId="12" fillId="0" borderId="16" xfId="0" applyFont="1" applyBorder="1" applyAlignment="1">
      <alignment horizontal="left"/>
    </xf>
    <xf numFmtId="0" fontId="12" fillId="10" borderId="19" xfId="0" applyFont="1" applyFill="1" applyBorder="1" applyAlignment="1">
      <alignment horizontal="left"/>
    </xf>
    <xf numFmtId="0" fontId="12" fillId="10" borderId="16" xfId="0" applyFont="1" applyFill="1" applyBorder="1" applyAlignment="1">
      <alignment horizontal="left"/>
    </xf>
    <xf numFmtId="0" fontId="13" fillId="0" borderId="17" xfId="0" applyFont="1" applyBorder="1" applyAlignment="1">
      <alignment horizontal="center" vertical="center"/>
    </xf>
    <xf numFmtId="0" fontId="39" fillId="0" borderId="17" xfId="0" applyFont="1" applyBorder="1" applyAlignment="1">
      <alignment horizontal="center" vertical="center"/>
    </xf>
    <xf numFmtId="0" fontId="13" fillId="2" borderId="17"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2" fillId="0" borderId="17" xfId="2" applyFont="1" applyFill="1" applyBorder="1" applyAlignment="1">
      <alignment horizontal="left" vertical="center" wrapText="1"/>
    </xf>
    <xf numFmtId="165" fontId="60" fillId="0" borderId="8" xfId="0" applyNumberFormat="1" applyFont="1" applyBorder="1" applyAlignment="1">
      <alignment horizontal="center"/>
    </xf>
    <xf numFmtId="165" fontId="60" fillId="0" borderId="10" xfId="0" applyNumberFormat="1" applyFont="1" applyBorder="1" applyAlignment="1">
      <alignment horizontal="center"/>
    </xf>
    <xf numFmtId="165" fontId="60" fillId="0" borderId="13" xfId="0" applyNumberFormat="1" applyFont="1" applyBorder="1" applyAlignment="1">
      <alignment horizontal="center"/>
    </xf>
    <xf numFmtId="165" fontId="60" fillId="0" borderId="15" xfId="0" applyNumberFormat="1" applyFont="1" applyBorder="1" applyAlignment="1">
      <alignment horizont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6" xfId="0" applyBorder="1" applyAlignment="1">
      <alignment horizontal="left" vertical="center"/>
    </xf>
    <xf numFmtId="0" fontId="62" fillId="0" borderId="0" xfId="0" applyFont="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7" xfId="0" applyBorder="1" applyAlignment="1">
      <alignment horizontal="center" vertical="center"/>
    </xf>
    <xf numFmtId="0" fontId="53" fillId="6" borderId="11" xfId="5" applyBorder="1" applyAlignment="1" applyProtection="1">
      <alignment horizontal="center" vertical="center" wrapText="1"/>
    </xf>
    <xf numFmtId="0" fontId="53" fillId="6" borderId="0" xfId="5" applyAlignment="1" applyProtection="1">
      <alignment horizontal="center" vertical="center" wrapText="1"/>
    </xf>
    <xf numFmtId="0" fontId="0" fillId="11" borderId="19" xfId="0" applyFill="1" applyBorder="1" applyAlignment="1">
      <alignment horizontal="left" vertical="center"/>
    </xf>
    <xf numFmtId="0" fontId="0" fillId="11" borderId="20" xfId="0" applyFill="1" applyBorder="1" applyAlignment="1">
      <alignment horizontal="left" vertical="center"/>
    </xf>
    <xf numFmtId="0" fontId="0" fillId="11" borderId="16" xfId="0" applyFill="1" applyBorder="1" applyAlignment="1">
      <alignment horizontal="left" vertical="center"/>
    </xf>
    <xf numFmtId="0" fontId="0" fillId="0" borderId="0" xfId="0" applyAlignment="1">
      <alignment horizontal="left" wrapText="1"/>
    </xf>
    <xf numFmtId="0" fontId="0" fillId="9" borderId="17" xfId="0" applyFill="1" applyBorder="1" applyAlignment="1" applyProtection="1">
      <alignment horizontal="left" vertical="top" wrapText="1"/>
      <protection locked="0"/>
    </xf>
    <xf numFmtId="0" fontId="64" fillId="0" borderId="0" xfId="0" applyFont="1" applyAlignment="1">
      <alignment horizontal="left" wrapText="1"/>
    </xf>
    <xf numFmtId="0" fontId="0" fillId="0" borderId="0" xfId="0" applyAlignment="1">
      <alignment horizontal="center" wrapText="1"/>
    </xf>
    <xf numFmtId="0" fontId="0" fillId="0" borderId="0" xfId="0" applyAlignment="1">
      <alignment horizontal="center"/>
    </xf>
    <xf numFmtId="0" fontId="6" fillId="0" borderId="0" xfId="0" applyFont="1" applyAlignment="1">
      <alignmen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7" fillId="0" borderId="0" xfId="0" applyFont="1" applyAlignment="1">
      <alignment horizontal="left" vertical="top" wrapText="1" indent="3"/>
    </xf>
    <xf numFmtId="0" fontId="17" fillId="0" borderId="12" xfId="0" applyFont="1" applyBorder="1" applyAlignment="1">
      <alignment horizontal="left" vertical="top" wrapText="1" indent="3"/>
    </xf>
    <xf numFmtId="0" fontId="39" fillId="0" borderId="0" xfId="0" applyFont="1" applyAlignment="1">
      <alignment horizontal="left"/>
    </xf>
    <xf numFmtId="0" fontId="6" fillId="0" borderId="0" xfId="0" applyFont="1" applyAlignment="1">
      <alignment horizontal="left" wrapText="1"/>
    </xf>
    <xf numFmtId="0" fontId="17" fillId="0" borderId="14" xfId="0" applyFont="1" applyBorder="1" applyAlignment="1">
      <alignment horizontal="left" vertical="top" wrapText="1" indent="3"/>
    </xf>
    <xf numFmtId="0" fontId="17" fillId="0" borderId="15" xfId="0" applyFont="1" applyBorder="1" applyAlignment="1">
      <alignment horizontal="left" vertical="top" wrapText="1" indent="3"/>
    </xf>
    <xf numFmtId="0" fontId="53" fillId="6" borderId="0" xfId="5" applyAlignment="1">
      <alignment horizontal="left" wrapText="1"/>
    </xf>
    <xf numFmtId="0" fontId="17" fillId="0" borderId="0" xfId="0" applyFont="1" applyAlignment="1">
      <alignment horizontal="left" vertical="center" wrapText="1"/>
    </xf>
    <xf numFmtId="0" fontId="6" fillId="0" borderId="12" xfId="0" applyFont="1" applyBorder="1" applyAlignment="1">
      <alignment horizontal="left" vertical="center" wrapText="1"/>
    </xf>
    <xf numFmtId="0" fontId="45" fillId="0" borderId="14" xfId="0" applyFont="1" applyBorder="1" applyAlignment="1">
      <alignment horizontal="left" vertical="top" wrapText="1" indent="3"/>
    </xf>
    <xf numFmtId="0" fontId="45" fillId="0" borderId="15" xfId="0" applyFont="1" applyBorder="1" applyAlignment="1">
      <alignment horizontal="left" vertical="top" wrapText="1" indent="3"/>
    </xf>
    <xf numFmtId="0" fontId="2" fillId="0" borderId="0" xfId="0" applyFont="1" applyAlignment="1">
      <alignment horizontal="left" vertical="center" wrapText="1"/>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xf>
    <xf numFmtId="0" fontId="6" fillId="0" borderId="0" xfId="0" applyFont="1" applyAlignment="1">
      <alignment horizontal="center"/>
    </xf>
    <xf numFmtId="0" fontId="6" fillId="0" borderId="14" xfId="0" applyFont="1" applyBorder="1" applyAlignment="1">
      <alignment horizontal="center"/>
    </xf>
    <xf numFmtId="0" fontId="6" fillId="0" borderId="0" xfId="0" applyFont="1" applyAlignment="1">
      <alignment horizontal="left"/>
    </xf>
    <xf numFmtId="0" fontId="6" fillId="0" borderId="12" xfId="0" applyFont="1" applyBorder="1" applyAlignment="1">
      <alignment horizontal="left"/>
    </xf>
    <xf numFmtId="0" fontId="6" fillId="0" borderId="0" xfId="0" applyFont="1" applyAlignment="1">
      <alignment horizontal="left" vertical="center"/>
    </xf>
    <xf numFmtId="0" fontId="6" fillId="0" borderId="12" xfId="0" applyFont="1" applyBorder="1" applyAlignment="1">
      <alignment horizontal="left" vertical="center"/>
    </xf>
    <xf numFmtId="0" fontId="6" fillId="9" borderId="14" xfId="0" applyFont="1" applyFill="1" applyBorder="1" applyAlignment="1">
      <alignment horizontal="left" vertical="center" wrapText="1"/>
    </xf>
    <xf numFmtId="0" fontId="2" fillId="9" borderId="14" xfId="0" applyFont="1" applyFill="1" applyBorder="1" applyAlignment="1">
      <alignment horizontal="left"/>
    </xf>
    <xf numFmtId="0" fontId="6" fillId="0" borderId="20" xfId="0" applyFont="1" applyBorder="1" applyAlignment="1">
      <alignment horizontal="left" vertical="center"/>
    </xf>
    <xf numFmtId="0" fontId="6" fillId="0" borderId="16" xfId="0" applyFont="1" applyBorder="1" applyAlignment="1">
      <alignment horizontal="left" vertical="center"/>
    </xf>
    <xf numFmtId="0" fontId="16" fillId="0" borderId="0" xfId="0" applyFont="1" applyAlignment="1">
      <alignment horizontal="center" vertical="center" wrapText="1"/>
    </xf>
    <xf numFmtId="0" fontId="6" fillId="0" borderId="4" xfId="0" applyFont="1" applyBorder="1" applyAlignment="1">
      <alignment horizontal="left" vertical="center" wrapText="1"/>
    </xf>
    <xf numFmtId="14" fontId="6" fillId="9" borderId="14" xfId="0" applyNumberFormat="1" applyFont="1" applyFill="1" applyBorder="1" applyAlignment="1" applyProtection="1">
      <alignment horizontal="left" vertical="center" wrapText="1"/>
      <protection locked="0"/>
    </xf>
    <xf numFmtId="0" fontId="6" fillId="9" borderId="14" xfId="0" applyFont="1" applyFill="1" applyBorder="1" applyAlignment="1" applyProtection="1">
      <alignment horizontal="left" vertical="center" wrapText="1"/>
      <protection locked="0"/>
    </xf>
    <xf numFmtId="14" fontId="2" fillId="9" borderId="14" xfId="0" applyNumberFormat="1" applyFont="1" applyFill="1" applyBorder="1" applyAlignment="1" applyProtection="1">
      <alignment horizontal="left"/>
      <protection locked="0"/>
    </xf>
    <xf numFmtId="0" fontId="2" fillId="9" borderId="14" xfId="0" applyFont="1" applyFill="1" applyBorder="1" applyAlignment="1" applyProtection="1">
      <alignment horizontal="left"/>
      <protection locked="0"/>
    </xf>
    <xf numFmtId="0" fontId="6" fillId="9" borderId="20" xfId="0" applyFont="1" applyFill="1" applyBorder="1" applyAlignment="1" applyProtection="1">
      <alignment horizontal="left" vertical="center" wrapText="1"/>
      <protection locked="0"/>
    </xf>
    <xf numFmtId="0" fontId="12" fillId="3" borderId="19" xfId="2" applyFont="1" applyBorder="1" applyAlignment="1" applyProtection="1">
      <alignment horizontal="left" vertical="center" wrapText="1"/>
    </xf>
    <xf numFmtId="0" fontId="12" fillId="3" borderId="16" xfId="2" applyFont="1" applyBorder="1" applyAlignment="1" applyProtection="1">
      <alignment horizontal="left" vertical="center" wrapText="1"/>
    </xf>
    <xf numFmtId="44" fontId="37" fillId="4" borderId="27" xfId="0" applyNumberFormat="1" applyFont="1" applyFill="1" applyBorder="1" applyAlignment="1" applyProtection="1">
      <alignment horizontal="center"/>
      <protection locked="0"/>
    </xf>
    <xf numFmtId="44" fontId="37" fillId="4" borderId="28" xfId="0" applyNumberFormat="1" applyFont="1" applyFill="1" applyBorder="1" applyAlignment="1" applyProtection="1">
      <alignment horizontal="center"/>
      <protection locked="0"/>
    </xf>
    <xf numFmtId="44" fontId="37" fillId="9" borderId="19" xfId="0" applyNumberFormat="1" applyFont="1" applyFill="1" applyBorder="1" applyAlignment="1" applyProtection="1">
      <alignment horizontal="center" vertical="center"/>
      <protection locked="0"/>
    </xf>
    <xf numFmtId="44" fontId="37" fillId="9" borderId="16" xfId="0" applyNumberFormat="1" applyFont="1" applyFill="1" applyBorder="1" applyAlignment="1" applyProtection="1">
      <alignment horizontal="center" vertical="center"/>
      <protection locked="0"/>
    </xf>
    <xf numFmtId="0" fontId="12" fillId="2" borderId="19" xfId="0" applyFont="1" applyFill="1" applyBorder="1" applyAlignment="1">
      <alignment horizontal="center" wrapText="1"/>
    </xf>
    <xf numFmtId="0" fontId="12" fillId="2" borderId="16" xfId="0" applyFont="1" applyFill="1" applyBorder="1" applyAlignment="1">
      <alignment horizontal="center" wrapText="1"/>
    </xf>
    <xf numFmtId="0" fontId="3" fillId="2" borderId="1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2" fillId="2" borderId="17" xfId="0" applyFont="1" applyFill="1" applyBorder="1" applyAlignment="1" applyProtection="1">
      <alignment horizontal="left" wrapText="1" indent="1"/>
      <protection locked="0"/>
    </xf>
    <xf numFmtId="43" fontId="28" fillId="0" borderId="21" xfId="0" applyNumberFormat="1" applyFont="1" applyBorder="1" applyAlignment="1">
      <alignment horizontal="left" vertical="center" wrapText="1"/>
    </xf>
    <xf numFmtId="43" fontId="12" fillId="2" borderId="17" xfId="0" applyNumberFormat="1" applyFont="1" applyFill="1" applyBorder="1" applyAlignment="1">
      <alignment horizontal="left" wrapText="1" indent="2"/>
    </xf>
    <xf numFmtId="43" fontId="12" fillId="2" borderId="17" xfId="0" applyNumberFormat="1" applyFont="1" applyFill="1" applyBorder="1" applyAlignment="1">
      <alignment horizontal="left" wrapText="1" indent="1"/>
    </xf>
    <xf numFmtId="0" fontId="13" fillId="0" borderId="19" xfId="0" applyFont="1" applyBorder="1" applyAlignment="1">
      <alignment horizontal="left" vertical="center"/>
    </xf>
    <xf numFmtId="0" fontId="13" fillId="0" borderId="16" xfId="0" applyFont="1" applyBorder="1" applyAlignment="1">
      <alignment horizontal="left"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16" xfId="0" applyFont="1" applyBorder="1" applyAlignment="1">
      <alignment horizontal="center" vertical="center"/>
    </xf>
    <xf numFmtId="0" fontId="6" fillId="0" borderId="20" xfId="0" applyFont="1" applyBorder="1" applyAlignment="1">
      <alignment horizontal="left"/>
    </xf>
    <xf numFmtId="0" fontId="6" fillId="0" borderId="16" xfId="0" applyFont="1" applyBorder="1" applyAlignment="1">
      <alignment horizontal="left"/>
    </xf>
    <xf numFmtId="0" fontId="3"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9" borderId="14" xfId="0" applyFont="1" applyFill="1" applyBorder="1" applyAlignment="1" applyProtection="1">
      <alignment horizontal="left" vertical="top" wrapText="1"/>
      <protection locked="0"/>
    </xf>
    <xf numFmtId="0" fontId="7" fillId="9" borderId="14" xfId="0" applyFont="1" applyFill="1" applyBorder="1" applyAlignment="1">
      <alignment horizontal="center" vertical="center"/>
    </xf>
    <xf numFmtId="0" fontId="21" fillId="0" borderId="0" xfId="0" applyFont="1" applyAlignment="1">
      <alignment horizontal="left" vertical="center" wrapText="1"/>
    </xf>
    <xf numFmtId="0" fontId="9" fillId="0" borderId="0" xfId="0" applyFont="1" applyAlignment="1">
      <alignment horizontal="center" vertical="center" wrapText="1"/>
    </xf>
    <xf numFmtId="6" fontId="25" fillId="0" borderId="0" xfId="0" applyNumberFormat="1" applyFont="1" applyAlignment="1">
      <alignment horizontal="left" vertical="center" wrapText="1"/>
    </xf>
    <xf numFmtId="0" fontId="27" fillId="0" borderId="13"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27" fillId="0" borderId="15" xfId="0" applyFont="1" applyBorder="1" applyAlignment="1" applyProtection="1">
      <alignment horizontal="left" vertical="top" wrapText="1"/>
      <protection locked="0"/>
    </xf>
    <xf numFmtId="0" fontId="48" fillId="0" borderId="0" xfId="0" applyFont="1" applyAlignment="1">
      <alignment horizontal="center" vertical="center" wrapText="1"/>
    </xf>
    <xf numFmtId="0" fontId="31" fillId="0" borderId="0" xfId="0" applyFont="1" applyAlignment="1">
      <alignment horizontal="right"/>
    </xf>
    <xf numFmtId="0" fontId="2" fillId="0" borderId="0" xfId="0" applyFont="1" applyAlignment="1">
      <alignment horizontal="left" vertical="top" wrapText="1"/>
    </xf>
    <xf numFmtId="0" fontId="17" fillId="0" borderId="0" xfId="0" applyFont="1" applyAlignment="1" applyProtection="1">
      <alignment horizontal="right"/>
      <protection locked="0"/>
    </xf>
    <xf numFmtId="0" fontId="25" fillId="0" borderId="0" xfId="0" applyFont="1" applyAlignment="1" applyProtection="1">
      <alignment horizontal="left" wrapText="1"/>
      <protection locked="0"/>
    </xf>
    <xf numFmtId="0" fontId="26" fillId="0" borderId="0" xfId="0" applyFont="1" applyAlignment="1" applyProtection="1">
      <alignment horizontal="left" wrapText="1"/>
      <protection locked="0"/>
    </xf>
    <xf numFmtId="0" fontId="25" fillId="0" borderId="9" xfId="0" applyFont="1" applyBorder="1" applyAlignment="1" applyProtection="1">
      <alignment horizontal="left" wrapText="1"/>
      <protection locked="0"/>
    </xf>
    <xf numFmtId="0" fontId="24" fillId="0" borderId="0" xfId="0" applyFont="1" applyAlignment="1">
      <alignment horizontal="left" vertical="top" wrapText="1"/>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0" fontId="2" fillId="0" borderId="13"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6" fillId="0" borderId="0" xfId="0" applyFont="1" applyProtection="1">
      <protection locked="0"/>
    </xf>
    <xf numFmtId="0" fontId="25" fillId="0" borderId="0" xfId="0" applyFont="1" applyAlignment="1" applyProtection="1">
      <alignment horizontal="left"/>
      <protection locked="0"/>
    </xf>
    <xf numFmtId="0" fontId="25" fillId="0" borderId="0" xfId="0" applyFont="1" applyProtection="1">
      <protection locked="0"/>
    </xf>
    <xf numFmtId="6" fontId="25" fillId="0" borderId="0" xfId="0" applyNumberFormat="1" applyFont="1" applyAlignment="1" applyProtection="1">
      <alignment horizontal="left"/>
      <protection locked="0"/>
    </xf>
    <xf numFmtId="6" fontId="25" fillId="0" borderId="0" xfId="0" applyNumberFormat="1" applyFont="1" applyAlignment="1" applyProtection="1">
      <alignment horizontal="left"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2" fillId="0" borderId="13" xfId="0" applyFont="1" applyBorder="1" applyAlignment="1" applyProtection="1">
      <alignment horizontal="center" vertical="top" wrapText="1"/>
      <protection locked="0"/>
    </xf>
    <xf numFmtId="0" fontId="22" fillId="0" borderId="14" xfId="0" applyFont="1" applyBorder="1" applyAlignment="1" applyProtection="1">
      <alignment horizontal="center" vertical="top" wrapText="1"/>
      <protection locked="0"/>
    </xf>
    <xf numFmtId="0" fontId="22" fillId="0" borderId="15" xfId="0" applyFont="1" applyBorder="1" applyAlignment="1" applyProtection="1">
      <alignment horizontal="center" vertical="top" wrapText="1"/>
      <protection locked="0"/>
    </xf>
    <xf numFmtId="0" fontId="22" fillId="0" borderId="0" xfId="0" applyFont="1" applyAlignment="1" applyProtection="1">
      <alignment horizontal="left" vertical="top"/>
      <protection locked="0"/>
    </xf>
    <xf numFmtId="0" fontId="27" fillId="0" borderId="0" xfId="0" applyFont="1" applyAlignment="1">
      <alignment horizontal="left" vertical="top" wrapText="1"/>
    </xf>
    <xf numFmtId="0" fontId="24" fillId="0" borderId="17" xfId="0" applyFont="1" applyBorder="1" applyAlignment="1">
      <alignment horizontal="center" vertical="center" wrapText="1"/>
    </xf>
    <xf numFmtId="0" fontId="26" fillId="0" borderId="0" xfId="0" applyFont="1" applyAlignment="1">
      <alignment horizontal="center" vertical="top" wrapText="1"/>
    </xf>
    <xf numFmtId="0" fontId="24" fillId="0" borderId="0" xfId="0" applyFont="1" applyAlignment="1">
      <alignment horizontal="center" vertical="top"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9" xfId="0" applyFont="1" applyBorder="1" applyAlignment="1" applyProtection="1">
      <alignment horizontal="left" vertical="top"/>
      <protection locked="0"/>
    </xf>
    <xf numFmtId="0" fontId="2" fillId="0" borderId="17" xfId="0" applyFont="1" applyBorder="1" applyAlignment="1">
      <alignment horizontal="center" vertical="center"/>
    </xf>
    <xf numFmtId="0" fontId="22" fillId="0" borderId="0" xfId="0" applyFont="1" applyAlignment="1" applyProtection="1">
      <alignment horizontal="left"/>
      <protection locked="0"/>
    </xf>
    <xf numFmtId="9" fontId="23" fillId="0" borderId="0" xfId="0" applyNumberFormat="1" applyFont="1" applyAlignment="1" applyProtection="1">
      <alignment horizontal="right"/>
      <protection locked="0"/>
    </xf>
    <xf numFmtId="0" fontId="0" fillId="0" borderId="0" xfId="0" applyAlignment="1" applyProtection="1">
      <alignment horizontal="left"/>
      <protection locked="0"/>
    </xf>
    <xf numFmtId="0" fontId="27" fillId="0" borderId="17" xfId="0" applyFont="1" applyBorder="1" applyAlignment="1">
      <alignment horizontal="center" vertical="top" wrapText="1"/>
    </xf>
    <xf numFmtId="0" fontId="23" fillId="0" borderId="0" xfId="0" applyFont="1" applyAlignment="1" applyProtection="1">
      <alignment horizontal="right"/>
      <protection locked="0"/>
    </xf>
    <xf numFmtId="0" fontId="48" fillId="10" borderId="0" xfId="0" applyFont="1" applyFill="1" applyAlignment="1" applyProtection="1">
      <alignment horizontal="center" vertical="center" wrapText="1"/>
      <protection hidden="1"/>
    </xf>
    <xf numFmtId="0" fontId="27" fillId="10" borderId="0" xfId="0" applyFont="1" applyFill="1" applyAlignment="1" applyProtection="1">
      <alignment horizontal="left" vertical="top" wrapText="1"/>
      <protection hidden="1"/>
    </xf>
    <xf numFmtId="0" fontId="3" fillId="10" borderId="13" xfId="0" applyFont="1" applyFill="1" applyBorder="1" applyAlignment="1" applyProtection="1">
      <alignment horizontal="center" vertical="top" wrapText="1"/>
      <protection hidden="1"/>
    </xf>
    <xf numFmtId="0" fontId="3" fillId="10" borderId="14" xfId="0" applyFont="1" applyFill="1" applyBorder="1" applyAlignment="1" applyProtection="1">
      <alignment horizontal="center" vertical="top" wrapText="1"/>
      <protection hidden="1"/>
    </xf>
    <xf numFmtId="0" fontId="3" fillId="10" borderId="15" xfId="0" applyFont="1" applyFill="1" applyBorder="1" applyAlignment="1" applyProtection="1">
      <alignment horizontal="center" vertical="top" wrapText="1"/>
      <protection hidden="1"/>
    </xf>
    <xf numFmtId="0" fontId="22" fillId="10" borderId="13" xfId="0" applyFont="1" applyFill="1" applyBorder="1" applyAlignment="1" applyProtection="1">
      <alignment horizontal="center" vertical="top" wrapText="1"/>
      <protection hidden="1"/>
    </xf>
    <xf numFmtId="0" fontId="22" fillId="10" borderId="14" xfId="0" applyFont="1" applyFill="1" applyBorder="1" applyAlignment="1" applyProtection="1">
      <alignment horizontal="center" vertical="top" wrapText="1"/>
      <protection hidden="1"/>
    </xf>
    <xf numFmtId="0" fontId="22" fillId="10" borderId="15" xfId="0" applyFont="1" applyFill="1" applyBorder="1" applyAlignment="1" applyProtection="1">
      <alignment horizontal="center" vertical="top" wrapText="1"/>
      <protection hidden="1"/>
    </xf>
    <xf numFmtId="0" fontId="2" fillId="0" borderId="0" xfId="0" applyFont="1" applyAlignment="1">
      <alignment horizontal="left" wrapText="1"/>
    </xf>
    <xf numFmtId="0" fontId="3" fillId="0" borderId="13"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27" fillId="0" borderId="13" xfId="0" applyFont="1" applyBorder="1" applyAlignment="1" applyProtection="1">
      <alignment horizontal="left" wrapText="1"/>
      <protection locked="0"/>
    </xf>
    <xf numFmtId="0" fontId="27" fillId="0" borderId="14" xfId="0" applyFont="1" applyBorder="1" applyAlignment="1" applyProtection="1">
      <alignment horizontal="left" wrapText="1"/>
      <protection locked="0"/>
    </xf>
    <xf numFmtId="0" fontId="27" fillId="0" borderId="15" xfId="0" applyFont="1" applyBorder="1" applyAlignment="1" applyProtection="1">
      <alignment horizontal="left" wrapText="1"/>
      <protection locked="0"/>
    </xf>
    <xf numFmtId="0" fontId="29" fillId="0" borderId="14" xfId="0" applyFont="1" applyBorder="1" applyAlignment="1">
      <alignment horizontal="center" vertical="center" wrapText="1"/>
    </xf>
    <xf numFmtId="44" fontId="12" fillId="0" borderId="0" xfId="0" applyNumberFormat="1" applyFont="1" applyAlignment="1">
      <alignment horizontal="center"/>
    </xf>
    <xf numFmtId="0" fontId="44" fillId="0" borderId="0" xfId="0" applyFont="1" applyAlignment="1">
      <alignment horizontal="center" vertical="center" wrapText="1"/>
    </xf>
    <xf numFmtId="0" fontId="44" fillId="0" borderId="0" xfId="0" applyFont="1" applyAlignment="1">
      <alignment horizontal="left" vertical="center"/>
    </xf>
    <xf numFmtId="0" fontId="14" fillId="2"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cellXfs>
  <cellStyles count="7">
    <cellStyle name="20% - Accent2" xfId="2" builtinId="34"/>
    <cellStyle name="Bad" xfId="6" builtinId="27"/>
    <cellStyle name="Currency" xfId="1" builtinId="4"/>
    <cellStyle name="Good" xfId="5" builtinId="26"/>
    <cellStyle name="Neutral" xfId="4" builtinId="28"/>
    <cellStyle name="Normal" xfId="0" builtinId="0"/>
    <cellStyle name="Percent" xfId="3" builtinId="5"/>
  </cellStyles>
  <dxfs count="0"/>
  <tableStyles count="0" defaultTableStyle="TableStyleMedium2" defaultPivotStyle="PivotStyleLight16"/>
  <colors>
    <mruColors>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B105F687-2708-46E1-A86A-D94F39BDB6BC}"/>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solidFill>
                <a:schemeClr val="bg1"/>
              </a:solidFill>
            </a:rPr>
            <a:t>xxx</a:t>
          </a:r>
        </a:p>
      </xdr:txBody>
    </xdr:sp>
    <xdr:clientData fLocksWithSheet="0"/>
  </xdr:twoCellAnchor>
  <xdr:twoCellAnchor>
    <xdr:from>
      <xdr:col>2</xdr:col>
      <xdr:colOff>35217</xdr:colOff>
      <xdr:row>14</xdr:row>
      <xdr:rowOff>252336</xdr:rowOff>
    </xdr:from>
    <xdr:to>
      <xdr:col>2</xdr:col>
      <xdr:colOff>218097</xdr:colOff>
      <xdr:row>14</xdr:row>
      <xdr:rowOff>435216</xdr:rowOff>
    </xdr:to>
    <xdr:sp macro="" textlink="">
      <xdr:nvSpPr>
        <xdr:cNvPr id="3" name="Rectangle 2">
          <a:extLst>
            <a:ext uri="{FF2B5EF4-FFF2-40B4-BE49-F238E27FC236}">
              <a16:creationId xmlns:a16="http://schemas.microsoft.com/office/drawing/2014/main" id="{E119FEA4-4474-447A-8FE9-819ABAE8D440}"/>
            </a:ext>
          </a:extLst>
        </xdr:cNvPr>
        <xdr:cNvSpPr/>
      </xdr:nvSpPr>
      <xdr:spPr>
        <a:xfrm>
          <a:off x="492417" y="33574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174038</xdr:rowOff>
    </xdr:from>
    <xdr:to>
      <xdr:col>2</xdr:col>
      <xdr:colOff>214885</xdr:colOff>
      <xdr:row>17</xdr:row>
      <xdr:rowOff>356918</xdr:rowOff>
    </xdr:to>
    <xdr:sp macro="" textlink="">
      <xdr:nvSpPr>
        <xdr:cNvPr id="4" name="Rectangle 3">
          <a:extLst>
            <a:ext uri="{FF2B5EF4-FFF2-40B4-BE49-F238E27FC236}">
              <a16:creationId xmlns:a16="http://schemas.microsoft.com/office/drawing/2014/main" id="{880982A3-D380-4437-8247-4CAD054CDC9E}"/>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F4F38233-CF74-44E6-8BAD-C5FE7C31BF2B}"/>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120472</xdr:rowOff>
    </xdr:from>
    <xdr:to>
      <xdr:col>2</xdr:col>
      <xdr:colOff>215122</xdr:colOff>
      <xdr:row>22</xdr:row>
      <xdr:rowOff>113685</xdr:rowOff>
    </xdr:to>
    <xdr:sp macro="" textlink="">
      <xdr:nvSpPr>
        <xdr:cNvPr id="6" name="Rectangle 5">
          <a:extLst>
            <a:ext uri="{FF2B5EF4-FFF2-40B4-BE49-F238E27FC236}">
              <a16:creationId xmlns:a16="http://schemas.microsoft.com/office/drawing/2014/main" id="{BBE2DFB9-8E29-4108-A581-E78CE11D89B4}"/>
            </a:ext>
          </a:extLst>
        </xdr:cNvPr>
        <xdr:cNvSpPr/>
      </xdr:nvSpPr>
      <xdr:spPr>
        <a:xfrm>
          <a:off x="489442" y="51972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524ABADF-BB10-4740-95ED-6572F22CED1A}"/>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251317</xdr:colOff>
      <xdr:row>28</xdr:row>
      <xdr:rowOff>53797</xdr:rowOff>
    </xdr:from>
    <xdr:to>
      <xdr:col>0</xdr:col>
      <xdr:colOff>434197</xdr:colOff>
      <xdr:row>28</xdr:row>
      <xdr:rowOff>189885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251317" y="6540322"/>
          <a:ext cx="182880" cy="136088"/>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0"/>
  <sheetViews>
    <sheetView zoomScaleNormal="100" workbookViewId="0"/>
  </sheetViews>
  <sheetFormatPr defaultColWidth="9.109375" defaultRowHeight="14.4" x14ac:dyDescent="0.3"/>
  <cols>
    <col min="1" max="1" width="1.44140625" customWidth="1"/>
    <col min="2" max="13" width="9.44140625" customWidth="1"/>
    <col min="14" max="14" width="14.33203125" customWidth="1"/>
    <col min="15" max="15" width="2.6640625" customWidth="1"/>
    <col min="16" max="16" width="2.109375" customWidth="1"/>
  </cols>
  <sheetData>
    <row r="1" spans="2:16" ht="34.5" customHeight="1" x14ac:dyDescent="0.3">
      <c r="B1" s="357" t="s">
        <v>247</v>
      </c>
      <c r="C1" s="357"/>
      <c r="D1" s="357"/>
      <c r="E1" s="357"/>
      <c r="F1" s="357"/>
      <c r="G1" s="357"/>
      <c r="H1" s="357"/>
      <c r="I1" s="357"/>
      <c r="J1" s="357"/>
      <c r="K1" s="357"/>
      <c r="L1" s="357"/>
      <c r="M1" s="357"/>
      <c r="N1" s="357"/>
      <c r="O1" s="357"/>
      <c r="P1" s="357"/>
    </row>
    <row r="2" spans="2:16" ht="12.75" customHeight="1" x14ac:dyDescent="0.3">
      <c r="B2" s="40"/>
      <c r="C2" s="31"/>
      <c r="D2" s="31"/>
      <c r="E2" s="31"/>
      <c r="F2" s="31"/>
      <c r="G2" s="31"/>
      <c r="H2" s="31"/>
      <c r="I2" s="31"/>
      <c r="J2" s="31"/>
      <c r="K2" s="31"/>
      <c r="L2" s="31"/>
      <c r="M2" s="31"/>
      <c r="N2" s="31"/>
      <c r="O2" s="31"/>
      <c r="P2" s="31"/>
    </row>
    <row r="3" spans="2:16" ht="49.5" customHeight="1" x14ac:dyDescent="0.3">
      <c r="B3" s="348" t="s">
        <v>246</v>
      </c>
      <c r="C3" s="348"/>
      <c r="D3" s="348"/>
      <c r="E3" s="348"/>
      <c r="F3" s="348"/>
      <c r="G3" s="348"/>
      <c r="H3" s="348"/>
      <c r="I3" s="348"/>
      <c r="J3" s="348"/>
      <c r="K3" s="348"/>
      <c r="L3" s="348"/>
      <c r="M3" s="348"/>
      <c r="N3" s="348"/>
      <c r="O3" s="348"/>
      <c r="P3" s="348"/>
    </row>
    <row r="4" spans="2:16" ht="9" customHeight="1" x14ac:dyDescent="0.3">
      <c r="B4" s="41"/>
      <c r="C4" s="31"/>
      <c r="D4" s="31"/>
      <c r="E4" s="31"/>
      <c r="F4" s="31"/>
      <c r="G4" s="31"/>
      <c r="H4" s="31"/>
      <c r="I4" s="31"/>
      <c r="J4" s="31"/>
      <c r="K4" s="31"/>
      <c r="L4" s="31"/>
      <c r="M4" s="31"/>
      <c r="N4" s="31"/>
      <c r="O4" s="31"/>
      <c r="P4" s="31"/>
    </row>
    <row r="5" spans="2:16" ht="24.75" customHeight="1" x14ac:dyDescent="0.3">
      <c r="B5" s="356" t="s">
        <v>245</v>
      </c>
      <c r="C5" s="356"/>
      <c r="D5" s="356"/>
      <c r="E5" s="356"/>
      <c r="F5" s="356"/>
      <c r="G5" s="356"/>
      <c r="H5" s="356"/>
      <c r="I5" s="356"/>
      <c r="J5" s="356"/>
      <c r="K5" s="356"/>
      <c r="L5" s="356"/>
      <c r="M5" s="356"/>
      <c r="N5" s="356"/>
      <c r="O5" s="356"/>
      <c r="P5" s="356"/>
    </row>
    <row r="6" spans="2:16" ht="22.5" customHeight="1" x14ac:dyDescent="0.3">
      <c r="B6" s="352" t="s">
        <v>163</v>
      </c>
      <c r="C6" s="352"/>
      <c r="D6" s="352"/>
      <c r="E6" s="352"/>
      <c r="F6" s="352"/>
      <c r="G6" s="352"/>
      <c r="H6" s="352"/>
      <c r="I6" s="352"/>
      <c r="J6" s="352"/>
      <c r="K6" s="352"/>
      <c r="L6" s="352"/>
      <c r="M6" s="352"/>
      <c r="N6" s="352"/>
      <c r="O6" s="352"/>
      <c r="P6" s="352"/>
    </row>
    <row r="7" spans="2:16" x14ac:dyDescent="0.3">
      <c r="B7" s="349" t="s">
        <v>117</v>
      </c>
      <c r="C7" s="349"/>
      <c r="D7" s="349"/>
      <c r="E7" s="349"/>
      <c r="F7" s="349"/>
      <c r="G7" s="349"/>
      <c r="H7" s="349"/>
      <c r="I7" s="349"/>
      <c r="J7" s="349"/>
      <c r="K7" s="349"/>
      <c r="L7" s="349"/>
      <c r="M7" s="349"/>
      <c r="N7" s="349"/>
      <c r="O7" s="349"/>
      <c r="P7" s="349"/>
    </row>
    <row r="8" spans="2:16" ht="24.75" customHeight="1" x14ac:dyDescent="0.3">
      <c r="B8" s="348" t="s">
        <v>252</v>
      </c>
      <c r="C8" s="348"/>
      <c r="D8" s="348"/>
      <c r="E8" s="348"/>
      <c r="F8" s="348"/>
      <c r="G8" s="348"/>
      <c r="H8" s="348"/>
      <c r="I8" s="348"/>
      <c r="J8" s="348"/>
      <c r="K8" s="348"/>
      <c r="L8" s="348"/>
      <c r="M8" s="348"/>
      <c r="N8" s="348"/>
      <c r="O8" s="348"/>
      <c r="P8" s="348"/>
    </row>
    <row r="9" spans="2:16" x14ac:dyDescent="0.3">
      <c r="B9" s="351" t="s">
        <v>118</v>
      </c>
      <c r="C9" s="351"/>
      <c r="D9" s="351"/>
      <c r="E9" s="351"/>
      <c r="F9" s="351"/>
      <c r="G9" s="351"/>
      <c r="H9" s="351"/>
      <c r="I9" s="351"/>
      <c r="J9" s="351"/>
      <c r="K9" s="351"/>
      <c r="L9" s="351"/>
      <c r="M9" s="351"/>
      <c r="N9" s="351"/>
      <c r="O9" s="351"/>
      <c r="P9" s="351"/>
    </row>
    <row r="10" spans="2:16" ht="21.75" customHeight="1" x14ac:dyDescent="0.3">
      <c r="B10" s="348" t="s">
        <v>119</v>
      </c>
      <c r="C10" s="348"/>
      <c r="D10" s="348"/>
      <c r="E10" s="348"/>
      <c r="F10" s="348"/>
      <c r="G10" s="348"/>
      <c r="H10" s="348"/>
      <c r="I10" s="348"/>
      <c r="J10" s="348"/>
      <c r="K10" s="348"/>
      <c r="L10" s="348"/>
      <c r="M10" s="348"/>
      <c r="N10" s="348"/>
      <c r="O10" s="348"/>
      <c r="P10" s="348"/>
    </row>
    <row r="11" spans="2:16" x14ac:dyDescent="0.3">
      <c r="B11" s="351" t="s">
        <v>120</v>
      </c>
      <c r="C11" s="351"/>
      <c r="D11" s="351"/>
      <c r="E11" s="351"/>
      <c r="F11" s="351"/>
      <c r="G11" s="351"/>
      <c r="H11" s="351"/>
      <c r="I11" s="351"/>
      <c r="J11" s="351"/>
      <c r="K11" s="351"/>
      <c r="L11" s="351"/>
      <c r="M11" s="351"/>
      <c r="N11" s="351"/>
      <c r="O11" s="351"/>
      <c r="P11" s="351"/>
    </row>
    <row r="12" spans="2:16" x14ac:dyDescent="0.3">
      <c r="B12" s="143" t="s">
        <v>240</v>
      </c>
      <c r="C12" s="144"/>
      <c r="D12" s="144"/>
      <c r="E12" s="144"/>
      <c r="F12" s="144"/>
      <c r="G12" s="144"/>
      <c r="H12" s="144"/>
      <c r="I12" s="144"/>
      <c r="J12" s="144"/>
      <c r="K12" s="141"/>
      <c r="L12" s="141"/>
      <c r="M12" s="141"/>
      <c r="N12" s="141"/>
      <c r="O12" s="141"/>
      <c r="P12" s="31"/>
    </row>
    <row r="13" spans="2:16" ht="12.75" customHeight="1" x14ac:dyDescent="0.3">
      <c r="B13" s="142" t="s">
        <v>239</v>
      </c>
      <c r="C13" s="141"/>
      <c r="D13" s="31"/>
      <c r="E13" s="31"/>
      <c r="F13" s="31"/>
      <c r="G13" s="31"/>
      <c r="H13" s="31"/>
      <c r="I13" s="31"/>
      <c r="J13" s="31"/>
      <c r="K13" s="31"/>
      <c r="L13" s="31"/>
      <c r="M13" s="31"/>
      <c r="N13" s="31"/>
      <c r="O13" s="31"/>
      <c r="P13" s="31"/>
    </row>
    <row r="14" spans="2:16" ht="12.75" customHeight="1" x14ac:dyDescent="0.3">
      <c r="B14" s="142"/>
      <c r="C14" s="141"/>
      <c r="D14" s="31"/>
      <c r="E14" s="31"/>
      <c r="F14" s="31"/>
      <c r="G14" s="31"/>
      <c r="H14" s="31"/>
      <c r="I14" s="31"/>
      <c r="J14" s="31"/>
      <c r="K14" s="31"/>
      <c r="L14" s="31"/>
      <c r="M14" s="31"/>
      <c r="N14" s="31"/>
      <c r="O14" s="31"/>
      <c r="P14" s="31"/>
    </row>
    <row r="15" spans="2:16" ht="27" customHeight="1" x14ac:dyDescent="0.3">
      <c r="B15" s="356" t="s">
        <v>253</v>
      </c>
      <c r="C15" s="356"/>
      <c r="D15" s="356"/>
      <c r="E15" s="356"/>
      <c r="F15" s="356"/>
      <c r="G15" s="356"/>
      <c r="H15" s="356"/>
      <c r="I15" s="356"/>
      <c r="J15" s="356"/>
      <c r="K15" s="356"/>
      <c r="L15" s="356"/>
      <c r="M15" s="356"/>
      <c r="N15" s="356"/>
      <c r="O15" s="356"/>
      <c r="P15" s="356"/>
    </row>
    <row r="16" spans="2:16" ht="11.25" customHeight="1" x14ac:dyDescent="0.3">
      <c r="B16" s="32"/>
      <c r="C16" s="31"/>
      <c r="D16" s="31"/>
      <c r="E16" s="31"/>
      <c r="F16" s="31"/>
      <c r="G16" s="31"/>
      <c r="H16" s="31"/>
      <c r="I16" s="31"/>
      <c r="J16" s="31"/>
      <c r="K16" s="31"/>
      <c r="L16" s="31"/>
      <c r="M16" s="31"/>
      <c r="N16" s="31"/>
      <c r="O16" s="31"/>
      <c r="P16" s="31"/>
    </row>
    <row r="17" spans="2:16" ht="41.25" customHeight="1" x14ac:dyDescent="0.3">
      <c r="B17" s="353" t="s">
        <v>140</v>
      </c>
      <c r="C17" s="353"/>
      <c r="D17" s="353"/>
      <c r="E17" s="353"/>
      <c r="F17" s="353"/>
      <c r="G17" s="353"/>
      <c r="H17" s="353"/>
      <c r="I17" s="353"/>
      <c r="J17" s="353"/>
      <c r="K17" s="353"/>
      <c r="L17" s="353"/>
      <c r="M17" s="353"/>
      <c r="N17" s="353"/>
      <c r="O17" s="353"/>
      <c r="P17" s="353"/>
    </row>
    <row r="18" spans="2:16" x14ac:dyDescent="0.3">
      <c r="B18" s="32" t="s">
        <v>121</v>
      </c>
      <c r="C18" s="31"/>
      <c r="D18" s="31"/>
      <c r="E18" s="31"/>
      <c r="F18" s="31"/>
      <c r="G18" s="31"/>
      <c r="H18" s="31"/>
      <c r="I18" s="31"/>
      <c r="J18" s="31"/>
      <c r="K18" s="31"/>
      <c r="L18" s="31"/>
      <c r="M18" s="31"/>
      <c r="N18" s="31"/>
      <c r="O18" s="31"/>
      <c r="P18" s="31"/>
    </row>
    <row r="19" spans="2:16" ht="22.5" customHeight="1" x14ac:dyDescent="0.3">
      <c r="B19" s="356" t="s">
        <v>150</v>
      </c>
      <c r="C19" s="356"/>
      <c r="D19" s="356"/>
      <c r="E19" s="356"/>
      <c r="F19" s="356"/>
      <c r="G19" s="356"/>
      <c r="H19" s="356"/>
      <c r="I19" s="356"/>
      <c r="J19" s="356"/>
      <c r="K19" s="356"/>
      <c r="L19" s="356"/>
      <c r="M19" s="356"/>
      <c r="N19" s="356"/>
      <c r="O19" s="356"/>
      <c r="P19" s="29"/>
    </row>
    <row r="20" spans="2:16" ht="13.5" customHeight="1" x14ac:dyDescent="0.3">
      <c r="B20" s="38"/>
      <c r="C20" s="35"/>
      <c r="D20" s="35"/>
      <c r="E20" s="35"/>
      <c r="F20" s="35"/>
      <c r="G20" s="35"/>
      <c r="H20" s="35"/>
      <c r="I20" s="35"/>
      <c r="J20" s="35"/>
      <c r="K20" s="35"/>
      <c r="L20" s="35"/>
      <c r="M20" s="35"/>
      <c r="N20" s="35"/>
      <c r="O20" s="35"/>
      <c r="P20" s="35"/>
    </row>
    <row r="21" spans="2:16" x14ac:dyDescent="0.3">
      <c r="B21" s="39" t="s">
        <v>151</v>
      </c>
      <c r="C21" s="35"/>
      <c r="D21" s="35"/>
      <c r="E21" s="35"/>
      <c r="F21" s="35"/>
      <c r="G21" s="35"/>
      <c r="H21" s="35"/>
      <c r="I21" s="35"/>
      <c r="J21" s="35"/>
      <c r="K21" s="35"/>
      <c r="L21" s="35"/>
      <c r="M21" s="35"/>
      <c r="N21" s="35"/>
      <c r="O21" s="35"/>
      <c r="P21" s="35"/>
    </row>
    <row r="22" spans="2:16" ht="6" customHeight="1" x14ac:dyDescent="0.3">
      <c r="B22" s="38"/>
      <c r="C22" s="35"/>
      <c r="D22" s="35"/>
      <c r="E22" s="35"/>
      <c r="F22" s="35"/>
      <c r="G22" s="35"/>
      <c r="H22" s="35"/>
      <c r="I22" s="35"/>
      <c r="J22" s="35"/>
      <c r="K22" s="35"/>
      <c r="L22" s="35"/>
      <c r="M22" s="35"/>
      <c r="N22" s="35"/>
      <c r="O22" s="35"/>
      <c r="P22" s="35"/>
    </row>
    <row r="23" spans="2:16" x14ac:dyDescent="0.3">
      <c r="B23" s="39" t="s">
        <v>152</v>
      </c>
      <c r="C23" s="35"/>
      <c r="D23" s="35"/>
      <c r="E23" s="35"/>
      <c r="F23" s="35"/>
      <c r="G23" s="35"/>
      <c r="H23" s="35"/>
      <c r="I23" s="35"/>
      <c r="J23" s="35"/>
      <c r="K23" s="35"/>
      <c r="L23" s="35"/>
      <c r="M23" s="35"/>
      <c r="N23" s="35"/>
      <c r="O23" s="35"/>
      <c r="P23" s="35"/>
    </row>
    <row r="24" spans="2:16" ht="9.75" customHeight="1" x14ac:dyDescent="0.3">
      <c r="B24" s="38"/>
      <c r="C24" s="35"/>
      <c r="D24" s="35"/>
      <c r="E24" s="35"/>
      <c r="F24" s="35"/>
      <c r="G24" s="35"/>
      <c r="H24" s="35"/>
      <c r="I24" s="35"/>
      <c r="J24" s="35"/>
      <c r="K24" s="35"/>
      <c r="L24" s="35"/>
      <c r="M24" s="35"/>
      <c r="N24" s="35"/>
      <c r="O24" s="35"/>
      <c r="P24" s="35"/>
    </row>
    <row r="25" spans="2:16" x14ac:dyDescent="0.3">
      <c r="B25" s="39" t="s">
        <v>179</v>
      </c>
      <c r="C25" s="35"/>
      <c r="D25" s="35"/>
      <c r="E25" s="35"/>
      <c r="F25" s="35"/>
      <c r="G25" s="35"/>
      <c r="H25" s="35"/>
      <c r="I25" s="35"/>
      <c r="J25" s="35"/>
      <c r="K25" s="35"/>
      <c r="L25" s="35"/>
      <c r="M25" s="35"/>
      <c r="N25" s="35"/>
      <c r="O25" s="35"/>
      <c r="P25" s="35"/>
    </row>
    <row r="26" spans="2:16" x14ac:dyDescent="0.3">
      <c r="B26" s="34"/>
      <c r="C26" s="31"/>
      <c r="D26" s="31"/>
      <c r="E26" s="31"/>
      <c r="F26" s="31"/>
      <c r="G26" s="31"/>
      <c r="H26" s="31"/>
      <c r="I26" s="31"/>
      <c r="J26" s="31"/>
      <c r="K26" s="31"/>
      <c r="L26" s="31"/>
      <c r="M26" s="31"/>
      <c r="N26" s="31"/>
      <c r="O26" s="31"/>
      <c r="P26" s="31"/>
    </row>
    <row r="27" spans="2:16" ht="50.25" customHeight="1" x14ac:dyDescent="0.3">
      <c r="B27" s="353" t="s">
        <v>141</v>
      </c>
      <c r="C27" s="353"/>
      <c r="D27" s="353"/>
      <c r="E27" s="353"/>
      <c r="F27" s="353"/>
      <c r="G27" s="353"/>
      <c r="H27" s="353"/>
      <c r="I27" s="353"/>
      <c r="J27" s="353"/>
      <c r="K27" s="353"/>
      <c r="L27" s="353"/>
      <c r="M27" s="353"/>
      <c r="N27" s="353"/>
      <c r="O27" s="353"/>
      <c r="P27" s="353"/>
    </row>
    <row r="28" spans="2:16" x14ac:dyDescent="0.3">
      <c r="B28" s="351" t="s">
        <v>148</v>
      </c>
      <c r="C28" s="351"/>
      <c r="D28" s="351"/>
      <c r="E28" s="351"/>
      <c r="F28" s="351"/>
      <c r="G28" s="351"/>
      <c r="H28" s="351"/>
      <c r="I28" s="351"/>
      <c r="J28" s="351"/>
      <c r="K28" s="351"/>
      <c r="L28" s="351"/>
      <c r="M28" s="351"/>
      <c r="N28" s="351"/>
      <c r="O28" s="351"/>
      <c r="P28" s="351"/>
    </row>
    <row r="29" spans="2:16" ht="53.25" customHeight="1" x14ac:dyDescent="0.3">
      <c r="B29" s="353" t="s">
        <v>142</v>
      </c>
      <c r="C29" s="353"/>
      <c r="D29" s="353"/>
      <c r="E29" s="353"/>
      <c r="F29" s="353"/>
      <c r="G29" s="353"/>
      <c r="H29" s="353"/>
      <c r="I29" s="353"/>
      <c r="J29" s="353"/>
      <c r="K29" s="353"/>
      <c r="L29" s="353"/>
      <c r="M29" s="353"/>
      <c r="N29" s="353"/>
      <c r="O29" s="353"/>
      <c r="P29" s="353"/>
    </row>
    <row r="30" spans="2:16" x14ac:dyDescent="0.3">
      <c r="B30" s="42"/>
      <c r="C30" s="31"/>
      <c r="D30" s="31"/>
      <c r="E30" s="31"/>
      <c r="F30" s="31"/>
      <c r="G30" s="31"/>
      <c r="H30" s="31"/>
      <c r="I30" s="31"/>
      <c r="J30" s="31"/>
      <c r="K30" s="31"/>
      <c r="L30" s="31"/>
      <c r="M30" s="31"/>
      <c r="N30" s="31"/>
      <c r="O30" s="31"/>
      <c r="P30" s="31"/>
    </row>
    <row r="31" spans="2:16" ht="53.25" customHeight="1" x14ac:dyDescent="0.3">
      <c r="B31" s="353" t="s">
        <v>143</v>
      </c>
      <c r="C31" s="353"/>
      <c r="D31" s="353"/>
      <c r="E31" s="353"/>
      <c r="F31" s="353"/>
      <c r="G31" s="353"/>
      <c r="H31" s="353"/>
      <c r="I31" s="353"/>
      <c r="J31" s="353"/>
      <c r="K31" s="353"/>
      <c r="L31" s="353"/>
      <c r="M31" s="353"/>
      <c r="N31" s="353"/>
      <c r="O31" s="353"/>
      <c r="P31" s="353"/>
    </row>
    <row r="32" spans="2:16" x14ac:dyDescent="0.3">
      <c r="B32" s="32"/>
      <c r="C32" s="31"/>
      <c r="D32" s="31"/>
      <c r="E32" s="31"/>
      <c r="F32" s="31"/>
      <c r="G32" s="31"/>
      <c r="H32" s="31"/>
      <c r="I32" s="31"/>
      <c r="J32" s="31"/>
      <c r="K32" s="31"/>
      <c r="L32" s="31"/>
      <c r="M32" s="31"/>
      <c r="N32" s="31"/>
      <c r="O32" s="31"/>
      <c r="P32" s="31"/>
    </row>
    <row r="33" spans="2:16" ht="41.25" customHeight="1" x14ac:dyDescent="0.3">
      <c r="B33" s="353" t="s">
        <v>144</v>
      </c>
      <c r="C33" s="353"/>
      <c r="D33" s="353"/>
      <c r="E33" s="353"/>
      <c r="F33" s="353"/>
      <c r="G33" s="353"/>
      <c r="H33" s="353"/>
      <c r="I33" s="353"/>
      <c r="J33" s="353"/>
      <c r="K33" s="353"/>
      <c r="L33" s="353"/>
      <c r="M33" s="353"/>
      <c r="N33" s="353"/>
      <c r="O33" s="353"/>
      <c r="P33" s="353"/>
    </row>
    <row r="34" spans="2:16" ht="6" customHeight="1" x14ac:dyDescent="0.3">
      <c r="B34" s="32"/>
      <c r="C34" s="31"/>
      <c r="D34" s="31"/>
      <c r="E34" s="31"/>
      <c r="F34" s="31"/>
      <c r="G34" s="31"/>
      <c r="H34" s="31"/>
      <c r="I34" s="31"/>
      <c r="J34" s="31"/>
      <c r="K34" s="31"/>
      <c r="L34" s="31"/>
      <c r="M34" s="31"/>
      <c r="N34" s="31"/>
      <c r="O34" s="31"/>
      <c r="P34" s="31"/>
    </row>
    <row r="35" spans="2:16" ht="24.75" customHeight="1" x14ac:dyDescent="0.3">
      <c r="B35" s="354" t="s">
        <v>164</v>
      </c>
      <c r="C35" s="354"/>
      <c r="D35" s="354"/>
      <c r="E35" s="354"/>
      <c r="F35" s="354"/>
      <c r="G35" s="354"/>
      <c r="H35" s="354"/>
      <c r="I35" s="354"/>
      <c r="J35" s="354"/>
      <c r="K35" s="354"/>
      <c r="L35" s="354"/>
      <c r="M35" s="354"/>
      <c r="N35" s="354"/>
      <c r="O35" s="354"/>
      <c r="P35" s="354"/>
    </row>
    <row r="36" spans="2:16" x14ac:dyDescent="0.3">
      <c r="B36" s="349" t="s">
        <v>244</v>
      </c>
      <c r="C36" s="349"/>
      <c r="D36" s="349"/>
      <c r="E36" s="349"/>
      <c r="F36" s="349"/>
      <c r="G36" s="349"/>
      <c r="H36" s="349"/>
      <c r="I36" s="349"/>
      <c r="J36" s="349"/>
      <c r="K36" s="349"/>
      <c r="L36" s="349"/>
      <c r="M36" s="349"/>
      <c r="N36" s="349"/>
      <c r="O36" s="349"/>
      <c r="P36" s="349"/>
    </row>
    <row r="37" spans="2:16" ht="10.5" customHeight="1" x14ac:dyDescent="0.3">
      <c r="B37" s="32"/>
      <c r="C37" s="31"/>
      <c r="D37" s="31"/>
      <c r="E37" s="31"/>
      <c r="F37" s="31"/>
      <c r="G37" s="31"/>
      <c r="H37" s="31"/>
      <c r="I37" s="31"/>
      <c r="J37" s="31"/>
      <c r="K37" s="31"/>
      <c r="L37" s="31"/>
      <c r="M37" s="31"/>
      <c r="N37" s="31"/>
      <c r="O37" s="31"/>
      <c r="P37" s="31"/>
    </row>
    <row r="38" spans="2:16" ht="38.25" customHeight="1" x14ac:dyDescent="0.3">
      <c r="B38" s="355" t="s">
        <v>243</v>
      </c>
      <c r="C38" s="355"/>
      <c r="D38" s="355"/>
      <c r="E38" s="355"/>
      <c r="F38" s="355"/>
      <c r="G38" s="355"/>
      <c r="H38" s="355"/>
      <c r="I38" s="355"/>
      <c r="J38" s="355"/>
      <c r="K38" s="355"/>
      <c r="L38" s="355"/>
      <c r="M38" s="355"/>
      <c r="N38" s="355"/>
      <c r="O38" s="355"/>
      <c r="P38" s="355"/>
    </row>
    <row r="39" spans="2:16" x14ac:dyDescent="0.3">
      <c r="B39" s="32"/>
      <c r="C39" s="31"/>
      <c r="D39" s="31"/>
      <c r="E39" s="31"/>
      <c r="F39" s="31"/>
      <c r="G39" s="31"/>
      <c r="H39" s="31"/>
      <c r="I39" s="31"/>
      <c r="J39" s="31"/>
      <c r="K39" s="31"/>
      <c r="L39" s="31"/>
      <c r="M39" s="31"/>
      <c r="N39" s="31"/>
      <c r="O39" s="31"/>
      <c r="P39" s="31"/>
    </row>
    <row r="40" spans="2:16" ht="15" customHeight="1" x14ac:dyDescent="0.3">
      <c r="B40" s="351" t="s">
        <v>242</v>
      </c>
      <c r="C40" s="351"/>
      <c r="D40" s="351"/>
      <c r="E40" s="351"/>
      <c r="F40" s="351"/>
      <c r="G40" s="351"/>
      <c r="H40" s="351"/>
      <c r="I40" s="351"/>
      <c r="J40" s="351"/>
      <c r="K40" s="351"/>
      <c r="L40" s="351"/>
      <c r="M40" s="351"/>
      <c r="N40" s="351"/>
      <c r="O40" s="351"/>
      <c r="P40" s="351"/>
    </row>
    <row r="41" spans="2:16" ht="30.75" customHeight="1" x14ac:dyDescent="0.3">
      <c r="B41" s="348" t="s">
        <v>122</v>
      </c>
      <c r="C41" s="348"/>
      <c r="D41" s="348"/>
      <c r="E41" s="348"/>
      <c r="F41" s="348"/>
      <c r="G41" s="348"/>
      <c r="H41" s="348"/>
      <c r="I41" s="348"/>
      <c r="J41" s="348"/>
      <c r="K41" s="348"/>
      <c r="L41" s="348"/>
      <c r="M41" s="348"/>
      <c r="N41" s="348"/>
      <c r="O41" s="348"/>
      <c r="P41" s="348"/>
    </row>
    <row r="42" spans="2:16" ht="27" customHeight="1" x14ac:dyDescent="0.3">
      <c r="B42" s="348" t="s">
        <v>241</v>
      </c>
      <c r="C42" s="348"/>
      <c r="D42" s="348"/>
      <c r="E42" s="348"/>
      <c r="F42" s="348"/>
      <c r="G42" s="348"/>
      <c r="H42" s="348"/>
      <c r="I42" s="348"/>
      <c r="J42" s="348"/>
      <c r="K42" s="348"/>
      <c r="L42" s="348"/>
      <c r="M42" s="348"/>
      <c r="N42" s="348"/>
      <c r="O42" s="348"/>
      <c r="P42" s="348"/>
    </row>
    <row r="43" spans="2:16" x14ac:dyDescent="0.3">
      <c r="B43" s="32"/>
      <c r="C43" s="31"/>
      <c r="D43" s="31"/>
      <c r="E43" s="31"/>
      <c r="F43" s="31"/>
      <c r="G43" s="31"/>
      <c r="H43" s="31"/>
      <c r="I43" s="31"/>
      <c r="J43" s="31"/>
      <c r="K43" s="31"/>
      <c r="L43" s="31"/>
      <c r="M43" s="31"/>
      <c r="N43" s="31"/>
      <c r="O43" s="31"/>
      <c r="P43" s="31"/>
    </row>
    <row r="44" spans="2:16" x14ac:dyDescent="0.3">
      <c r="B44" s="143" t="s">
        <v>240</v>
      </c>
      <c r="C44" s="141"/>
      <c r="D44" s="141"/>
      <c r="E44" s="141"/>
      <c r="F44" s="141"/>
      <c r="G44" s="141"/>
      <c r="H44" s="141"/>
      <c r="I44" s="141"/>
      <c r="J44" s="141"/>
      <c r="K44" s="141"/>
      <c r="L44" s="141"/>
      <c r="M44" s="141"/>
      <c r="N44" s="141"/>
      <c r="O44" s="141"/>
      <c r="P44" s="141"/>
    </row>
    <row r="45" spans="2:16" ht="15.75" customHeight="1" x14ac:dyDescent="0.3">
      <c r="B45" s="142" t="s">
        <v>239</v>
      </c>
      <c r="C45" s="141"/>
      <c r="D45" s="31"/>
      <c r="E45" s="31"/>
      <c r="F45" s="31"/>
      <c r="G45" s="31"/>
      <c r="H45" s="31"/>
      <c r="I45" s="31"/>
      <c r="J45" s="31"/>
      <c r="K45" s="31"/>
      <c r="L45" s="31"/>
      <c r="M45" s="31"/>
      <c r="N45" s="31"/>
      <c r="O45" s="31"/>
      <c r="P45" s="31"/>
    </row>
    <row r="46" spans="2:16" ht="33" customHeight="1" x14ac:dyDescent="0.3">
      <c r="B46" s="50"/>
      <c r="C46" s="31"/>
      <c r="D46" s="31"/>
      <c r="E46" s="31"/>
      <c r="F46" s="31"/>
      <c r="G46" s="31"/>
      <c r="H46" s="31"/>
      <c r="I46" s="31"/>
      <c r="J46" s="31"/>
      <c r="K46" s="31"/>
      <c r="L46" s="31"/>
      <c r="M46" s="31"/>
      <c r="N46" s="31"/>
      <c r="O46" s="31"/>
      <c r="P46" s="31"/>
    </row>
    <row r="47" spans="2:16" ht="35.25" customHeight="1" x14ac:dyDescent="0.3">
      <c r="B47" s="352" t="s">
        <v>238</v>
      </c>
      <c r="C47" s="352"/>
      <c r="D47" s="352"/>
      <c r="E47" s="352"/>
      <c r="F47" s="352"/>
      <c r="G47" s="352"/>
      <c r="H47" s="352"/>
      <c r="I47" s="352"/>
      <c r="J47" s="352"/>
      <c r="K47" s="352"/>
      <c r="L47" s="352"/>
      <c r="M47" s="352"/>
      <c r="N47" s="352"/>
      <c r="O47" s="352"/>
      <c r="P47" s="352"/>
    </row>
    <row r="48" spans="2:16" x14ac:dyDescent="0.3">
      <c r="B48" s="349" t="s">
        <v>137</v>
      </c>
      <c r="C48" s="349"/>
      <c r="D48" s="349"/>
      <c r="E48" s="349"/>
      <c r="F48" s="349"/>
      <c r="G48" s="349"/>
      <c r="H48" s="349"/>
      <c r="I48" s="349"/>
      <c r="J48" s="349"/>
      <c r="K48" s="349"/>
      <c r="L48" s="349"/>
      <c r="M48" s="349"/>
      <c r="N48" s="349"/>
      <c r="O48" s="349"/>
      <c r="P48" s="349"/>
    </row>
    <row r="49" spans="2:16" x14ac:dyDescent="0.3">
      <c r="B49" s="349" t="s">
        <v>149</v>
      </c>
      <c r="C49" s="349"/>
      <c r="D49" s="349"/>
      <c r="E49" s="349"/>
      <c r="F49" s="349"/>
      <c r="G49" s="349"/>
      <c r="H49" s="349"/>
      <c r="I49" s="349"/>
      <c r="J49" s="349"/>
      <c r="K49" s="349"/>
      <c r="L49" s="349"/>
      <c r="M49" s="349"/>
      <c r="N49" s="349"/>
      <c r="O49" s="349"/>
      <c r="P49" s="349"/>
    </row>
    <row r="50" spans="2:16" x14ac:dyDescent="0.3">
      <c r="B50" s="33"/>
      <c r="C50" s="31"/>
      <c r="D50" s="31"/>
      <c r="E50" s="31"/>
      <c r="F50" s="31"/>
      <c r="G50" s="31"/>
      <c r="H50" s="31"/>
      <c r="I50" s="31"/>
      <c r="J50" s="31"/>
      <c r="K50" s="31"/>
      <c r="L50" s="31"/>
      <c r="M50" s="31"/>
      <c r="N50" s="31"/>
      <c r="O50" s="31"/>
      <c r="P50" s="31"/>
    </row>
    <row r="51" spans="2:16" x14ac:dyDescent="0.3">
      <c r="B51" s="140" t="s">
        <v>255</v>
      </c>
      <c r="C51" s="31"/>
      <c r="D51" s="31"/>
      <c r="E51" s="31"/>
      <c r="F51" s="31"/>
      <c r="G51" s="31"/>
      <c r="H51" s="31"/>
      <c r="I51" s="31"/>
      <c r="J51" s="31"/>
      <c r="K51" s="31"/>
      <c r="L51" s="31"/>
      <c r="M51" s="31"/>
      <c r="N51" s="31"/>
      <c r="O51" s="31"/>
      <c r="P51" s="31"/>
    </row>
    <row r="52" spans="2:16" x14ac:dyDescent="0.3">
      <c r="B52" s="140" t="s">
        <v>256</v>
      </c>
      <c r="C52" s="31"/>
      <c r="D52" s="31"/>
      <c r="E52" s="31"/>
      <c r="F52" s="31"/>
      <c r="G52" s="31"/>
      <c r="H52" s="31"/>
      <c r="I52" s="31"/>
      <c r="J52" s="31"/>
      <c r="K52" s="31"/>
      <c r="L52" s="31"/>
      <c r="M52" s="31"/>
      <c r="N52" s="31"/>
      <c r="O52" s="31"/>
      <c r="P52" s="31"/>
    </row>
    <row r="53" spans="2:16" ht="39.75" customHeight="1" x14ac:dyDescent="0.3">
      <c r="B53" s="348" t="s">
        <v>180</v>
      </c>
      <c r="C53" s="348"/>
      <c r="D53" s="348"/>
      <c r="E53" s="348"/>
      <c r="F53" s="348"/>
      <c r="G53" s="348"/>
      <c r="H53" s="348"/>
      <c r="I53" s="348"/>
      <c r="J53" s="348"/>
      <c r="K53" s="348"/>
      <c r="L53" s="348"/>
      <c r="M53" s="348"/>
      <c r="N53" s="348"/>
      <c r="O53" s="348"/>
      <c r="P53" s="348"/>
    </row>
    <row r="54" spans="2:16" x14ac:dyDescent="0.3">
      <c r="B54" s="32"/>
      <c r="C54" s="31"/>
      <c r="D54" s="31"/>
      <c r="E54" s="31"/>
      <c r="F54" s="31"/>
      <c r="G54" s="31"/>
      <c r="H54" s="31"/>
      <c r="I54" s="31"/>
      <c r="J54" s="31"/>
      <c r="K54" s="31"/>
      <c r="L54" s="31"/>
      <c r="M54" s="31"/>
      <c r="N54" s="31"/>
      <c r="O54" s="31"/>
      <c r="P54" s="31"/>
    </row>
    <row r="55" spans="2:16" x14ac:dyDescent="0.3">
      <c r="B55" s="41" t="s">
        <v>254</v>
      </c>
      <c r="C55" s="31"/>
      <c r="D55" s="31"/>
      <c r="E55" s="31"/>
      <c r="F55" s="31"/>
      <c r="G55" s="31"/>
      <c r="H55" s="31"/>
      <c r="I55" s="31"/>
      <c r="J55" s="31"/>
      <c r="K55" s="31"/>
      <c r="L55" s="31"/>
      <c r="M55" s="31"/>
      <c r="N55" s="31"/>
      <c r="O55" s="31"/>
      <c r="P55" s="31"/>
    </row>
    <row r="56" spans="2:16" x14ac:dyDescent="0.3">
      <c r="B56" s="41"/>
      <c r="C56" s="31"/>
      <c r="D56" s="31"/>
      <c r="E56" s="31"/>
      <c r="F56" s="31"/>
      <c r="G56" s="31"/>
      <c r="H56" s="31"/>
      <c r="I56" s="31"/>
      <c r="J56" s="31"/>
      <c r="K56" s="31"/>
      <c r="L56" s="31"/>
      <c r="M56" s="31"/>
      <c r="N56" s="31"/>
      <c r="O56" s="31"/>
      <c r="P56" s="31"/>
    </row>
    <row r="57" spans="2:16" ht="24" customHeight="1" x14ac:dyDescent="0.3">
      <c r="B57" s="350" t="s">
        <v>237</v>
      </c>
      <c r="C57" s="350"/>
      <c r="D57" s="350"/>
      <c r="E57" s="350"/>
      <c r="F57" s="350"/>
      <c r="G57" s="350"/>
      <c r="H57" s="350"/>
      <c r="I57" s="350"/>
      <c r="J57" s="350"/>
      <c r="K57" s="350"/>
      <c r="L57" s="350"/>
      <c r="M57" s="350"/>
      <c r="N57" s="350"/>
      <c r="O57" s="350"/>
      <c r="P57" s="350"/>
    </row>
    <row r="58" spans="2:16" ht="10.5" customHeight="1" x14ac:dyDescent="0.3">
      <c r="B58" s="41"/>
      <c r="C58" s="31"/>
      <c r="D58" s="31"/>
      <c r="E58" s="31"/>
      <c r="F58" s="31"/>
      <c r="G58" s="31"/>
      <c r="H58" s="31"/>
      <c r="I58" s="31"/>
      <c r="J58" s="31"/>
      <c r="K58" s="31"/>
      <c r="L58" s="31"/>
      <c r="M58" s="31"/>
      <c r="N58" s="31"/>
      <c r="O58" s="31"/>
      <c r="P58" s="31"/>
    </row>
    <row r="59" spans="2:16" x14ac:dyDescent="0.3">
      <c r="B59" s="43" t="s">
        <v>236</v>
      </c>
      <c r="C59" s="31"/>
      <c r="D59" s="31"/>
      <c r="E59" s="31"/>
      <c r="F59" s="31"/>
      <c r="G59" s="31"/>
      <c r="H59" s="31"/>
      <c r="I59" s="31"/>
      <c r="J59" s="31"/>
      <c r="K59" s="31"/>
      <c r="L59" s="31"/>
      <c r="M59" s="31"/>
      <c r="N59" s="31"/>
      <c r="O59" s="31"/>
      <c r="P59" s="31"/>
    </row>
    <row r="60" spans="2:16" x14ac:dyDescent="0.3">
      <c r="B60" s="43" t="s">
        <v>123</v>
      </c>
      <c r="C60" s="31"/>
      <c r="D60" s="31"/>
      <c r="E60" s="31"/>
      <c r="F60" s="31"/>
      <c r="G60" s="31"/>
      <c r="H60" s="31"/>
      <c r="I60" s="31"/>
      <c r="J60" s="31"/>
      <c r="K60" s="31"/>
      <c r="L60" s="31"/>
      <c r="M60" s="31"/>
      <c r="N60" s="31"/>
      <c r="O60" s="31"/>
      <c r="P60" s="31"/>
    </row>
    <row r="61" spans="2:16" x14ac:dyDescent="0.3">
      <c r="B61" s="43" t="s">
        <v>138</v>
      </c>
      <c r="C61" s="31"/>
      <c r="D61" s="31"/>
      <c r="E61" s="31"/>
      <c r="F61" s="31"/>
      <c r="G61" s="31"/>
      <c r="H61" s="31"/>
      <c r="I61" s="31"/>
      <c r="J61" s="31"/>
      <c r="K61" s="31"/>
      <c r="L61" s="31"/>
      <c r="M61" s="31"/>
      <c r="N61" s="31"/>
      <c r="O61" s="31"/>
      <c r="P61" s="31"/>
    </row>
    <row r="62" spans="2:16" x14ac:dyDescent="0.3">
      <c r="B62" s="41"/>
      <c r="C62" s="31"/>
      <c r="D62" s="31"/>
      <c r="E62" s="31"/>
      <c r="F62" s="31"/>
      <c r="G62" s="31"/>
      <c r="H62" s="31"/>
      <c r="I62" s="31"/>
      <c r="J62" s="31"/>
      <c r="K62" s="31"/>
      <c r="L62" s="31"/>
      <c r="M62" s="31"/>
      <c r="N62" s="31"/>
      <c r="O62" s="31"/>
      <c r="P62" s="31"/>
    </row>
    <row r="63" spans="2:16" x14ac:dyDescent="0.3">
      <c r="B63" s="41" t="s">
        <v>124</v>
      </c>
      <c r="C63" s="31"/>
      <c r="D63" s="31"/>
      <c r="E63" s="31"/>
      <c r="F63" s="31"/>
      <c r="G63" s="31"/>
      <c r="H63" s="31"/>
      <c r="I63" s="31"/>
      <c r="J63" s="31"/>
      <c r="K63" s="31"/>
      <c r="L63" s="31"/>
      <c r="M63" s="31"/>
      <c r="N63" s="31"/>
      <c r="O63" s="31"/>
      <c r="P63" s="31"/>
    </row>
    <row r="64" spans="2:16" x14ac:dyDescent="0.3">
      <c r="B64" s="44"/>
      <c r="C64" s="31"/>
      <c r="D64" s="31"/>
      <c r="E64" s="31"/>
      <c r="F64" s="31"/>
      <c r="G64" s="31"/>
      <c r="H64" s="31"/>
      <c r="I64" s="31"/>
      <c r="J64" s="31"/>
      <c r="K64" s="31"/>
      <c r="L64" s="31"/>
      <c r="M64" s="31"/>
      <c r="N64" s="31"/>
      <c r="O64" s="31"/>
      <c r="P64" s="31"/>
    </row>
    <row r="65" spans="2:16" x14ac:dyDescent="0.3">
      <c r="B65" s="32" t="s">
        <v>145</v>
      </c>
      <c r="C65" s="31"/>
      <c r="D65" s="31"/>
      <c r="E65" s="31"/>
      <c r="F65" s="31"/>
      <c r="G65" s="31"/>
      <c r="H65" s="31"/>
      <c r="I65" s="31"/>
      <c r="J65" s="31"/>
      <c r="K65" s="31"/>
      <c r="L65" s="31"/>
      <c r="M65" s="31"/>
      <c r="N65" s="31"/>
      <c r="O65" s="31"/>
      <c r="P65" s="31"/>
    </row>
    <row r="66" spans="2:16" x14ac:dyDescent="0.3">
      <c r="B66" s="32"/>
      <c r="C66" s="31"/>
      <c r="D66" s="31"/>
      <c r="E66" s="31"/>
      <c r="F66" s="31"/>
      <c r="G66" s="31"/>
      <c r="H66" s="31"/>
      <c r="I66" s="31"/>
      <c r="J66" s="31"/>
      <c r="K66" s="31"/>
      <c r="L66" s="31"/>
      <c r="M66" s="31"/>
      <c r="N66" s="31"/>
      <c r="O66" s="31"/>
      <c r="P66" s="31"/>
    </row>
    <row r="67" spans="2:16" ht="53.25" customHeight="1" x14ac:dyDescent="0.3">
      <c r="B67" s="348" t="s">
        <v>146</v>
      </c>
      <c r="C67" s="348"/>
      <c r="D67" s="348"/>
      <c r="E67" s="348"/>
      <c r="F67" s="348"/>
      <c r="G67" s="348"/>
      <c r="H67" s="348"/>
      <c r="I67" s="348"/>
      <c r="J67" s="348"/>
      <c r="K67" s="348"/>
      <c r="L67" s="348"/>
      <c r="M67" s="348"/>
      <c r="N67" s="348"/>
      <c r="O67" s="348"/>
      <c r="P67" s="348"/>
    </row>
    <row r="68" spans="2:16" x14ac:dyDescent="0.3">
      <c r="B68" s="32"/>
      <c r="C68" s="31"/>
      <c r="D68" s="31"/>
      <c r="E68" s="31"/>
      <c r="F68" s="31"/>
      <c r="G68" s="31"/>
      <c r="H68" s="31"/>
      <c r="I68" s="31"/>
      <c r="J68" s="31"/>
      <c r="K68" s="31"/>
      <c r="L68" s="31"/>
      <c r="M68" s="31"/>
      <c r="N68" s="31"/>
      <c r="O68" s="31"/>
      <c r="P68" s="31"/>
    </row>
    <row r="69" spans="2:16" x14ac:dyDescent="0.3">
      <c r="B69" s="32" t="s">
        <v>147</v>
      </c>
      <c r="C69" s="31"/>
      <c r="D69" s="31"/>
      <c r="E69" s="31"/>
      <c r="F69" s="31"/>
      <c r="G69" s="31"/>
      <c r="H69" s="31"/>
      <c r="I69" s="31"/>
      <c r="J69" s="31"/>
      <c r="K69" s="31"/>
      <c r="L69" s="31"/>
      <c r="M69" s="31"/>
      <c r="N69" s="31"/>
      <c r="O69" s="31"/>
      <c r="P69" s="31"/>
    </row>
    <row r="70" spans="2:16" ht="15.75" customHeight="1" x14ac:dyDescent="0.3">
      <c r="B70" s="32"/>
      <c r="C70" s="31"/>
      <c r="D70" s="31"/>
      <c r="E70" s="31"/>
      <c r="F70" s="31"/>
      <c r="G70" s="31"/>
      <c r="H70" s="31"/>
      <c r="I70" s="31"/>
      <c r="J70" s="31"/>
      <c r="K70" s="31"/>
      <c r="L70" s="31"/>
      <c r="M70" s="31"/>
      <c r="N70" s="31"/>
      <c r="O70" s="31"/>
      <c r="P70" s="31"/>
    </row>
    <row r="71" spans="2:16" ht="15" customHeight="1" x14ac:dyDescent="0.3">
      <c r="B71" s="32"/>
      <c r="C71" s="31"/>
      <c r="D71" s="31"/>
      <c r="E71" s="31"/>
      <c r="F71" s="31"/>
      <c r="G71" s="31"/>
      <c r="H71" s="31"/>
      <c r="I71" s="31"/>
      <c r="J71" s="31"/>
      <c r="K71" s="31"/>
      <c r="L71" s="31"/>
      <c r="M71" s="31"/>
      <c r="N71" s="31"/>
      <c r="O71" s="31"/>
      <c r="P71" s="31"/>
    </row>
    <row r="72" spans="2:16" ht="23.25" customHeight="1" x14ac:dyDescent="0.3">
      <c r="B72" s="32" t="s">
        <v>126</v>
      </c>
      <c r="C72" s="31"/>
      <c r="D72" s="31"/>
      <c r="E72" s="31"/>
      <c r="F72" s="31"/>
      <c r="G72" s="31"/>
      <c r="H72" s="31"/>
      <c r="I72" s="31"/>
      <c r="J72" s="31"/>
      <c r="K72" s="31"/>
      <c r="L72" s="31"/>
      <c r="M72" s="31"/>
      <c r="N72" s="31"/>
      <c r="O72" s="31"/>
      <c r="P72" s="31"/>
    </row>
    <row r="73" spans="2:16" ht="41.25" customHeight="1" x14ac:dyDescent="0.3">
      <c r="B73" s="348" t="s">
        <v>125</v>
      </c>
      <c r="C73" s="348"/>
      <c r="D73" s="348"/>
      <c r="E73" s="348"/>
      <c r="F73" s="348"/>
      <c r="G73" s="348"/>
      <c r="H73" s="348"/>
      <c r="I73" s="348"/>
      <c r="J73" s="348"/>
      <c r="K73" s="348"/>
      <c r="L73" s="348"/>
      <c r="M73" s="348"/>
      <c r="N73" s="348"/>
      <c r="O73" s="348"/>
      <c r="P73" s="348"/>
    </row>
    <row r="74" spans="2:16" x14ac:dyDescent="0.3">
      <c r="B74" s="32" t="s">
        <v>127</v>
      </c>
      <c r="C74" s="31"/>
      <c r="D74" s="31"/>
      <c r="E74" s="31"/>
      <c r="F74" s="31"/>
      <c r="G74" s="31"/>
      <c r="H74" s="31"/>
      <c r="I74" s="31"/>
      <c r="J74" s="31"/>
      <c r="K74" s="31"/>
      <c r="L74" s="31"/>
      <c r="M74" s="31"/>
      <c r="N74" s="31"/>
      <c r="O74" s="31"/>
      <c r="P74" s="31"/>
    </row>
    <row r="75" spans="2:16" x14ac:dyDescent="0.3">
      <c r="B75" s="32" t="s">
        <v>128</v>
      </c>
      <c r="C75" s="31"/>
      <c r="D75" s="31"/>
      <c r="E75" s="31"/>
      <c r="F75" s="31"/>
      <c r="G75" s="31"/>
      <c r="H75" s="31"/>
      <c r="I75" s="31"/>
      <c r="J75" s="31"/>
      <c r="K75" s="31"/>
      <c r="L75" s="31"/>
      <c r="M75" s="31"/>
      <c r="N75" s="31"/>
      <c r="O75" s="31"/>
      <c r="P75" s="31"/>
    </row>
    <row r="76" spans="2:16" x14ac:dyDescent="0.3">
      <c r="B76" s="32" t="s">
        <v>129</v>
      </c>
      <c r="C76" s="31"/>
      <c r="D76" s="31"/>
      <c r="E76" s="31"/>
      <c r="F76" s="31"/>
      <c r="G76" s="31"/>
      <c r="H76" s="31"/>
      <c r="I76" s="31"/>
      <c r="J76" s="31"/>
      <c r="K76" s="31"/>
      <c r="L76" s="31"/>
      <c r="M76" s="31"/>
      <c r="N76" s="31"/>
      <c r="O76" s="31"/>
      <c r="P76" s="31"/>
    </row>
    <row r="77" spans="2:16" x14ac:dyDescent="0.3">
      <c r="B77" s="32" t="s">
        <v>257</v>
      </c>
      <c r="C77" s="31"/>
      <c r="D77" s="31"/>
      <c r="E77" s="31"/>
      <c r="F77" s="31"/>
      <c r="G77" s="31"/>
      <c r="H77" s="31"/>
      <c r="I77" s="31"/>
      <c r="J77" s="31"/>
      <c r="K77" s="31"/>
      <c r="L77" s="31"/>
      <c r="M77" s="31"/>
      <c r="N77" s="31"/>
      <c r="O77" s="31"/>
      <c r="P77" s="31"/>
    </row>
    <row r="78" spans="2:16" x14ac:dyDescent="0.3">
      <c r="B78" s="145" t="s">
        <v>258</v>
      </c>
      <c r="C78" s="31"/>
      <c r="D78" s="31"/>
      <c r="E78" s="31"/>
      <c r="F78" s="31"/>
      <c r="G78" s="31"/>
      <c r="H78" s="31"/>
      <c r="I78" s="31"/>
      <c r="J78" s="31"/>
      <c r="K78" s="31"/>
      <c r="L78" s="31"/>
      <c r="M78" s="31"/>
      <c r="N78" s="31"/>
      <c r="O78" s="31"/>
      <c r="P78" s="31"/>
    </row>
    <row r="79" spans="2:16" x14ac:dyDescent="0.3">
      <c r="B79" s="32"/>
      <c r="C79" s="31"/>
      <c r="D79" s="31"/>
      <c r="E79" s="31"/>
      <c r="F79" s="31"/>
      <c r="G79" s="31"/>
      <c r="H79" s="31"/>
      <c r="I79" s="31"/>
      <c r="J79" s="31"/>
      <c r="K79" s="31"/>
      <c r="L79" s="31"/>
      <c r="M79" s="31"/>
      <c r="N79" s="31"/>
      <c r="O79" s="31"/>
      <c r="P79" s="31"/>
    </row>
    <row r="80" spans="2:16" x14ac:dyDescent="0.3">
      <c r="B80" s="32"/>
      <c r="C80" s="31"/>
      <c r="D80" s="31"/>
      <c r="E80" s="31"/>
      <c r="F80" s="31"/>
      <c r="G80" s="31"/>
      <c r="H80" s="31"/>
      <c r="I80" s="31"/>
      <c r="J80" s="31"/>
      <c r="K80" s="31"/>
      <c r="L80" s="31"/>
      <c r="M80" s="31"/>
      <c r="N80" s="31"/>
      <c r="O80" s="31"/>
      <c r="P80" s="31"/>
    </row>
    <row r="81" spans="2:16" x14ac:dyDescent="0.3">
      <c r="B81" s="32" t="s">
        <v>130</v>
      </c>
      <c r="C81" s="31"/>
      <c r="D81" s="31"/>
      <c r="E81" s="31"/>
      <c r="F81" s="31"/>
      <c r="G81" s="31"/>
      <c r="H81" s="31"/>
      <c r="I81" s="31"/>
      <c r="J81" s="31"/>
      <c r="K81" s="31"/>
      <c r="L81" s="31"/>
      <c r="M81" s="31"/>
      <c r="N81" s="31"/>
      <c r="O81" s="31"/>
      <c r="P81" s="31"/>
    </row>
    <row r="82" spans="2:16" x14ac:dyDescent="0.3">
      <c r="B82" s="32" t="s">
        <v>131</v>
      </c>
      <c r="C82" s="31"/>
      <c r="D82" s="31"/>
      <c r="E82" s="31"/>
      <c r="F82" s="31"/>
      <c r="G82" s="31"/>
      <c r="H82" s="31"/>
      <c r="I82" s="31"/>
      <c r="J82" s="31"/>
      <c r="K82" s="31"/>
      <c r="L82" s="31"/>
      <c r="M82" s="31"/>
      <c r="N82" s="31"/>
      <c r="O82" s="31"/>
      <c r="P82" s="31"/>
    </row>
    <row r="83" spans="2:16" x14ac:dyDescent="0.3">
      <c r="B83" s="32" t="s">
        <v>132</v>
      </c>
      <c r="C83" s="31"/>
      <c r="D83" s="31"/>
      <c r="E83" s="31"/>
      <c r="F83" s="31"/>
      <c r="G83" s="31"/>
      <c r="H83" s="31"/>
      <c r="I83" s="31"/>
      <c r="J83" s="31"/>
      <c r="K83" s="31"/>
      <c r="L83" s="31"/>
      <c r="M83" s="31"/>
      <c r="N83" s="31"/>
      <c r="O83" s="31"/>
      <c r="P83" s="31"/>
    </row>
    <row r="84" spans="2:16" x14ac:dyDescent="0.3">
      <c r="B84" s="32" t="s">
        <v>133</v>
      </c>
      <c r="C84" s="31"/>
      <c r="D84" s="31"/>
      <c r="E84" s="31"/>
      <c r="F84" s="31"/>
      <c r="G84" s="31"/>
      <c r="H84" s="31"/>
      <c r="I84" s="31"/>
      <c r="J84" s="31"/>
      <c r="K84" s="31"/>
      <c r="L84" s="31"/>
      <c r="M84" s="31"/>
      <c r="N84" s="31"/>
      <c r="O84" s="31"/>
      <c r="P84" s="31"/>
    </row>
    <row r="85" spans="2:16" x14ac:dyDescent="0.3">
      <c r="B85" s="32" t="s">
        <v>134</v>
      </c>
      <c r="C85" s="31"/>
      <c r="D85" s="31"/>
      <c r="E85" s="31"/>
      <c r="F85" s="31"/>
      <c r="G85" s="31"/>
      <c r="H85" s="31"/>
      <c r="I85" s="31"/>
      <c r="J85" s="31"/>
      <c r="K85" s="31"/>
      <c r="L85" s="31"/>
      <c r="M85" s="31"/>
      <c r="N85" s="31"/>
      <c r="O85" s="31"/>
      <c r="P85" s="31"/>
    </row>
    <row r="86" spans="2:16" ht="45.75" customHeight="1" x14ac:dyDescent="0.3">
      <c r="B86" s="348" t="s">
        <v>135</v>
      </c>
      <c r="C86" s="348"/>
      <c r="D86" s="348"/>
      <c r="E86" s="348"/>
      <c r="F86" s="348"/>
      <c r="G86" s="348"/>
      <c r="H86" s="348"/>
      <c r="I86" s="348"/>
      <c r="J86" s="348"/>
      <c r="K86" s="348"/>
      <c r="L86" s="348"/>
      <c r="M86" s="348"/>
      <c r="N86" s="348"/>
      <c r="O86" s="348"/>
      <c r="P86" s="348"/>
    </row>
    <row r="87" spans="2:16" x14ac:dyDescent="0.3">
      <c r="B87" s="33" t="s">
        <v>136</v>
      </c>
      <c r="C87" s="31"/>
      <c r="D87" s="31"/>
      <c r="E87" s="31"/>
      <c r="F87" s="31"/>
      <c r="G87" s="31"/>
      <c r="H87" s="31"/>
      <c r="I87" s="31"/>
      <c r="J87" s="31"/>
      <c r="K87" s="31"/>
      <c r="L87" s="31"/>
      <c r="M87" s="31"/>
      <c r="N87" s="31"/>
      <c r="O87" s="31"/>
      <c r="P87" s="31"/>
    </row>
    <row r="88" spans="2:16" x14ac:dyDescent="0.3">
      <c r="B88" s="32"/>
      <c r="C88" s="31"/>
      <c r="D88" s="31"/>
      <c r="E88" s="31"/>
      <c r="F88" s="31"/>
      <c r="G88" s="31"/>
      <c r="H88" s="31"/>
      <c r="I88" s="31"/>
      <c r="J88" s="31"/>
      <c r="K88" s="31"/>
      <c r="L88" s="31"/>
      <c r="M88" s="31"/>
      <c r="N88" s="31"/>
      <c r="O88" s="31"/>
      <c r="P88" s="31"/>
    </row>
    <row r="89" spans="2:16" ht="51.75" customHeight="1" x14ac:dyDescent="0.3">
      <c r="B89" s="348" t="s">
        <v>139</v>
      </c>
      <c r="C89" s="348"/>
      <c r="D89" s="348"/>
      <c r="E89" s="348"/>
      <c r="F89" s="348"/>
      <c r="G89" s="348"/>
      <c r="H89" s="348"/>
      <c r="I89" s="348"/>
      <c r="J89" s="348"/>
      <c r="K89" s="348"/>
      <c r="L89" s="348"/>
      <c r="M89" s="348"/>
      <c r="N89" s="348"/>
      <c r="O89" s="348"/>
      <c r="P89" s="348"/>
    </row>
    <row r="90" spans="2:16" x14ac:dyDescent="0.3">
      <c r="B90" s="31"/>
      <c r="C90" s="31"/>
      <c r="D90" s="31"/>
      <c r="E90" s="31"/>
      <c r="F90" s="31"/>
      <c r="G90" s="31"/>
      <c r="H90" s="31"/>
      <c r="I90" s="31"/>
      <c r="J90" s="31"/>
      <c r="K90" s="31"/>
      <c r="L90" s="31"/>
      <c r="M90" s="31"/>
      <c r="N90" s="31"/>
      <c r="O90" s="31"/>
      <c r="P90" s="31"/>
    </row>
  </sheetData>
  <mergeCells count="32">
    <mergeCell ref="B1:P1"/>
    <mergeCell ref="B3:P3"/>
    <mergeCell ref="B5:P5"/>
    <mergeCell ref="B6:P6"/>
    <mergeCell ref="B7:P7"/>
    <mergeCell ref="B8:P8"/>
    <mergeCell ref="B9:P9"/>
    <mergeCell ref="B10:P10"/>
    <mergeCell ref="B11:P11"/>
    <mergeCell ref="B15:P15"/>
    <mergeCell ref="B17:P17"/>
    <mergeCell ref="B19:O19"/>
    <mergeCell ref="B27:P27"/>
    <mergeCell ref="B28:P28"/>
    <mergeCell ref="B29:P29"/>
    <mergeCell ref="B31:P31"/>
    <mergeCell ref="B33:P33"/>
    <mergeCell ref="B35:P35"/>
    <mergeCell ref="B36:P36"/>
    <mergeCell ref="B38:P38"/>
    <mergeCell ref="B40:P40"/>
    <mergeCell ref="B41:P41"/>
    <mergeCell ref="B42:P42"/>
    <mergeCell ref="B47:P47"/>
    <mergeCell ref="B86:P86"/>
    <mergeCell ref="B89:P89"/>
    <mergeCell ref="B48:P48"/>
    <mergeCell ref="B49:P49"/>
    <mergeCell ref="B53:P53"/>
    <mergeCell ref="B57:P57"/>
    <mergeCell ref="B67:P67"/>
    <mergeCell ref="B73:P73"/>
  </mergeCells>
  <printOptions horizontalCentered="1"/>
  <pageMargins left="0.25" right="0.25" top="0.25" bottom="0.25" header="0.3" footer="0.3"/>
  <pageSetup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selection activeCell="A42" sqref="A42:G42"/>
    </sheetView>
  </sheetViews>
  <sheetFormatPr defaultColWidth="9.109375" defaultRowHeight="14.4" x14ac:dyDescent="0.3"/>
  <cols>
    <col min="1" max="2" width="25.6640625" customWidth="1"/>
    <col min="3" max="3" width="12.88671875" bestFit="1" customWidth="1"/>
    <col min="4" max="5" width="14.5546875" customWidth="1"/>
    <col min="6" max="6" width="8.6640625" customWidth="1"/>
    <col min="7" max="7" width="16.33203125" customWidth="1"/>
    <col min="8" max="8" width="2.88671875" customWidth="1"/>
    <col min="19" max="19" width="16.88671875" customWidth="1"/>
    <col min="21" max="21" width="10.88671875" customWidth="1"/>
  </cols>
  <sheetData>
    <row r="1" spans="1:21" ht="24" customHeight="1" x14ac:dyDescent="0.3">
      <c r="A1" s="489" t="s">
        <v>233</v>
      </c>
      <c r="B1" s="489"/>
      <c r="C1" s="489"/>
      <c r="D1" s="489"/>
      <c r="E1" s="489"/>
      <c r="F1" s="489"/>
      <c r="G1">
        <f>+'Section A'!B2</f>
        <v>0</v>
      </c>
      <c r="I1" s="138" t="s">
        <v>234</v>
      </c>
    </row>
    <row r="2" spans="1:21" ht="79.5" customHeight="1" x14ac:dyDescent="0.3">
      <c r="A2" s="496" t="s">
        <v>175</v>
      </c>
      <c r="B2" s="496"/>
      <c r="C2" s="496"/>
      <c r="D2" s="496"/>
      <c r="E2" s="496"/>
      <c r="F2" s="496"/>
      <c r="G2" s="496"/>
      <c r="H2" s="15"/>
      <c r="I2" s="15"/>
    </row>
    <row r="3" spans="1:21" x14ac:dyDescent="0.3">
      <c r="B3" s="15"/>
      <c r="C3" s="15"/>
      <c r="D3" s="15"/>
      <c r="E3" s="15"/>
      <c r="F3" s="15"/>
      <c r="G3" s="15"/>
      <c r="H3" s="15"/>
      <c r="I3" s="15"/>
    </row>
    <row r="4" spans="1:21" x14ac:dyDescent="0.3">
      <c r="A4" s="208" t="s">
        <v>283</v>
      </c>
      <c r="B4" s="208" t="s">
        <v>43</v>
      </c>
      <c r="C4" s="53" t="s">
        <v>44</v>
      </c>
      <c r="D4" s="53" t="s">
        <v>45</v>
      </c>
      <c r="E4" s="53" t="s">
        <v>46</v>
      </c>
      <c r="F4" s="53" t="s">
        <v>47</v>
      </c>
      <c r="G4" s="208" t="s">
        <v>284</v>
      </c>
      <c r="H4" s="15"/>
      <c r="I4" s="15"/>
    </row>
    <row r="5" spans="1:21" s="88" customFormat="1" x14ac:dyDescent="0.3">
      <c r="A5" s="214"/>
      <c r="B5" s="214"/>
      <c r="C5" s="103"/>
      <c r="D5" s="86"/>
      <c r="E5" s="86"/>
      <c r="F5" s="86"/>
      <c r="G5" s="69">
        <f>ROUND(+C5*E5*F5,0)</f>
        <v>0</v>
      </c>
      <c r="H5" s="111"/>
      <c r="I5" s="111"/>
    </row>
    <row r="6" spans="1:21" s="88" customFormat="1" x14ac:dyDescent="0.3">
      <c r="A6" s="215"/>
      <c r="B6" s="215"/>
      <c r="C6" s="103"/>
      <c r="D6" s="86"/>
      <c r="E6" s="86"/>
      <c r="F6" s="86"/>
      <c r="G6" s="69">
        <f t="shared" ref="G6:G14" si="0">ROUND(+C6*E6*F6,0)</f>
        <v>0</v>
      </c>
      <c r="H6" s="76"/>
      <c r="I6" s="76"/>
    </row>
    <row r="7" spans="1:21" s="88" customFormat="1" x14ac:dyDescent="0.3">
      <c r="A7" s="215"/>
      <c r="B7" s="215"/>
      <c r="C7" s="103"/>
      <c r="D7" s="86"/>
      <c r="E7" s="86"/>
      <c r="F7" s="86"/>
      <c r="G7" s="69">
        <f t="shared" si="0"/>
        <v>0</v>
      </c>
      <c r="I7" s="76"/>
    </row>
    <row r="8" spans="1:21" s="88" customFormat="1" x14ac:dyDescent="0.3">
      <c r="A8" s="215"/>
      <c r="B8" s="215"/>
      <c r="C8" s="103"/>
      <c r="D8" s="86"/>
      <c r="E8" s="86"/>
      <c r="F8" s="86"/>
      <c r="G8" s="69">
        <f t="shared" si="0"/>
        <v>0</v>
      </c>
      <c r="H8" s="76"/>
      <c r="I8" s="76"/>
    </row>
    <row r="9" spans="1:21" s="88" customFormat="1" x14ac:dyDescent="0.3">
      <c r="A9" s="215"/>
      <c r="B9" s="215"/>
      <c r="C9" s="103"/>
      <c r="D9" s="86"/>
      <c r="E9" s="86"/>
      <c r="F9" s="86"/>
      <c r="G9" s="69">
        <f t="shared" si="0"/>
        <v>0</v>
      </c>
      <c r="I9" s="76"/>
    </row>
    <row r="10" spans="1:21" s="88" customFormat="1" x14ac:dyDescent="0.3">
      <c r="A10" s="215"/>
      <c r="B10" s="215"/>
      <c r="C10" s="103"/>
      <c r="D10" s="86"/>
      <c r="E10" s="86"/>
      <c r="F10" s="86"/>
      <c r="G10" s="69">
        <f t="shared" si="0"/>
        <v>0</v>
      </c>
      <c r="H10" s="76"/>
      <c r="I10" s="76"/>
    </row>
    <row r="11" spans="1:21" s="88" customFormat="1" x14ac:dyDescent="0.3">
      <c r="A11" s="215"/>
      <c r="B11" s="215"/>
      <c r="C11" s="103"/>
      <c r="D11" s="86"/>
      <c r="E11" s="86"/>
      <c r="F11" s="86"/>
      <c r="G11" s="69">
        <f t="shared" si="0"/>
        <v>0</v>
      </c>
      <c r="I11" s="76"/>
    </row>
    <row r="12" spans="1:21" s="88" customFormat="1" x14ac:dyDescent="0.3">
      <c r="A12" s="215"/>
      <c r="B12" s="215"/>
      <c r="C12" s="103"/>
      <c r="D12" s="86"/>
      <c r="E12" s="86"/>
      <c r="F12" s="86"/>
      <c r="G12" s="69">
        <f t="shared" si="0"/>
        <v>0</v>
      </c>
      <c r="H12" s="76"/>
      <c r="I12" s="76"/>
    </row>
    <row r="13" spans="1:21" s="88" customFormat="1" x14ac:dyDescent="0.3">
      <c r="A13" s="215"/>
      <c r="B13" s="215"/>
      <c r="C13" s="103"/>
      <c r="D13" s="86"/>
      <c r="E13" s="86"/>
      <c r="F13" s="86"/>
      <c r="G13" s="69">
        <f t="shared" si="0"/>
        <v>0</v>
      </c>
      <c r="I13" s="76"/>
    </row>
    <row r="14" spans="1:21" s="88" customFormat="1" x14ac:dyDescent="0.3">
      <c r="A14" s="215"/>
      <c r="B14" s="215"/>
      <c r="C14" s="103"/>
      <c r="D14" s="86"/>
      <c r="E14" s="86"/>
      <c r="F14" s="86"/>
      <c r="G14" s="273">
        <f t="shared" si="0"/>
        <v>0</v>
      </c>
      <c r="I14" s="76"/>
    </row>
    <row r="15" spans="1:21" s="88" customFormat="1" x14ac:dyDescent="0.3">
      <c r="A15" s="215"/>
      <c r="B15" s="215"/>
      <c r="C15" s="89"/>
      <c r="E15" s="106"/>
      <c r="F15" s="212" t="s">
        <v>310</v>
      </c>
      <c r="G15" s="69">
        <f>ROUND(SUM(G5:G14),0)</f>
        <v>0</v>
      </c>
      <c r="I15" s="101" t="s">
        <v>312</v>
      </c>
      <c r="N15" s="75"/>
      <c r="O15" s="76"/>
      <c r="P15" s="76"/>
      <c r="Q15" s="76"/>
      <c r="R15" s="76"/>
      <c r="S15" s="76"/>
      <c r="T15" s="76"/>
      <c r="U15" s="76"/>
    </row>
    <row r="16" spans="1:21" s="88" customFormat="1" x14ac:dyDescent="0.3">
      <c r="A16" s="215"/>
      <c r="B16" s="215"/>
      <c r="C16" s="89"/>
      <c r="G16" s="279"/>
      <c r="I16" s="76"/>
      <c r="N16" s="502"/>
      <c r="O16" s="502"/>
      <c r="P16" s="75"/>
      <c r="Q16" s="75"/>
      <c r="R16" s="502"/>
      <c r="S16" s="502"/>
      <c r="T16" s="76"/>
      <c r="U16" s="75"/>
    </row>
    <row r="17" spans="1:21" s="88" customFormat="1" x14ac:dyDescent="0.3">
      <c r="A17" s="214"/>
      <c r="B17" s="214"/>
      <c r="C17" s="103"/>
      <c r="D17" s="86"/>
      <c r="E17" s="86"/>
      <c r="F17" s="86"/>
      <c r="G17" s="69">
        <f t="shared" ref="G17:G26" si="1">ROUND(+C17*E17*F17,0)</f>
        <v>0</v>
      </c>
      <c r="H17" s="111"/>
      <c r="I17" s="111"/>
    </row>
    <row r="18" spans="1:21" s="88" customFormat="1" x14ac:dyDescent="0.3">
      <c r="A18" s="215"/>
      <c r="B18" s="214"/>
      <c r="C18" s="103"/>
      <c r="D18" s="86"/>
      <c r="E18" s="86"/>
      <c r="F18" s="86"/>
      <c r="G18" s="69">
        <f t="shared" si="1"/>
        <v>0</v>
      </c>
      <c r="H18" s="76"/>
      <c r="I18" s="76"/>
    </row>
    <row r="19" spans="1:21" s="88" customFormat="1" x14ac:dyDescent="0.3">
      <c r="A19" s="215"/>
      <c r="B19" s="215"/>
      <c r="C19" s="103"/>
      <c r="D19" s="86"/>
      <c r="E19" s="86"/>
      <c r="F19" s="86"/>
      <c r="G19" s="69">
        <f t="shared" si="1"/>
        <v>0</v>
      </c>
      <c r="I19" s="76"/>
    </row>
    <row r="20" spans="1:21" s="88" customFormat="1" x14ac:dyDescent="0.3">
      <c r="A20" s="215"/>
      <c r="B20" s="215"/>
      <c r="C20" s="103"/>
      <c r="D20" s="86"/>
      <c r="E20" s="86"/>
      <c r="F20" s="86"/>
      <c r="G20" s="69">
        <f t="shared" si="1"/>
        <v>0</v>
      </c>
      <c r="H20" s="76"/>
      <c r="I20" s="76"/>
    </row>
    <row r="21" spans="1:21" s="88" customFormat="1" x14ac:dyDescent="0.3">
      <c r="A21" s="215"/>
      <c r="B21" s="215"/>
      <c r="C21" s="103"/>
      <c r="D21" s="86"/>
      <c r="E21" s="86"/>
      <c r="F21" s="86"/>
      <c r="G21" s="69">
        <f t="shared" si="1"/>
        <v>0</v>
      </c>
      <c r="I21" s="76"/>
    </row>
    <row r="22" spans="1:21" s="88" customFormat="1" x14ac:dyDescent="0.3">
      <c r="A22" s="215"/>
      <c r="B22" s="215"/>
      <c r="C22" s="103"/>
      <c r="D22" s="86"/>
      <c r="E22" s="86"/>
      <c r="F22" s="86"/>
      <c r="G22" s="69">
        <f t="shared" si="1"/>
        <v>0</v>
      </c>
      <c r="H22" s="76"/>
      <c r="I22" s="76"/>
    </row>
    <row r="23" spans="1:21" s="88" customFormat="1" x14ac:dyDescent="0.3">
      <c r="A23" s="215"/>
      <c r="B23" s="215"/>
      <c r="C23" s="103"/>
      <c r="D23" s="86"/>
      <c r="E23" s="86"/>
      <c r="F23" s="86"/>
      <c r="G23" s="69">
        <f t="shared" si="1"/>
        <v>0</v>
      </c>
      <c r="I23" s="76"/>
    </row>
    <row r="24" spans="1:21" s="88" customFormat="1" x14ac:dyDescent="0.3">
      <c r="A24" s="215"/>
      <c r="B24" s="215"/>
      <c r="C24" s="103"/>
      <c r="D24" s="86"/>
      <c r="E24" s="86"/>
      <c r="F24" s="86"/>
      <c r="G24" s="69">
        <f t="shared" si="1"/>
        <v>0</v>
      </c>
      <c r="H24" s="76"/>
      <c r="I24" s="76"/>
    </row>
    <row r="25" spans="1:21" s="88" customFormat="1" x14ac:dyDescent="0.3">
      <c r="A25" s="215"/>
      <c r="B25" s="215"/>
      <c r="C25" s="103"/>
      <c r="D25" s="86"/>
      <c r="E25" s="86"/>
      <c r="F25" s="86"/>
      <c r="G25" s="69">
        <f t="shared" si="1"/>
        <v>0</v>
      </c>
      <c r="I25" s="76"/>
    </row>
    <row r="26" spans="1:21" s="88" customFormat="1" x14ac:dyDescent="0.3">
      <c r="A26" s="215"/>
      <c r="B26" s="215"/>
      <c r="C26" s="103"/>
      <c r="D26" s="86"/>
      <c r="E26" s="86"/>
      <c r="F26" s="86"/>
      <c r="G26" s="273">
        <f t="shared" si="1"/>
        <v>0</v>
      </c>
      <c r="I26" s="76"/>
    </row>
    <row r="27" spans="1:21" s="88" customFormat="1" x14ac:dyDescent="0.3">
      <c r="A27" s="215"/>
      <c r="B27" s="215"/>
      <c r="C27" s="89"/>
      <c r="E27" s="106"/>
      <c r="F27" s="212" t="s">
        <v>311</v>
      </c>
      <c r="G27" s="69">
        <f>ROUND(SUM(G16:G26),0)</f>
        <v>0</v>
      </c>
      <c r="I27" s="101" t="s">
        <v>312</v>
      </c>
      <c r="N27" s="75"/>
      <c r="O27" s="76"/>
      <c r="P27" s="76"/>
      <c r="Q27" s="76"/>
      <c r="R27" s="76"/>
      <c r="S27" s="76"/>
      <c r="T27" s="76"/>
      <c r="U27" s="76"/>
    </row>
    <row r="28" spans="1:21" s="88" customFormat="1" x14ac:dyDescent="0.3">
      <c r="A28" s="215"/>
      <c r="B28" s="215"/>
      <c r="C28" s="89"/>
      <c r="F28" s="243" t="s">
        <v>213</v>
      </c>
      <c r="G28" s="274">
        <f>+G27+G15</f>
        <v>0</v>
      </c>
      <c r="I28" s="76"/>
      <c r="N28" s="502"/>
      <c r="O28" s="502"/>
      <c r="P28" s="75"/>
      <c r="Q28" s="75"/>
      <c r="R28" s="502"/>
      <c r="S28" s="502"/>
      <c r="T28" s="76"/>
      <c r="U28" s="75"/>
    </row>
    <row r="29" spans="1:21" s="88" customFormat="1" x14ac:dyDescent="0.3">
      <c r="A29" s="215"/>
      <c r="B29" s="215"/>
      <c r="C29" s="89"/>
      <c r="G29" s="279"/>
      <c r="I29" s="76"/>
      <c r="N29" s="502"/>
      <c r="O29" s="502"/>
      <c r="P29" s="75"/>
      <c r="Q29" s="75"/>
      <c r="R29" s="502"/>
      <c r="S29" s="502"/>
      <c r="T29" s="76"/>
      <c r="U29" s="75"/>
    </row>
    <row r="30" spans="1:21" s="88" customFormat="1" x14ac:dyDescent="0.3">
      <c r="A30" s="215"/>
      <c r="B30" s="215"/>
      <c r="C30" s="103"/>
      <c r="D30" s="86"/>
      <c r="E30" s="86"/>
      <c r="F30" s="86"/>
      <c r="G30" s="69">
        <f t="shared" ref="G30:G31" si="2">ROUND(+C30*E30*F30,0)</f>
        <v>0</v>
      </c>
      <c r="I30" s="76"/>
      <c r="N30" s="75"/>
      <c r="O30" s="75"/>
      <c r="P30" s="75"/>
      <c r="Q30" s="75"/>
      <c r="R30" s="75"/>
      <c r="S30" s="75"/>
      <c r="T30" s="76"/>
      <c r="U30" s="75"/>
    </row>
    <row r="31" spans="1:21" s="88" customFormat="1" x14ac:dyDescent="0.3">
      <c r="A31" s="215"/>
      <c r="B31" s="215"/>
      <c r="C31" s="103"/>
      <c r="D31" s="86"/>
      <c r="E31" s="86"/>
      <c r="F31" s="86"/>
      <c r="G31" s="273">
        <f t="shared" si="2"/>
        <v>0</v>
      </c>
      <c r="I31" s="76"/>
      <c r="N31" s="503"/>
      <c r="O31" s="504"/>
      <c r="P31" s="112"/>
      <c r="Q31" s="112"/>
      <c r="R31" s="505"/>
      <c r="S31" s="505"/>
      <c r="T31" s="76"/>
      <c r="U31" s="101"/>
    </row>
    <row r="32" spans="1:21" s="88" customFormat="1" x14ac:dyDescent="0.3">
      <c r="C32" s="89"/>
      <c r="E32" s="206"/>
      <c r="F32" s="213" t="s">
        <v>315</v>
      </c>
      <c r="G32" s="69">
        <f>ROUND(SUM(G29:G31),0)</f>
        <v>0</v>
      </c>
      <c r="I32" s="101" t="s">
        <v>312</v>
      </c>
      <c r="N32" s="76"/>
      <c r="O32" s="76"/>
      <c r="P32" s="109"/>
      <c r="Q32" s="112"/>
      <c r="R32" s="506"/>
      <c r="S32" s="506"/>
      <c r="T32" s="76"/>
      <c r="U32" s="101"/>
    </row>
    <row r="33" spans="1:21" s="88" customFormat="1" x14ac:dyDescent="0.3">
      <c r="A33" s="215"/>
      <c r="B33" s="215"/>
      <c r="C33" s="89"/>
      <c r="G33" s="279"/>
      <c r="I33" s="76"/>
      <c r="N33" s="502"/>
      <c r="O33" s="502"/>
      <c r="P33" s="75"/>
      <c r="Q33" s="75"/>
      <c r="R33" s="502"/>
      <c r="S33" s="502"/>
      <c r="T33" s="76"/>
      <c r="U33" s="75"/>
    </row>
    <row r="34" spans="1:21" s="88" customFormat="1" x14ac:dyDescent="0.3">
      <c r="A34" s="215"/>
      <c r="B34" s="215"/>
      <c r="C34" s="103"/>
      <c r="D34" s="86"/>
      <c r="E34" s="86"/>
      <c r="F34" s="86"/>
      <c r="G34" s="69">
        <f t="shared" ref="G34:G35" si="3">ROUND(+C34*E34*F34,0)</f>
        <v>0</v>
      </c>
      <c r="I34" s="76"/>
      <c r="N34" s="75"/>
      <c r="O34" s="75"/>
      <c r="P34" s="75"/>
      <c r="Q34" s="75"/>
      <c r="R34" s="75"/>
      <c r="S34" s="75"/>
      <c r="T34" s="76"/>
      <c r="U34" s="75"/>
    </row>
    <row r="35" spans="1:21" s="88" customFormat="1" x14ac:dyDescent="0.3">
      <c r="A35" s="215"/>
      <c r="B35" s="215"/>
      <c r="C35" s="103"/>
      <c r="D35" s="86"/>
      <c r="E35" s="86"/>
      <c r="F35" s="86"/>
      <c r="G35" s="273">
        <f t="shared" si="3"/>
        <v>0</v>
      </c>
      <c r="I35" s="76"/>
      <c r="N35" s="503"/>
      <c r="O35" s="504"/>
      <c r="P35" s="112"/>
      <c r="Q35" s="112"/>
      <c r="R35" s="505"/>
      <c r="S35" s="505"/>
      <c r="T35" s="76"/>
      <c r="U35" s="101"/>
    </row>
    <row r="36" spans="1:21" s="88" customFormat="1" x14ac:dyDescent="0.3">
      <c r="C36" s="89"/>
      <c r="E36" s="206"/>
      <c r="F36" s="213" t="s">
        <v>316</v>
      </c>
      <c r="G36" s="69">
        <f>ROUND(SUM(G33:G35),0)</f>
        <v>0</v>
      </c>
      <c r="I36" s="101" t="s">
        <v>312</v>
      </c>
      <c r="N36" s="76"/>
      <c r="O36" s="76"/>
      <c r="P36" s="109"/>
      <c r="Q36" s="112"/>
      <c r="R36" s="506"/>
      <c r="S36" s="506"/>
      <c r="T36" s="76"/>
      <c r="U36" s="101"/>
    </row>
    <row r="37" spans="1:21" s="88" customFormat="1" x14ac:dyDescent="0.3">
      <c r="A37" s="215"/>
      <c r="B37" s="215"/>
      <c r="C37" s="89"/>
      <c r="F37" s="243" t="s">
        <v>317</v>
      </c>
      <c r="G37" s="274">
        <f>+G36+G32</f>
        <v>0</v>
      </c>
      <c r="I37" s="76"/>
      <c r="N37" s="502"/>
      <c r="O37" s="502"/>
      <c r="P37" s="75"/>
      <c r="Q37" s="75"/>
      <c r="R37" s="502"/>
      <c r="S37" s="502"/>
      <c r="T37" s="76"/>
      <c r="U37" s="75"/>
    </row>
    <row r="38" spans="1:21" x14ac:dyDescent="0.3">
      <c r="F38" s="9"/>
      <c r="G38" s="279"/>
    </row>
    <row r="39" spans="1:21" x14ac:dyDescent="0.3">
      <c r="E39" s="490" t="s">
        <v>190</v>
      </c>
      <c r="F39" s="490"/>
      <c r="G39" s="69">
        <f>+G28+G37</f>
        <v>0</v>
      </c>
      <c r="I39" s="127" t="s">
        <v>216</v>
      </c>
    </row>
    <row r="40" spans="1:21" s="88" customFormat="1" x14ac:dyDescent="0.3">
      <c r="C40" s="89"/>
      <c r="G40" s="89"/>
    </row>
    <row r="41" spans="1:21" s="88" customFormat="1" x14ac:dyDescent="0.3">
      <c r="A41" s="93" t="s">
        <v>48</v>
      </c>
      <c r="B41" s="94"/>
      <c r="C41" s="94"/>
      <c r="D41" s="94"/>
      <c r="E41" s="94"/>
      <c r="F41" s="94"/>
      <c r="G41" s="113"/>
      <c r="I41" s="128" t="s">
        <v>215</v>
      </c>
    </row>
    <row r="42" spans="1:21" s="88" customFormat="1" ht="45.75" customHeight="1" x14ac:dyDescent="0.3">
      <c r="A42" s="507"/>
      <c r="B42" s="508"/>
      <c r="C42" s="508"/>
      <c r="D42" s="508"/>
      <c r="E42" s="508"/>
      <c r="F42" s="508"/>
      <c r="G42" s="509"/>
      <c r="I42" s="485" t="s">
        <v>319</v>
      </c>
      <c r="J42" s="485"/>
      <c r="K42" s="485"/>
      <c r="L42" s="485"/>
      <c r="M42" s="485"/>
      <c r="N42" s="485"/>
      <c r="O42" s="485"/>
      <c r="P42" s="485"/>
      <c r="Q42" s="485"/>
    </row>
    <row r="44" spans="1:21" s="88" customFormat="1" x14ac:dyDescent="0.3">
      <c r="A44" s="93" t="s">
        <v>374</v>
      </c>
      <c r="B44" s="97"/>
      <c r="C44" s="98"/>
      <c r="D44" s="98"/>
      <c r="E44" s="98"/>
      <c r="F44" s="98"/>
      <c r="G44" s="114"/>
      <c r="I44" s="128" t="s">
        <v>215</v>
      </c>
    </row>
    <row r="45" spans="1:21" s="88" customFormat="1" ht="45" customHeight="1" x14ac:dyDescent="0.3">
      <c r="A45" s="510"/>
      <c r="B45" s="511"/>
      <c r="C45" s="511"/>
      <c r="D45" s="511"/>
      <c r="E45" s="511"/>
      <c r="F45" s="511"/>
      <c r="G45" s="512"/>
      <c r="I45" s="485" t="s">
        <v>319</v>
      </c>
      <c r="J45" s="485"/>
      <c r="K45" s="485"/>
      <c r="L45" s="485"/>
      <c r="M45" s="485"/>
      <c r="N45" s="485"/>
      <c r="O45" s="485"/>
      <c r="P45" s="485"/>
      <c r="Q45" s="485"/>
    </row>
  </sheetData>
  <sheetProtection algorithmName="SHA-512" hashValue="aQNJ83Vqr/1k0KL47EUa9B6YWZ4jW3i3dLwlQRyNeV0FjH7vd43LgW/MzqFdSft4uUG6RPhnkNfOo9jaL7gnTg==" saltValue="9aSnfdc2GIVUDyod7Bxcow==" spinCount="100000" sheet="1" objects="1" scenarios="1" formatCells="0" formatRows="0" insertRows="0" deleteRows="0" sort="0"/>
  <mergeCells count="23">
    <mergeCell ref="I42:Q42"/>
    <mergeCell ref="I45:Q45"/>
    <mergeCell ref="A1:F1"/>
    <mergeCell ref="E39:F39"/>
    <mergeCell ref="A2:G2"/>
    <mergeCell ref="A42:G42"/>
    <mergeCell ref="A45:G45"/>
    <mergeCell ref="N16:O16"/>
    <mergeCell ref="N37:O37"/>
    <mergeCell ref="R16:S16"/>
    <mergeCell ref="N31:O31"/>
    <mergeCell ref="R31:S31"/>
    <mergeCell ref="R32:S32"/>
    <mergeCell ref="N29:O29"/>
    <mergeCell ref="R29:S29"/>
    <mergeCell ref="N28:O28"/>
    <mergeCell ref="R28:S28"/>
    <mergeCell ref="R37:S37"/>
    <mergeCell ref="N33:O33"/>
    <mergeCell ref="R33:S33"/>
    <mergeCell ref="N35:O35"/>
    <mergeCell ref="R35:S35"/>
    <mergeCell ref="R36:S36"/>
  </mergeCells>
  <printOptions horizontalCentered="1"/>
  <pageMargins left="0.25" right="0.25" top="0.25" bottom="0.25" header="0.3" footer="0.3"/>
  <pageSetup fitToHeight="0" orientation="landscape"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5"/>
  <sheetViews>
    <sheetView zoomScaleNormal="100" zoomScaleSheetLayoutView="100" workbookViewId="0">
      <selection activeCell="C5" sqref="C5"/>
    </sheetView>
  </sheetViews>
  <sheetFormatPr defaultColWidth="9.109375" defaultRowHeight="14.4" x14ac:dyDescent="0.3"/>
  <cols>
    <col min="1" max="1" width="72.44140625" customWidth="1"/>
    <col min="2" max="3" width="20.5546875" customWidth="1"/>
    <col min="4" max="4" width="20.33203125" customWidth="1"/>
    <col min="5" max="5" width="2.5546875" customWidth="1"/>
  </cols>
  <sheetData>
    <row r="1" spans="1:6" ht="27.75" customHeight="1" x14ac:dyDescent="0.3">
      <c r="A1" s="489" t="s">
        <v>233</v>
      </c>
      <c r="B1" s="489"/>
      <c r="C1" s="489"/>
      <c r="D1">
        <f>+'Section A'!B2</f>
        <v>0</v>
      </c>
      <c r="F1" s="138" t="s">
        <v>234</v>
      </c>
    </row>
    <row r="2" spans="1:6" ht="93.75" customHeight="1" x14ac:dyDescent="0.3">
      <c r="A2" s="496" t="s">
        <v>172</v>
      </c>
      <c r="B2" s="496"/>
      <c r="C2" s="496"/>
      <c r="D2" s="496"/>
      <c r="E2" s="15"/>
      <c r="F2" s="15"/>
    </row>
    <row r="3" spans="1:6" ht="9" customHeight="1" x14ac:dyDescent="0.3">
      <c r="A3" s="15"/>
      <c r="B3" s="15"/>
      <c r="C3" s="15"/>
      <c r="D3" s="15"/>
      <c r="E3" s="15"/>
      <c r="F3" s="15"/>
    </row>
    <row r="4" spans="1:6" x14ac:dyDescent="0.3">
      <c r="A4" s="209" t="s">
        <v>3</v>
      </c>
      <c r="B4" s="20" t="s">
        <v>49</v>
      </c>
      <c r="C4" s="20" t="s">
        <v>2</v>
      </c>
      <c r="D4" s="209" t="s">
        <v>285</v>
      </c>
      <c r="E4" s="15"/>
      <c r="F4" s="15"/>
    </row>
    <row r="5" spans="1:6" s="88" customFormat="1" x14ac:dyDescent="0.3">
      <c r="A5" s="214"/>
      <c r="B5" s="210"/>
      <c r="C5" s="115"/>
      <c r="D5" s="69">
        <f>ROUND(+B5*C5,0)</f>
        <v>0</v>
      </c>
      <c r="E5" s="111"/>
      <c r="F5" s="111"/>
    </row>
    <row r="6" spans="1:6" s="88" customFormat="1" ht="15" customHeight="1" x14ac:dyDescent="0.3">
      <c r="A6" s="214"/>
      <c r="B6" s="210"/>
      <c r="C6" s="115"/>
      <c r="D6" s="69">
        <f t="shared" ref="D6:D9" si="0">ROUND(+B6*C6,0)</f>
        <v>0</v>
      </c>
      <c r="E6" s="111"/>
      <c r="F6" s="111"/>
    </row>
    <row r="7" spans="1:6" s="88" customFormat="1" ht="15" customHeight="1" x14ac:dyDescent="0.3">
      <c r="A7" s="214"/>
      <c r="B7" s="210"/>
      <c r="C7" s="115"/>
      <c r="D7" s="69">
        <f t="shared" si="0"/>
        <v>0</v>
      </c>
      <c r="E7" s="111"/>
      <c r="F7" s="111"/>
    </row>
    <row r="8" spans="1:6" s="88" customFormat="1" ht="15" customHeight="1" x14ac:dyDescent="0.3">
      <c r="A8" s="214"/>
      <c r="B8" s="210"/>
      <c r="C8" s="115"/>
      <c r="D8" s="69">
        <f t="shared" si="0"/>
        <v>0</v>
      </c>
      <c r="E8" s="111"/>
      <c r="F8" s="111"/>
    </row>
    <row r="9" spans="1:6" s="88" customFormat="1" ht="15" customHeight="1" x14ac:dyDescent="0.3">
      <c r="A9" s="214"/>
      <c r="B9" s="210"/>
      <c r="C9" s="115"/>
      <c r="D9" s="273">
        <f t="shared" si="0"/>
        <v>0</v>
      </c>
      <c r="E9" s="111"/>
      <c r="F9" s="111"/>
    </row>
    <row r="10" spans="1:6" s="88" customFormat="1" x14ac:dyDescent="0.3">
      <c r="A10" s="214"/>
      <c r="B10" s="216"/>
      <c r="C10" s="212" t="s">
        <v>310</v>
      </c>
      <c r="D10" s="69">
        <f>ROUND(SUM(D5:D9),0)</f>
        <v>0</v>
      </c>
      <c r="E10" s="76"/>
      <c r="F10" s="101" t="s">
        <v>312</v>
      </c>
    </row>
    <row r="11" spans="1:6" s="88" customFormat="1" x14ac:dyDescent="0.3">
      <c r="A11" s="214"/>
      <c r="B11" s="76"/>
      <c r="C11" s="80"/>
      <c r="D11" s="278"/>
      <c r="E11" s="76"/>
      <c r="F11" s="76"/>
    </row>
    <row r="12" spans="1:6" s="88" customFormat="1" x14ac:dyDescent="0.3">
      <c r="A12" s="214"/>
      <c r="B12" s="210"/>
      <c r="C12" s="115"/>
      <c r="D12" s="69">
        <f t="shared" ref="D12:D16" si="1">ROUND(+B12*C12,0)</f>
        <v>0</v>
      </c>
      <c r="E12" s="111"/>
      <c r="F12" s="111"/>
    </row>
    <row r="13" spans="1:6" s="88" customFormat="1" ht="15" customHeight="1" x14ac:dyDescent="0.3">
      <c r="A13" s="214"/>
      <c r="B13" s="210"/>
      <c r="C13" s="115"/>
      <c r="D13" s="69">
        <f t="shared" si="1"/>
        <v>0</v>
      </c>
      <c r="E13" s="111"/>
      <c r="F13" s="111"/>
    </row>
    <row r="14" spans="1:6" s="88" customFormat="1" ht="15" customHeight="1" x14ac:dyDescent="0.3">
      <c r="A14" s="214"/>
      <c r="B14" s="210"/>
      <c r="C14" s="115"/>
      <c r="D14" s="69">
        <f t="shared" si="1"/>
        <v>0</v>
      </c>
      <c r="E14" s="111"/>
      <c r="F14" s="111"/>
    </row>
    <row r="15" spans="1:6" s="88" customFormat="1" ht="15" customHeight="1" x14ac:dyDescent="0.3">
      <c r="A15" s="214"/>
      <c r="B15" s="210"/>
      <c r="C15" s="115"/>
      <c r="D15" s="69">
        <f t="shared" si="1"/>
        <v>0</v>
      </c>
      <c r="E15" s="111"/>
      <c r="F15" s="111"/>
    </row>
    <row r="16" spans="1:6" s="88" customFormat="1" ht="15" customHeight="1" x14ac:dyDescent="0.3">
      <c r="A16" s="214"/>
      <c r="B16" s="210"/>
      <c r="C16" s="115"/>
      <c r="D16" s="273">
        <f t="shared" si="1"/>
        <v>0</v>
      </c>
      <c r="E16" s="111"/>
      <c r="F16" s="111"/>
    </row>
    <row r="17" spans="1:14" s="88" customFormat="1" x14ac:dyDescent="0.3">
      <c r="A17" s="214"/>
      <c r="B17" s="216"/>
      <c r="C17" s="212" t="s">
        <v>311</v>
      </c>
      <c r="D17" s="69">
        <f>ROUND(SUM(D12:D16),0)</f>
        <v>0</v>
      </c>
      <c r="E17" s="76"/>
      <c r="F17" s="101" t="s">
        <v>312</v>
      </c>
    </row>
    <row r="18" spans="1:14" s="88" customFormat="1" x14ac:dyDescent="0.3">
      <c r="A18" s="214"/>
      <c r="B18" s="76"/>
      <c r="C18" s="243" t="s">
        <v>213</v>
      </c>
      <c r="D18" s="274">
        <f>+D17+D10</f>
        <v>0</v>
      </c>
      <c r="E18" s="76"/>
      <c r="F18" s="76"/>
    </row>
    <row r="19" spans="1:14" s="88" customFormat="1" x14ac:dyDescent="0.3">
      <c r="A19" s="214"/>
      <c r="B19" s="76"/>
      <c r="C19" s="243"/>
      <c r="D19" s="278"/>
      <c r="E19" s="76"/>
      <c r="F19" s="76"/>
    </row>
    <row r="20" spans="1:14" s="88" customFormat="1" x14ac:dyDescent="0.3">
      <c r="A20" s="214"/>
      <c r="B20" s="210"/>
      <c r="C20" s="115"/>
      <c r="D20" s="69">
        <f t="shared" ref="D20:D21" si="2">ROUND(+B20*C20,0)</f>
        <v>0</v>
      </c>
      <c r="E20" s="76"/>
      <c r="F20" s="76"/>
    </row>
    <row r="21" spans="1:14" s="88" customFormat="1" x14ac:dyDescent="0.3">
      <c r="A21" s="214"/>
      <c r="B21" s="210"/>
      <c r="C21" s="115"/>
      <c r="D21" s="273">
        <f t="shared" si="2"/>
        <v>0</v>
      </c>
      <c r="E21" s="105"/>
      <c r="F21" s="75"/>
    </row>
    <row r="22" spans="1:14" s="88" customFormat="1" x14ac:dyDescent="0.3">
      <c r="A22" s="214"/>
      <c r="B22" s="217"/>
      <c r="C22" s="213" t="s">
        <v>315</v>
      </c>
      <c r="D22" s="69">
        <f>ROUND(SUM(D19:D21),0)</f>
        <v>0</v>
      </c>
      <c r="E22" s="105"/>
      <c r="F22" s="101" t="s">
        <v>312</v>
      </c>
    </row>
    <row r="23" spans="1:14" s="88" customFormat="1" x14ac:dyDescent="0.3">
      <c r="A23" s="214"/>
      <c r="B23" s="76"/>
      <c r="C23" s="80"/>
      <c r="D23" s="278"/>
      <c r="E23" s="76"/>
      <c r="F23" s="76"/>
    </row>
    <row r="24" spans="1:14" s="88" customFormat="1" x14ac:dyDescent="0.3">
      <c r="A24" s="214"/>
      <c r="B24" s="210"/>
      <c r="C24" s="115"/>
      <c r="D24" s="69">
        <f t="shared" ref="D24:D25" si="3">ROUND(+B24*C24,0)</f>
        <v>0</v>
      </c>
      <c r="E24" s="76"/>
      <c r="F24" s="76"/>
    </row>
    <row r="25" spans="1:14" s="88" customFormat="1" x14ac:dyDescent="0.3">
      <c r="A25" s="214"/>
      <c r="B25" s="210"/>
      <c r="C25" s="115"/>
      <c r="D25" s="273">
        <f t="shared" si="3"/>
        <v>0</v>
      </c>
      <c r="E25" s="105"/>
      <c r="F25" s="75"/>
    </row>
    <row r="26" spans="1:14" s="88" customFormat="1" x14ac:dyDescent="0.3">
      <c r="A26" s="214"/>
      <c r="B26" s="217"/>
      <c r="C26" s="213" t="s">
        <v>316</v>
      </c>
      <c r="D26" s="69">
        <f>ROUND(SUM(D23:D25),0)</f>
        <v>0</v>
      </c>
      <c r="E26" s="105"/>
      <c r="F26" s="101" t="s">
        <v>312</v>
      </c>
    </row>
    <row r="27" spans="1:14" s="88" customFormat="1" x14ac:dyDescent="0.3">
      <c r="A27" s="214"/>
      <c r="B27" s="76"/>
      <c r="C27" s="243" t="s">
        <v>317</v>
      </c>
      <c r="D27" s="274">
        <f>+D26+D22</f>
        <v>0</v>
      </c>
      <c r="E27" s="76"/>
      <c r="F27" s="76"/>
    </row>
    <row r="28" spans="1:14" x14ac:dyDescent="0.3">
      <c r="D28" s="74"/>
    </row>
    <row r="29" spans="1:14" x14ac:dyDescent="0.3">
      <c r="B29" s="490" t="s">
        <v>51</v>
      </c>
      <c r="C29" s="490"/>
      <c r="D29" s="68">
        <f>+D27+D18</f>
        <v>0</v>
      </c>
      <c r="F29" s="127" t="s">
        <v>216</v>
      </c>
    </row>
    <row r="30" spans="1:14" s="88" customFormat="1" x14ac:dyDescent="0.3">
      <c r="C30" s="89"/>
      <c r="D30" s="92"/>
    </row>
    <row r="31" spans="1:14" s="88" customFormat="1" x14ac:dyDescent="0.3">
      <c r="A31" s="93" t="s">
        <v>50</v>
      </c>
      <c r="B31" s="94"/>
      <c r="C31" s="94"/>
      <c r="D31" s="95"/>
      <c r="E31" s="89"/>
      <c r="F31" s="128" t="s">
        <v>215</v>
      </c>
    </row>
    <row r="32" spans="1:14" s="88" customFormat="1" ht="45.75" customHeight="1" x14ac:dyDescent="0.3">
      <c r="A32" s="507"/>
      <c r="B32" s="508"/>
      <c r="C32" s="508"/>
      <c r="D32" s="509"/>
      <c r="E32" s="89"/>
      <c r="F32" s="485" t="s">
        <v>319</v>
      </c>
      <c r="G32" s="485"/>
      <c r="H32" s="485"/>
      <c r="I32" s="485"/>
      <c r="J32" s="485"/>
      <c r="K32" s="485"/>
      <c r="L32" s="485"/>
      <c r="M32" s="485"/>
      <c r="N32" s="485"/>
    </row>
    <row r="34" spans="1:14" s="88" customFormat="1" x14ac:dyDescent="0.3">
      <c r="A34" s="93" t="s">
        <v>373</v>
      </c>
      <c r="B34" s="98"/>
      <c r="C34" s="98"/>
      <c r="D34" s="99"/>
      <c r="F34" s="128" t="s">
        <v>215</v>
      </c>
    </row>
    <row r="35" spans="1:14" s="88" customFormat="1" ht="45" customHeight="1" x14ac:dyDescent="0.3">
      <c r="A35" s="507"/>
      <c r="B35" s="508"/>
      <c r="C35" s="508"/>
      <c r="D35" s="509"/>
      <c r="F35" s="485" t="s">
        <v>319</v>
      </c>
      <c r="G35" s="485"/>
      <c r="H35" s="485"/>
      <c r="I35" s="485"/>
      <c r="J35" s="485"/>
      <c r="K35" s="485"/>
      <c r="L35" s="485"/>
      <c r="M35" s="485"/>
      <c r="N35" s="485"/>
    </row>
  </sheetData>
  <sheetProtection algorithmName="SHA-512" hashValue="A01GE2tW6TOOAWJyCG6IIob/bB2QJbL/XHcmBX8Jv+9FMRuAk60DaBybzTwXD6B+IBU60Xf+4e/QARFf5W2f/Q==" saltValue="5sx9ln11BG3/hI2YZDzmRg==" spinCount="100000" sheet="1" objects="1" scenarios="1" formatCells="0" formatRows="0" insertRows="0" deleteRows="0" sort="0"/>
  <mergeCells count="7">
    <mergeCell ref="F32:N32"/>
    <mergeCell ref="F35:N35"/>
    <mergeCell ref="A1:C1"/>
    <mergeCell ref="B29:C29"/>
    <mergeCell ref="A2:D2"/>
    <mergeCell ref="A32:D32"/>
    <mergeCell ref="A35:D35"/>
  </mergeCells>
  <printOptions horizontalCentered="1"/>
  <pageMargins left="0.25" right="0.25" top="0.25" bottom="0.25" header="0.3" footer="0.3"/>
  <pageSetup fitToHeight="0"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36"/>
  <sheetViews>
    <sheetView zoomScaleNormal="100" zoomScaleSheetLayoutView="100" workbookViewId="0">
      <selection activeCell="C11" sqref="C11"/>
    </sheetView>
  </sheetViews>
  <sheetFormatPr defaultColWidth="9.109375" defaultRowHeight="14.4" x14ac:dyDescent="0.3"/>
  <cols>
    <col min="1" max="1" width="80.5546875" customWidth="1"/>
    <col min="2" max="3" width="17.5546875" customWidth="1"/>
    <col min="4" max="4" width="17.109375" customWidth="1"/>
    <col min="5" max="5" width="2.88671875" customWidth="1"/>
  </cols>
  <sheetData>
    <row r="1" spans="1:6" ht="29.25" customHeight="1" x14ac:dyDescent="0.3">
      <c r="A1" s="489" t="s">
        <v>233</v>
      </c>
      <c r="B1" s="489"/>
      <c r="C1" s="489"/>
      <c r="D1">
        <f>+'Section A'!B2</f>
        <v>0</v>
      </c>
      <c r="F1" s="138" t="s">
        <v>234</v>
      </c>
    </row>
    <row r="2" spans="1:6" ht="43.5" customHeight="1" x14ac:dyDescent="0.3">
      <c r="A2" s="496" t="s">
        <v>90</v>
      </c>
      <c r="B2" s="496"/>
      <c r="C2" s="496"/>
      <c r="D2" s="496"/>
      <c r="E2" s="15"/>
      <c r="F2" s="15"/>
    </row>
    <row r="3" spans="1:6" ht="17.25" customHeight="1" x14ac:dyDescent="0.3">
      <c r="A3" s="209" t="s">
        <v>3</v>
      </c>
      <c r="B3" s="209" t="s">
        <v>52</v>
      </c>
      <c r="C3" s="209" t="s">
        <v>35</v>
      </c>
      <c r="D3" s="209" t="s">
        <v>286</v>
      </c>
      <c r="E3" s="15"/>
      <c r="F3" s="15"/>
    </row>
    <row r="4" spans="1:6" s="88" customFormat="1" x14ac:dyDescent="0.3">
      <c r="A4" s="218" t="s">
        <v>458</v>
      </c>
      <c r="B4" s="76"/>
      <c r="C4" s="116"/>
      <c r="D4" s="69">
        <f>ROUND(B4*C4,0)</f>
        <v>0</v>
      </c>
      <c r="E4" s="76"/>
      <c r="F4" s="76"/>
    </row>
    <row r="5" spans="1:6" s="88" customFormat="1" x14ac:dyDescent="0.3">
      <c r="A5" s="219"/>
      <c r="B5" s="76"/>
      <c r="C5" s="116"/>
      <c r="D5" s="69">
        <f t="shared" ref="D5:D9" si="0">ROUND(B5*C5,0)</f>
        <v>0</v>
      </c>
      <c r="E5" s="76"/>
      <c r="F5" s="76"/>
    </row>
    <row r="6" spans="1:6" s="88" customFormat="1" x14ac:dyDescent="0.3">
      <c r="A6" s="219"/>
      <c r="B6" s="76"/>
      <c r="C6" s="116"/>
      <c r="D6" s="69">
        <f t="shared" si="0"/>
        <v>0</v>
      </c>
    </row>
    <row r="7" spans="1:6" s="88" customFormat="1" x14ac:dyDescent="0.3">
      <c r="A7" s="219"/>
      <c r="B7" s="76"/>
      <c r="C7" s="116"/>
      <c r="D7" s="69">
        <f t="shared" si="0"/>
        <v>0</v>
      </c>
    </row>
    <row r="8" spans="1:6" s="88" customFormat="1" x14ac:dyDescent="0.3">
      <c r="A8" s="219"/>
      <c r="B8" s="76"/>
      <c r="C8" s="116"/>
      <c r="D8" s="69">
        <f t="shared" si="0"/>
        <v>0</v>
      </c>
    </row>
    <row r="9" spans="1:6" s="88" customFormat="1" x14ac:dyDescent="0.3">
      <c r="A9" s="219"/>
      <c r="B9" s="76"/>
      <c r="C9" s="116"/>
      <c r="D9" s="273">
        <f t="shared" si="0"/>
        <v>0</v>
      </c>
    </row>
    <row r="10" spans="1:6" s="88" customFormat="1" x14ac:dyDescent="0.3">
      <c r="A10" s="219"/>
      <c r="B10" s="216"/>
      <c r="C10" s="212" t="s">
        <v>310</v>
      </c>
      <c r="D10" s="69">
        <f>ROUND(SUM(D4:D9),0)</f>
        <v>0</v>
      </c>
      <c r="F10" s="101" t="s">
        <v>312</v>
      </c>
    </row>
    <row r="11" spans="1:6" s="88" customFormat="1" x14ac:dyDescent="0.3">
      <c r="A11" s="219"/>
      <c r="C11" s="119"/>
      <c r="D11" s="279"/>
    </row>
    <row r="12" spans="1:6" s="88" customFormat="1" x14ac:dyDescent="0.3">
      <c r="A12" s="218"/>
      <c r="B12" s="76"/>
      <c r="C12" s="116"/>
      <c r="D12" s="69">
        <f t="shared" ref="D12:D17" si="1">ROUND(B12*C12,0)</f>
        <v>0</v>
      </c>
      <c r="E12" s="76"/>
      <c r="F12" s="76"/>
    </row>
    <row r="13" spans="1:6" s="88" customFormat="1" x14ac:dyDescent="0.3">
      <c r="A13" s="219"/>
      <c r="B13" s="76"/>
      <c r="C13" s="116"/>
      <c r="D13" s="69">
        <f t="shared" si="1"/>
        <v>0</v>
      </c>
      <c r="E13" s="76"/>
      <c r="F13" s="76"/>
    </row>
    <row r="14" spans="1:6" s="88" customFormat="1" x14ac:dyDescent="0.3">
      <c r="A14" s="219"/>
      <c r="B14" s="76"/>
      <c r="C14" s="116"/>
      <c r="D14" s="69">
        <f t="shared" si="1"/>
        <v>0</v>
      </c>
    </row>
    <row r="15" spans="1:6" s="88" customFormat="1" x14ac:dyDescent="0.3">
      <c r="A15" s="219"/>
      <c r="B15" s="76"/>
      <c r="C15" s="116"/>
      <c r="D15" s="69">
        <f t="shared" si="1"/>
        <v>0</v>
      </c>
    </row>
    <row r="16" spans="1:6" s="88" customFormat="1" x14ac:dyDescent="0.3">
      <c r="A16" s="219"/>
      <c r="B16" s="76"/>
      <c r="C16" s="116"/>
      <c r="D16" s="69">
        <f t="shared" si="1"/>
        <v>0</v>
      </c>
    </row>
    <row r="17" spans="1:23" s="88" customFormat="1" x14ac:dyDescent="0.3">
      <c r="A17" s="219"/>
      <c r="B17" s="76"/>
      <c r="C17" s="116"/>
      <c r="D17" s="273">
        <f t="shared" si="1"/>
        <v>0</v>
      </c>
    </row>
    <row r="18" spans="1:23" s="88" customFormat="1" x14ac:dyDescent="0.3">
      <c r="A18" s="219"/>
      <c r="B18" s="216"/>
      <c r="C18" s="212" t="s">
        <v>311</v>
      </c>
      <c r="D18" s="69">
        <f>ROUND(SUM(D11:D17),0)</f>
        <v>0</v>
      </c>
      <c r="F18" s="101" t="s">
        <v>312</v>
      </c>
    </row>
    <row r="19" spans="1:23" s="88" customFormat="1" x14ac:dyDescent="0.3">
      <c r="A19" s="219"/>
      <c r="C19" s="212" t="s">
        <v>42</v>
      </c>
      <c r="D19" s="274">
        <f>+D18+D10</f>
        <v>0</v>
      </c>
    </row>
    <row r="20" spans="1:23" s="88" customFormat="1" x14ac:dyDescent="0.3">
      <c r="A20" s="219"/>
      <c r="C20" s="119"/>
      <c r="D20" s="279"/>
    </row>
    <row r="21" spans="1:23" s="88" customFormat="1" x14ac:dyDescent="0.3">
      <c r="A21" s="219"/>
      <c r="B21" s="76"/>
      <c r="C21" s="116"/>
      <c r="D21" s="69">
        <f t="shared" ref="D21:D22" si="2">ROUND(B21*C21,0)</f>
        <v>0</v>
      </c>
    </row>
    <row r="22" spans="1:23" s="88" customFormat="1" x14ac:dyDescent="0.3">
      <c r="A22" s="219"/>
      <c r="B22" s="76"/>
      <c r="C22" s="116"/>
      <c r="D22" s="273">
        <f t="shared" si="2"/>
        <v>0</v>
      </c>
    </row>
    <row r="23" spans="1:23" s="88" customFormat="1" x14ac:dyDescent="0.3">
      <c r="A23" s="82"/>
      <c r="B23" s="217"/>
      <c r="C23" s="213" t="s">
        <v>315</v>
      </c>
      <c r="D23" s="69">
        <f>ROUND(SUM(D20:D22),0)</f>
        <v>0</v>
      </c>
      <c r="F23" s="101" t="s">
        <v>312</v>
      </c>
    </row>
    <row r="24" spans="1:23" s="88" customFormat="1" x14ac:dyDescent="0.3">
      <c r="A24" s="219"/>
      <c r="C24" s="119"/>
      <c r="D24" s="279"/>
    </row>
    <row r="25" spans="1:23" s="88" customFormat="1" x14ac:dyDescent="0.3">
      <c r="A25" s="219"/>
      <c r="B25" s="76"/>
      <c r="C25" s="116"/>
      <c r="D25" s="69">
        <f t="shared" ref="D25:D26" si="3">ROUND(B25*C25,0)</f>
        <v>0</v>
      </c>
    </row>
    <row r="26" spans="1:23" s="88" customFormat="1" x14ac:dyDescent="0.3">
      <c r="A26" s="219"/>
      <c r="B26" s="76"/>
      <c r="C26" s="116"/>
      <c r="D26" s="273">
        <f t="shared" si="3"/>
        <v>0</v>
      </c>
    </row>
    <row r="27" spans="1:23" s="88" customFormat="1" x14ac:dyDescent="0.3">
      <c r="A27" s="82"/>
      <c r="B27" s="217"/>
      <c r="C27" s="213" t="s">
        <v>316</v>
      </c>
      <c r="D27" s="69">
        <f>ROUND(SUM(D24:D26),0)</f>
        <v>0</v>
      </c>
      <c r="F27" s="101" t="s">
        <v>312</v>
      </c>
    </row>
    <row r="28" spans="1:23" s="88" customFormat="1" x14ac:dyDescent="0.3">
      <c r="A28" s="219"/>
      <c r="C28" s="243" t="s">
        <v>317</v>
      </c>
      <c r="D28" s="274">
        <f>+D27+D23</f>
        <v>0</v>
      </c>
    </row>
    <row r="29" spans="1:23" x14ac:dyDescent="0.3">
      <c r="D29" s="74"/>
    </row>
    <row r="30" spans="1:23" x14ac:dyDescent="0.3">
      <c r="B30" s="490" t="s">
        <v>53</v>
      </c>
      <c r="C30" s="490"/>
      <c r="D30" s="68">
        <f>+D28+D19</f>
        <v>0</v>
      </c>
      <c r="F30" s="127" t="s">
        <v>216</v>
      </c>
    </row>
    <row r="31" spans="1:23" s="88" customFormat="1" x14ac:dyDescent="0.3">
      <c r="C31" s="119"/>
      <c r="D31" s="92"/>
      <c r="O31" s="105"/>
      <c r="P31" s="105"/>
      <c r="Q31" s="105"/>
      <c r="R31" s="105"/>
      <c r="S31" s="505"/>
      <c r="T31" s="505"/>
      <c r="U31" s="105"/>
      <c r="V31" s="105"/>
      <c r="W31" s="101"/>
    </row>
    <row r="32" spans="1:23" s="88" customFormat="1" x14ac:dyDescent="0.3">
      <c r="A32" s="340"/>
      <c r="B32" s="341"/>
      <c r="C32" s="342"/>
      <c r="D32" s="95"/>
      <c r="F32" s="128" t="s">
        <v>215</v>
      </c>
      <c r="O32" s="504"/>
      <c r="P32" s="504"/>
      <c r="Q32" s="105"/>
      <c r="R32" s="105"/>
      <c r="S32" s="503"/>
      <c r="T32" s="503"/>
      <c r="U32" s="105"/>
      <c r="V32" s="105"/>
      <c r="W32" s="117"/>
    </row>
    <row r="33" spans="1:23" s="88" customFormat="1" ht="45.75" customHeight="1" x14ac:dyDescent="0.3">
      <c r="A33" s="499"/>
      <c r="B33" s="500"/>
      <c r="C33" s="500"/>
      <c r="D33" s="501"/>
      <c r="F33" s="485" t="s">
        <v>319</v>
      </c>
      <c r="G33" s="485"/>
      <c r="H33" s="485"/>
      <c r="I33" s="485"/>
      <c r="J33" s="485"/>
      <c r="K33" s="485"/>
      <c r="L33" s="485"/>
      <c r="M33" s="485"/>
      <c r="N33" s="485"/>
      <c r="O33" s="504"/>
      <c r="P33" s="504"/>
      <c r="Q33" s="105"/>
      <c r="R33" s="105"/>
      <c r="S33" s="504"/>
      <c r="T33" s="504"/>
      <c r="U33" s="105"/>
      <c r="V33" s="105"/>
      <c r="W33" s="118"/>
    </row>
    <row r="35" spans="1:23" s="88" customFormat="1" x14ac:dyDescent="0.3">
      <c r="A35" s="93" t="s">
        <v>372</v>
      </c>
      <c r="B35" s="98"/>
      <c r="C35" s="98"/>
      <c r="D35" s="99"/>
      <c r="F35" s="128" t="s">
        <v>215</v>
      </c>
    </row>
    <row r="36" spans="1:23" s="88" customFormat="1" ht="45" customHeight="1" x14ac:dyDescent="0.3">
      <c r="A36" s="499"/>
      <c r="B36" s="500"/>
      <c r="C36" s="500"/>
      <c r="D36" s="501"/>
      <c r="F36" s="485" t="s">
        <v>319</v>
      </c>
      <c r="G36" s="485"/>
      <c r="H36" s="485"/>
      <c r="I36" s="485"/>
      <c r="J36" s="485"/>
      <c r="K36" s="485"/>
      <c r="L36" s="485"/>
      <c r="M36" s="485"/>
      <c r="N36" s="485"/>
    </row>
  </sheetData>
  <sheetProtection algorithmName="SHA-512" hashValue="ZEDrOyV/UZ9t1NvxX/t/dcKnQcCOMJGeI68tuSIlG01MqJBq9O+jTB1eAAMNarg12NwzagQ5pVKfoyFdnVjDWw==" saltValue="1j4ASEo6u4bwJbfCu6pnEQ==" spinCount="100000" sheet="1" objects="1" scenarios="1" formatCells="0" formatRows="0" insertRows="0" deleteRows="0" sort="0"/>
  <mergeCells count="12">
    <mergeCell ref="F33:N33"/>
    <mergeCell ref="F36:N36"/>
    <mergeCell ref="S33:T33"/>
    <mergeCell ref="S31:T31"/>
    <mergeCell ref="O32:P32"/>
    <mergeCell ref="S32:T32"/>
    <mergeCell ref="O33:P33"/>
    <mergeCell ref="A36:D36"/>
    <mergeCell ref="B30:C30"/>
    <mergeCell ref="A1:C1"/>
    <mergeCell ref="A2:D2"/>
    <mergeCell ref="A33:D33"/>
  </mergeCells>
  <printOptions horizontalCentered="1"/>
  <pageMargins left="0.25" right="0.25" top="0.25" bottom="0.25" header="0.3" footer="0.3"/>
  <pageSetup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6"/>
  <sheetViews>
    <sheetView zoomScaleNormal="100" zoomScaleSheetLayoutView="100" workbookViewId="0">
      <selection activeCell="C12" sqref="C12"/>
    </sheetView>
  </sheetViews>
  <sheetFormatPr defaultColWidth="9.109375" defaultRowHeight="14.4" x14ac:dyDescent="0.3"/>
  <cols>
    <col min="1" max="1" width="95.5546875" customWidth="1"/>
    <col min="2" max="2" width="19.109375" customWidth="1"/>
    <col min="3" max="3" width="18.6640625" customWidth="1"/>
    <col min="4" max="4" width="2.88671875" customWidth="1"/>
  </cols>
  <sheetData>
    <row r="1" spans="1:5" ht="20.25" customHeight="1" x14ac:dyDescent="0.3">
      <c r="A1" s="489" t="s">
        <v>233</v>
      </c>
      <c r="B1" s="489"/>
      <c r="C1">
        <f>+'Section A'!B2</f>
        <v>0</v>
      </c>
      <c r="E1" s="138" t="s">
        <v>234</v>
      </c>
    </row>
    <row r="2" spans="1:5" ht="54.75" customHeight="1" x14ac:dyDescent="0.3">
      <c r="A2" s="514" t="s">
        <v>176</v>
      </c>
      <c r="B2" s="514"/>
      <c r="C2" s="514"/>
      <c r="D2" s="15"/>
    </row>
    <row r="3" spans="1:5" ht="13.5" customHeight="1" x14ac:dyDescent="0.3">
      <c r="A3" s="516" t="s">
        <v>173</v>
      </c>
      <c r="B3" s="517"/>
      <c r="C3" s="517"/>
      <c r="D3" s="15"/>
    </row>
    <row r="4" spans="1:5" ht="90" customHeight="1" x14ac:dyDescent="0.3">
      <c r="A4" s="514" t="s">
        <v>174</v>
      </c>
      <c r="B4" s="514"/>
      <c r="C4" s="514"/>
      <c r="D4" s="15"/>
    </row>
    <row r="5" spans="1:5" ht="8.25" customHeight="1" x14ac:dyDescent="0.3">
      <c r="A5" s="514"/>
      <c r="B5" s="514"/>
      <c r="C5" s="514"/>
      <c r="D5" s="15"/>
    </row>
    <row r="6" spans="1:5" ht="15" customHeight="1" x14ac:dyDescent="0.3">
      <c r="A6" s="518" t="s">
        <v>3</v>
      </c>
      <c r="B6" s="519"/>
      <c r="C6" s="515" t="s">
        <v>287</v>
      </c>
      <c r="D6" s="15"/>
    </row>
    <row r="7" spans="1:5" x14ac:dyDescent="0.3">
      <c r="A7" s="520"/>
      <c r="B7" s="521"/>
      <c r="C7" s="515"/>
      <c r="D7" s="15"/>
    </row>
    <row r="8" spans="1:5" s="88" customFormat="1" ht="15" customHeight="1" x14ac:dyDescent="0.3">
      <c r="A8" s="522"/>
      <c r="B8" s="522"/>
      <c r="C8" s="120"/>
      <c r="D8" s="76"/>
    </row>
    <row r="9" spans="1:5" s="88" customFormat="1" ht="15" customHeight="1" x14ac:dyDescent="0.3">
      <c r="A9" s="513"/>
      <c r="B9" s="513"/>
      <c r="C9" s="120"/>
      <c r="D9" s="76"/>
    </row>
    <row r="10" spans="1:5" s="88" customFormat="1" ht="15" customHeight="1" x14ac:dyDescent="0.3">
      <c r="A10" s="513"/>
      <c r="B10" s="513"/>
      <c r="C10" s="120">
        <v>0</v>
      </c>
      <c r="D10" s="76"/>
    </row>
    <row r="11" spans="1:5" s="88" customFormat="1" ht="15" customHeight="1" x14ac:dyDescent="0.3">
      <c r="A11" s="513"/>
      <c r="B11" s="513"/>
      <c r="C11" s="136">
        <v>0</v>
      </c>
    </row>
    <row r="12" spans="1:5" s="88" customFormat="1" x14ac:dyDescent="0.3">
      <c r="A12" s="220"/>
      <c r="B12" s="212" t="s">
        <v>42</v>
      </c>
      <c r="C12" s="69">
        <f>ROUND(SUM(C8:C11),0)</f>
        <v>0</v>
      </c>
      <c r="E12" s="101" t="s">
        <v>312</v>
      </c>
    </row>
    <row r="13" spans="1:5" s="88" customFormat="1" x14ac:dyDescent="0.3">
      <c r="A13" s="513"/>
      <c r="B13" s="513"/>
      <c r="C13" s="92"/>
    </row>
    <row r="14" spans="1:5" s="88" customFormat="1" ht="15" customHeight="1" x14ac:dyDescent="0.3">
      <c r="A14" s="513"/>
      <c r="B14" s="513"/>
      <c r="C14" s="120"/>
      <c r="D14" s="76"/>
    </row>
    <row r="15" spans="1:5" s="88" customFormat="1" ht="15" customHeight="1" x14ac:dyDescent="0.3">
      <c r="A15" s="513"/>
      <c r="B15" s="513"/>
      <c r="C15" s="120"/>
      <c r="D15" s="76"/>
    </row>
    <row r="16" spans="1:5" s="88" customFormat="1" ht="15" customHeight="1" x14ac:dyDescent="0.3">
      <c r="A16" s="513"/>
      <c r="B16" s="513"/>
      <c r="C16" s="120">
        <v>0</v>
      </c>
      <c r="D16" s="76"/>
    </row>
    <row r="17" spans="1:5" s="88" customFormat="1" ht="15" customHeight="1" x14ac:dyDescent="0.3">
      <c r="A17" s="513"/>
      <c r="B17" s="513"/>
      <c r="C17" s="136">
        <v>0</v>
      </c>
    </row>
    <row r="18" spans="1:5" s="88" customFormat="1" x14ac:dyDescent="0.3">
      <c r="A18" s="220"/>
      <c r="B18" s="212" t="s">
        <v>311</v>
      </c>
      <c r="C18" s="69">
        <f>ROUND(SUM(C13:C17),0)</f>
        <v>0</v>
      </c>
      <c r="E18" s="101" t="s">
        <v>312</v>
      </c>
    </row>
    <row r="19" spans="1:5" s="88" customFormat="1" x14ac:dyDescent="0.3">
      <c r="A19" s="220"/>
      <c r="B19" s="243" t="s">
        <v>213</v>
      </c>
      <c r="C19" s="274">
        <f>+C18+C12</f>
        <v>0</v>
      </c>
    </row>
    <row r="20" spans="1:5" s="88" customFormat="1" x14ac:dyDescent="0.3">
      <c r="A20" s="513"/>
      <c r="B20" s="513"/>
      <c r="C20" s="92"/>
    </row>
    <row r="21" spans="1:5" s="88" customFormat="1" x14ac:dyDescent="0.3">
      <c r="A21" s="513"/>
      <c r="B21" s="513"/>
      <c r="C21" s="120">
        <v>0</v>
      </c>
    </row>
    <row r="22" spans="1:5" s="88" customFormat="1" x14ac:dyDescent="0.3">
      <c r="A22" s="513"/>
      <c r="B22" s="513"/>
      <c r="C22" s="136">
        <v>0</v>
      </c>
    </row>
    <row r="23" spans="1:5" s="88" customFormat="1" x14ac:dyDescent="0.3">
      <c r="A23" s="221"/>
      <c r="B23" s="213" t="s">
        <v>315</v>
      </c>
      <c r="C23" s="69">
        <f>ROUND(SUM(C20:C22),0)</f>
        <v>0</v>
      </c>
      <c r="E23" s="101" t="s">
        <v>312</v>
      </c>
    </row>
    <row r="24" spans="1:5" s="88" customFormat="1" x14ac:dyDescent="0.3">
      <c r="A24" s="513"/>
      <c r="B24" s="513"/>
      <c r="C24" s="92"/>
    </row>
    <row r="25" spans="1:5" s="88" customFormat="1" x14ac:dyDescent="0.3">
      <c r="A25" s="513"/>
      <c r="B25" s="513"/>
      <c r="C25" s="120">
        <v>0</v>
      </c>
    </row>
    <row r="26" spans="1:5" s="88" customFormat="1" x14ac:dyDescent="0.3">
      <c r="A26" s="513"/>
      <c r="B26" s="513"/>
      <c r="C26" s="136">
        <v>0</v>
      </c>
    </row>
    <row r="27" spans="1:5" s="88" customFormat="1" x14ac:dyDescent="0.3">
      <c r="A27" s="221"/>
      <c r="B27" s="213" t="s">
        <v>316</v>
      </c>
      <c r="C27" s="69">
        <f>ROUND(SUM(C24:C26),0)</f>
        <v>0</v>
      </c>
      <c r="E27" s="101" t="s">
        <v>312</v>
      </c>
    </row>
    <row r="28" spans="1:5" s="88" customFormat="1" x14ac:dyDescent="0.3">
      <c r="A28" s="220"/>
      <c r="B28" s="243" t="s">
        <v>317</v>
      </c>
      <c r="C28" s="274">
        <f>+C27+C23</f>
        <v>0</v>
      </c>
    </row>
    <row r="29" spans="1:5" x14ac:dyDescent="0.3">
      <c r="C29" s="9"/>
    </row>
    <row r="30" spans="1:5" x14ac:dyDescent="0.3">
      <c r="B30" s="14" t="s">
        <v>289</v>
      </c>
      <c r="C30" s="68">
        <f>+C28+C19</f>
        <v>0</v>
      </c>
      <c r="E30" s="127" t="s">
        <v>216</v>
      </c>
    </row>
    <row r="31" spans="1:5" s="88" customFormat="1" x14ac:dyDescent="0.3">
      <c r="B31" s="119"/>
      <c r="C31" s="92"/>
    </row>
    <row r="32" spans="1:5" s="88" customFormat="1" x14ac:dyDescent="0.3">
      <c r="A32" s="93" t="s">
        <v>91</v>
      </c>
      <c r="B32" s="94"/>
      <c r="C32" s="95"/>
      <c r="E32" s="128" t="s">
        <v>215</v>
      </c>
    </row>
    <row r="33" spans="1:13" s="88" customFormat="1" ht="45.75" customHeight="1" x14ac:dyDescent="0.3">
      <c r="A33" s="507"/>
      <c r="B33" s="508"/>
      <c r="C33" s="509"/>
      <c r="E33" s="485" t="s">
        <v>319</v>
      </c>
      <c r="F33" s="485"/>
      <c r="G33" s="485"/>
      <c r="H33" s="485"/>
      <c r="I33" s="485"/>
      <c r="J33" s="485"/>
      <c r="K33" s="485"/>
      <c r="L33" s="485"/>
      <c r="M33" s="485"/>
    </row>
    <row r="34" spans="1:13" ht="14.25" customHeight="1" x14ac:dyDescent="0.3"/>
    <row r="35" spans="1:13" s="88" customFormat="1" x14ac:dyDescent="0.3">
      <c r="A35" s="93" t="s">
        <v>371</v>
      </c>
      <c r="B35" s="98"/>
      <c r="C35" s="99"/>
      <c r="E35" s="128" t="s">
        <v>215</v>
      </c>
    </row>
    <row r="36" spans="1:13" s="88" customFormat="1" ht="45" customHeight="1" x14ac:dyDescent="0.3">
      <c r="A36" s="510"/>
      <c r="B36" s="511"/>
      <c r="C36" s="512"/>
      <c r="E36" s="485" t="s">
        <v>319</v>
      </c>
      <c r="F36" s="485"/>
      <c r="G36" s="485"/>
      <c r="H36" s="485"/>
      <c r="I36" s="485"/>
      <c r="J36" s="485"/>
      <c r="K36" s="485"/>
      <c r="L36" s="485"/>
      <c r="M36" s="485"/>
    </row>
  </sheetData>
  <sheetProtection algorithmName="SHA-512" hashValue="TJjr+RJdGS55ifh7UCnXimfE2V+J1J9wgAluKrAI4alNiIIW2++dKTnDWkSQnwdzfaZ0soE2mlVR3b777h846g==" saltValue="UBrQsnvTb/UDLzX7XqJ1gw==" spinCount="100000" sheet="1" objects="1" scenarios="1" formatCells="0" formatRows="0" insertRows="0" deleteRows="0" sort="0"/>
  <mergeCells count="26">
    <mergeCell ref="E33:M33"/>
    <mergeCell ref="E36:M36"/>
    <mergeCell ref="A33:C33"/>
    <mergeCell ref="A36:C36"/>
    <mergeCell ref="A6:B7"/>
    <mergeCell ref="A8:B8"/>
    <mergeCell ref="A22:B22"/>
    <mergeCell ref="A9:B9"/>
    <mergeCell ref="A10:B10"/>
    <mergeCell ref="A11:B11"/>
    <mergeCell ref="A13:B13"/>
    <mergeCell ref="A21:B21"/>
    <mergeCell ref="A24:B24"/>
    <mergeCell ref="A25:B25"/>
    <mergeCell ref="A26:B26"/>
    <mergeCell ref="A14:B14"/>
    <mergeCell ref="A15:B15"/>
    <mergeCell ref="A16:B16"/>
    <mergeCell ref="A17:B17"/>
    <mergeCell ref="A20:B20"/>
    <mergeCell ref="A1:B1"/>
    <mergeCell ref="A2:C2"/>
    <mergeCell ref="C6:C7"/>
    <mergeCell ref="A3:C3"/>
    <mergeCell ref="A4:C4"/>
    <mergeCell ref="A5:C5"/>
  </mergeCells>
  <printOptions horizontalCentered="1"/>
  <pageMargins left="0.25" right="0.25" top="0.25" bottom="0.25" header="0.3" footer="0.3"/>
  <pageSetup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1"/>
  <sheetViews>
    <sheetView topLeftCell="A37" zoomScaleNormal="100" zoomScaleSheetLayoutView="100" workbookViewId="0">
      <selection activeCell="A48" sqref="A48:G48"/>
    </sheetView>
  </sheetViews>
  <sheetFormatPr defaultColWidth="9.109375" defaultRowHeight="14.4" x14ac:dyDescent="0.3"/>
  <cols>
    <col min="1" max="1" width="49" customWidth="1"/>
    <col min="2" max="2" width="18.33203125" customWidth="1"/>
    <col min="3" max="6" width="13" customWidth="1"/>
    <col min="7" max="7" width="14.5546875" customWidth="1"/>
    <col min="8" max="8" width="2.88671875" customWidth="1"/>
  </cols>
  <sheetData>
    <row r="1" spans="1:9" ht="30" customHeight="1" x14ac:dyDescent="0.3">
      <c r="A1" s="489" t="s">
        <v>233</v>
      </c>
      <c r="B1" s="489"/>
      <c r="C1" s="489"/>
      <c r="D1" s="489"/>
      <c r="E1" s="489"/>
      <c r="F1" s="489"/>
      <c r="G1">
        <f>+'Section A'!B2</f>
        <v>0</v>
      </c>
      <c r="I1" s="138" t="s">
        <v>234</v>
      </c>
    </row>
    <row r="2" spans="1:9" ht="46.5" customHeight="1" x14ac:dyDescent="0.3">
      <c r="A2" s="514" t="s">
        <v>222</v>
      </c>
      <c r="B2" s="514"/>
      <c r="C2" s="514"/>
      <c r="D2" s="514"/>
      <c r="E2" s="514"/>
      <c r="F2" s="514"/>
      <c r="G2" s="514"/>
    </row>
    <row r="3" spans="1:9" ht="16.5" customHeight="1" x14ac:dyDescent="0.3">
      <c r="A3" s="523" t="s">
        <v>56</v>
      </c>
      <c r="B3" s="498" t="s">
        <v>4</v>
      </c>
      <c r="C3" s="498"/>
      <c r="D3" s="498" t="s">
        <v>29</v>
      </c>
      <c r="E3" s="498"/>
      <c r="F3" s="498"/>
      <c r="G3" s="498" t="s">
        <v>35</v>
      </c>
    </row>
    <row r="4" spans="1:9" ht="14.25" customHeight="1" x14ac:dyDescent="0.3">
      <c r="A4" s="523"/>
      <c r="B4" s="498"/>
      <c r="C4" s="498"/>
      <c r="D4" s="16" t="s">
        <v>54</v>
      </c>
      <c r="E4" s="16" t="s">
        <v>55</v>
      </c>
      <c r="F4" s="16" t="s">
        <v>49</v>
      </c>
      <c r="G4" s="498"/>
    </row>
    <row r="5" spans="1:9" s="88" customFormat="1" x14ac:dyDescent="0.3">
      <c r="A5" s="343"/>
      <c r="B5" s="524"/>
      <c r="C5" s="524"/>
      <c r="D5" s="103"/>
      <c r="E5" s="84"/>
      <c r="F5" s="84"/>
      <c r="G5" s="280">
        <f>ROUND(+D5*F5,0)</f>
        <v>0</v>
      </c>
    </row>
    <row r="6" spans="1:9" s="88" customFormat="1" ht="15" customHeight="1" x14ac:dyDescent="0.3">
      <c r="A6" s="84"/>
      <c r="B6" s="524"/>
      <c r="C6" s="524"/>
      <c r="D6" s="103"/>
      <c r="E6" s="84"/>
      <c r="F6" s="84"/>
      <c r="G6" s="281">
        <f>ROUND(+D6*F6,0)</f>
        <v>0</v>
      </c>
    </row>
    <row r="7" spans="1:9" s="88" customFormat="1" x14ac:dyDescent="0.3">
      <c r="A7" s="84"/>
      <c r="B7" s="84"/>
      <c r="C7" s="84"/>
      <c r="D7" s="84"/>
      <c r="E7" s="528" t="s">
        <v>310</v>
      </c>
      <c r="F7" s="528"/>
      <c r="G7" s="69">
        <f>SUM(G5:G6)</f>
        <v>0</v>
      </c>
      <c r="I7" s="101" t="s">
        <v>312</v>
      </c>
    </row>
    <row r="8" spans="1:9" s="88" customFormat="1" x14ac:dyDescent="0.3">
      <c r="A8" s="84"/>
      <c r="B8" s="84"/>
      <c r="C8" s="84"/>
      <c r="D8" s="84"/>
      <c r="E8" s="243"/>
      <c r="F8" s="243"/>
      <c r="G8" s="69"/>
      <c r="I8" s="101"/>
    </row>
    <row r="9" spans="1:9" s="88" customFormat="1" x14ac:dyDescent="0.3">
      <c r="A9" s="343"/>
      <c r="B9" s="524"/>
      <c r="C9" s="526"/>
      <c r="D9" s="103"/>
      <c r="E9" s="84"/>
      <c r="F9" s="84"/>
      <c r="G9" s="280">
        <f t="shared" ref="G9:G10" si="0">ROUND(+D9*F9,0)</f>
        <v>0</v>
      </c>
    </row>
    <row r="10" spans="1:9" s="88" customFormat="1" ht="15" customHeight="1" x14ac:dyDescent="0.3">
      <c r="A10" s="84"/>
      <c r="B10" s="524"/>
      <c r="C10" s="524"/>
      <c r="D10" s="103"/>
      <c r="E10" s="84"/>
      <c r="F10" s="84"/>
      <c r="G10" s="281">
        <f t="shared" si="0"/>
        <v>0</v>
      </c>
    </row>
    <row r="11" spans="1:9" s="88" customFormat="1" x14ac:dyDescent="0.3">
      <c r="A11" s="84"/>
      <c r="B11" s="84"/>
      <c r="C11" s="84"/>
      <c r="D11" s="84"/>
      <c r="E11" s="106"/>
      <c r="F11" s="106" t="s">
        <v>311</v>
      </c>
      <c r="G11" s="69">
        <f>SUM(G8:G10)</f>
        <v>0</v>
      </c>
      <c r="I11" s="101" t="s">
        <v>312</v>
      </c>
    </row>
    <row r="12" spans="1:9" s="88" customFormat="1" x14ac:dyDescent="0.3">
      <c r="A12" s="84"/>
      <c r="B12" s="84"/>
      <c r="C12" s="84"/>
      <c r="D12" s="84"/>
      <c r="E12" s="243"/>
      <c r="F12" s="243" t="s">
        <v>213</v>
      </c>
      <c r="G12" s="69">
        <f>+G11+G7</f>
        <v>0</v>
      </c>
      <c r="I12" s="101"/>
    </row>
    <row r="13" spans="1:9" s="88" customFormat="1" x14ac:dyDescent="0.3">
      <c r="A13" s="84"/>
      <c r="B13" s="84"/>
      <c r="C13" s="84"/>
      <c r="D13" s="84"/>
      <c r="E13" s="243"/>
      <c r="F13" s="243"/>
      <c r="G13" s="69"/>
      <c r="I13" s="101"/>
    </row>
    <row r="14" spans="1:9" s="88" customFormat="1" x14ac:dyDescent="0.3">
      <c r="A14" s="84"/>
      <c r="B14" s="84"/>
      <c r="C14" s="84"/>
      <c r="D14" s="103"/>
      <c r="E14" s="84"/>
      <c r="F14" s="84"/>
      <c r="G14" s="280">
        <f t="shared" ref="G14:G15" si="1">ROUND(+D14*F14,0)</f>
        <v>0</v>
      </c>
    </row>
    <row r="15" spans="1:9" s="88" customFormat="1" x14ac:dyDescent="0.3">
      <c r="A15" s="84"/>
      <c r="B15" s="84"/>
      <c r="C15" s="84"/>
      <c r="D15" s="103"/>
      <c r="E15" s="84"/>
      <c r="F15" s="84"/>
      <c r="G15" s="281">
        <f t="shared" si="1"/>
        <v>0</v>
      </c>
    </row>
    <row r="16" spans="1:9" s="88" customFormat="1" x14ac:dyDescent="0.3">
      <c r="A16" s="84"/>
      <c r="B16" s="84"/>
      <c r="C16" s="84"/>
      <c r="D16" s="84"/>
      <c r="E16" s="492" t="s">
        <v>37</v>
      </c>
      <c r="F16" s="492"/>
      <c r="G16" s="69">
        <f>ROUND(SUM(G13:G15),0)</f>
        <v>0</v>
      </c>
      <c r="I16" s="101" t="s">
        <v>312</v>
      </c>
    </row>
    <row r="17" spans="1:9" s="88" customFormat="1" x14ac:dyDescent="0.3">
      <c r="A17" s="84"/>
      <c r="B17" s="84"/>
      <c r="C17" s="84"/>
      <c r="D17" s="84"/>
      <c r="E17" s="243"/>
      <c r="F17" s="243"/>
      <c r="G17" s="69"/>
      <c r="I17" s="101"/>
    </row>
    <row r="18" spans="1:9" s="88" customFormat="1" x14ac:dyDescent="0.3">
      <c r="A18" s="84"/>
      <c r="B18" s="84"/>
      <c r="C18" s="84"/>
      <c r="D18" s="103"/>
      <c r="E18" s="84"/>
      <c r="F18" s="84"/>
      <c r="G18" s="280">
        <f t="shared" ref="G18:G19" si="2">ROUND(+D18*F18,0)</f>
        <v>0</v>
      </c>
    </row>
    <row r="19" spans="1:9" s="88" customFormat="1" x14ac:dyDescent="0.3">
      <c r="A19" s="84"/>
      <c r="B19" s="84"/>
      <c r="C19" s="84"/>
      <c r="D19" s="103"/>
      <c r="E19" s="84"/>
      <c r="F19" s="84"/>
      <c r="G19" s="281">
        <f t="shared" si="2"/>
        <v>0</v>
      </c>
    </row>
    <row r="20" spans="1:9" s="88" customFormat="1" x14ac:dyDescent="0.3">
      <c r="A20" s="84"/>
      <c r="B20" s="84"/>
      <c r="C20" s="84"/>
      <c r="D20" s="84"/>
      <c r="E20" s="206"/>
      <c r="F20" s="206" t="s">
        <v>316</v>
      </c>
      <c r="G20" s="69">
        <f>ROUND(SUM(G17:G19),0)</f>
        <v>0</v>
      </c>
      <c r="I20" s="101" t="s">
        <v>312</v>
      </c>
    </row>
    <row r="21" spans="1:9" s="88" customFormat="1" x14ac:dyDescent="0.3">
      <c r="A21" s="84"/>
      <c r="B21" s="84"/>
      <c r="C21" s="84"/>
      <c r="D21" s="84"/>
      <c r="E21" s="243"/>
      <c r="F21" s="243" t="s">
        <v>317</v>
      </c>
      <c r="G21" s="69">
        <f>+G20+G16</f>
        <v>0</v>
      </c>
      <c r="I21" s="101"/>
    </row>
    <row r="22" spans="1:9" s="88" customFormat="1" x14ac:dyDescent="0.3">
      <c r="A22" s="84"/>
      <c r="B22" s="84"/>
      <c r="C22" s="84"/>
      <c r="D22" s="84"/>
      <c r="E22" s="106"/>
      <c r="F22" s="106"/>
      <c r="G22" s="69"/>
    </row>
    <row r="23" spans="1:9" s="88" customFormat="1" x14ac:dyDescent="0.3">
      <c r="A23" s="222"/>
      <c r="B23" s="223"/>
      <c r="C23" s="223"/>
      <c r="D23" s="84"/>
      <c r="E23" s="206"/>
      <c r="F23" s="224" t="s">
        <v>290</v>
      </c>
      <c r="G23" s="69">
        <f>+G21+G12</f>
        <v>0</v>
      </c>
      <c r="I23" s="101"/>
    </row>
    <row r="24" spans="1:9" s="88" customFormat="1" x14ac:dyDescent="0.3">
      <c r="C24" s="89"/>
      <c r="G24" s="92"/>
    </row>
    <row r="25" spans="1:9" x14ac:dyDescent="0.3">
      <c r="A25" s="498" t="s">
        <v>57</v>
      </c>
      <c r="B25" s="498" t="s">
        <v>43</v>
      </c>
      <c r="C25" s="527"/>
      <c r="D25" s="527"/>
      <c r="E25" s="527"/>
      <c r="F25" s="527"/>
      <c r="G25" s="498" t="s">
        <v>35</v>
      </c>
    </row>
    <row r="26" spans="1:9" x14ac:dyDescent="0.3">
      <c r="A26" s="498"/>
      <c r="B26" s="498"/>
      <c r="C26" s="53" t="s">
        <v>44</v>
      </c>
      <c r="D26" s="53" t="s">
        <v>45</v>
      </c>
      <c r="E26" s="53" t="s">
        <v>46</v>
      </c>
      <c r="F26" s="53" t="s">
        <v>47</v>
      </c>
      <c r="G26" s="498"/>
    </row>
    <row r="27" spans="1:9" s="88" customFormat="1" x14ac:dyDescent="0.3">
      <c r="A27" s="110"/>
      <c r="B27" s="111"/>
      <c r="C27" s="103"/>
      <c r="D27" s="84"/>
      <c r="E27" s="86"/>
      <c r="F27" s="86"/>
      <c r="G27" s="280">
        <f>ROUND(C27*E27*F27,0)</f>
        <v>0</v>
      </c>
    </row>
    <row r="28" spans="1:9" s="88" customFormat="1" x14ac:dyDescent="0.3">
      <c r="A28" s="84"/>
      <c r="B28" s="84"/>
      <c r="C28" s="103"/>
      <c r="D28" s="84"/>
      <c r="E28" s="86"/>
      <c r="F28" s="86"/>
      <c r="G28" s="281">
        <f>ROUND(C28*E28*F28,0)</f>
        <v>0</v>
      </c>
    </row>
    <row r="29" spans="1:9" s="88" customFormat="1" x14ac:dyDescent="0.3">
      <c r="C29" s="89"/>
      <c r="E29" s="525" t="s">
        <v>310</v>
      </c>
      <c r="F29" s="525"/>
      <c r="G29" s="69">
        <f>SUM(G27:G28)</f>
        <v>0</v>
      </c>
      <c r="I29" s="101" t="s">
        <v>312</v>
      </c>
    </row>
    <row r="30" spans="1:9" s="88" customFormat="1" x14ac:dyDescent="0.3">
      <c r="C30" s="89"/>
      <c r="G30" s="279"/>
      <c r="I30" s="101"/>
    </row>
    <row r="31" spans="1:9" s="88" customFormat="1" x14ac:dyDescent="0.3">
      <c r="A31" s="110"/>
      <c r="B31" s="111"/>
      <c r="C31" s="103"/>
      <c r="D31" s="84"/>
      <c r="E31" s="86"/>
      <c r="F31" s="86"/>
      <c r="G31" s="280">
        <f t="shared" ref="G31:G32" si="3">ROUND(C31*E31*F31,0)</f>
        <v>0</v>
      </c>
    </row>
    <row r="32" spans="1:9" s="88" customFormat="1" x14ac:dyDescent="0.3">
      <c r="A32" s="84"/>
      <c r="B32" s="84"/>
      <c r="C32" s="103"/>
      <c r="D32" s="84"/>
      <c r="E32" s="86"/>
      <c r="F32" s="86"/>
      <c r="G32" s="281">
        <f t="shared" si="3"/>
        <v>0</v>
      </c>
    </row>
    <row r="33" spans="1:17" s="88" customFormat="1" x14ac:dyDescent="0.3">
      <c r="C33" s="89"/>
      <c r="E33" s="525" t="s">
        <v>311</v>
      </c>
      <c r="F33" s="525"/>
      <c r="G33" s="69">
        <f>SUM(G30:G32)</f>
        <v>0</v>
      </c>
      <c r="I33" s="101" t="s">
        <v>312</v>
      </c>
    </row>
    <row r="34" spans="1:17" s="88" customFormat="1" x14ac:dyDescent="0.3">
      <c r="C34" s="89"/>
      <c r="F34" s="243" t="s">
        <v>213</v>
      </c>
      <c r="G34" s="274">
        <f>+G33+G29</f>
        <v>0</v>
      </c>
      <c r="I34" s="101"/>
    </row>
    <row r="35" spans="1:17" s="88" customFormat="1" x14ac:dyDescent="0.3">
      <c r="C35" s="89"/>
      <c r="G35" s="279"/>
      <c r="I35" s="101"/>
    </row>
    <row r="36" spans="1:17" s="88" customFormat="1" x14ac:dyDescent="0.3">
      <c r="C36" s="103"/>
      <c r="D36" s="84"/>
      <c r="E36" s="86"/>
      <c r="F36" s="86"/>
      <c r="G36" s="280">
        <f t="shared" ref="G36:G37" si="4">ROUND(C36*E36*F36,0)</f>
        <v>0</v>
      </c>
    </row>
    <row r="37" spans="1:17" s="88" customFormat="1" x14ac:dyDescent="0.3">
      <c r="A37" s="76"/>
      <c r="B37" s="76"/>
      <c r="C37" s="103"/>
      <c r="D37" s="84"/>
      <c r="E37" s="86"/>
      <c r="F37" s="86"/>
      <c r="G37" s="281">
        <f t="shared" si="4"/>
        <v>0</v>
      </c>
    </row>
    <row r="38" spans="1:17" s="88" customFormat="1" x14ac:dyDescent="0.3">
      <c r="C38" s="89"/>
      <c r="E38" s="492" t="s">
        <v>37</v>
      </c>
      <c r="F38" s="492"/>
      <c r="G38" s="69">
        <f>ROUND(SUM(G35:G37),0)</f>
        <v>0</v>
      </c>
      <c r="I38" s="101" t="s">
        <v>312</v>
      </c>
    </row>
    <row r="39" spans="1:17" s="88" customFormat="1" x14ac:dyDescent="0.3">
      <c r="C39" s="89"/>
      <c r="G39" s="279"/>
      <c r="I39" s="101"/>
    </row>
    <row r="40" spans="1:17" s="88" customFormat="1" x14ac:dyDescent="0.3">
      <c r="C40" s="103"/>
      <c r="D40" s="84"/>
      <c r="E40" s="86"/>
      <c r="F40" s="86"/>
      <c r="G40" s="280">
        <f t="shared" ref="G40:G41" si="5">ROUND(C40*E40*F40,0)</f>
        <v>0</v>
      </c>
    </row>
    <row r="41" spans="1:17" s="88" customFormat="1" x14ac:dyDescent="0.3">
      <c r="A41" s="76"/>
      <c r="B41" s="76"/>
      <c r="C41" s="103"/>
      <c r="D41" s="84"/>
      <c r="E41" s="86"/>
      <c r="F41" s="86"/>
      <c r="G41" s="281">
        <f t="shared" si="5"/>
        <v>0</v>
      </c>
    </row>
    <row r="42" spans="1:17" s="88" customFormat="1" x14ac:dyDescent="0.3">
      <c r="C42" s="89"/>
      <c r="E42" s="206"/>
      <c r="F42" s="206" t="s">
        <v>316</v>
      </c>
      <c r="G42" s="69">
        <f>ROUND(SUM(G39:G41),0)</f>
        <v>0</v>
      </c>
      <c r="I42" s="101" t="s">
        <v>312</v>
      </c>
    </row>
    <row r="43" spans="1:17" s="88" customFormat="1" x14ac:dyDescent="0.3">
      <c r="C43" s="89"/>
      <c r="E43" s="243"/>
      <c r="F43" s="243" t="s">
        <v>317</v>
      </c>
      <c r="G43" s="274">
        <f>+G42+G38</f>
        <v>0</v>
      </c>
      <c r="I43" s="101"/>
    </row>
    <row r="44" spans="1:17" s="88" customFormat="1" x14ac:dyDescent="0.3">
      <c r="C44" s="89"/>
      <c r="G44" s="279"/>
    </row>
    <row r="45" spans="1:17" s="88" customFormat="1" x14ac:dyDescent="0.3">
      <c r="A45" s="222"/>
      <c r="C45" s="89"/>
      <c r="E45" s="217"/>
      <c r="F45" s="224" t="s">
        <v>291</v>
      </c>
      <c r="G45" s="69">
        <f>+G43+G34</f>
        <v>0</v>
      </c>
      <c r="I45" s="101"/>
    </row>
    <row r="46" spans="1:17" s="88" customFormat="1" x14ac:dyDescent="0.3">
      <c r="C46" s="89"/>
      <c r="G46" s="92"/>
    </row>
    <row r="47" spans="1:17" s="88" customFormat="1" x14ac:dyDescent="0.3">
      <c r="A47" s="93" t="s">
        <v>58</v>
      </c>
      <c r="B47" s="94"/>
      <c r="C47" s="94"/>
      <c r="D47" s="94"/>
      <c r="E47" s="94"/>
      <c r="F47" s="94"/>
      <c r="G47" s="113"/>
      <c r="I47" s="128" t="s">
        <v>215</v>
      </c>
    </row>
    <row r="48" spans="1:17" s="88" customFormat="1" ht="45.75" customHeight="1" x14ac:dyDescent="0.3">
      <c r="A48" s="507"/>
      <c r="B48" s="508"/>
      <c r="C48" s="508"/>
      <c r="D48" s="508"/>
      <c r="E48" s="508"/>
      <c r="F48" s="508"/>
      <c r="G48" s="509"/>
      <c r="I48" s="485" t="s">
        <v>319</v>
      </c>
      <c r="J48" s="485"/>
      <c r="K48" s="485"/>
      <c r="L48" s="485"/>
      <c r="M48" s="485"/>
      <c r="N48" s="485"/>
      <c r="O48" s="485"/>
      <c r="P48" s="485"/>
      <c r="Q48" s="485"/>
    </row>
    <row r="49" spans="1:17" x14ac:dyDescent="0.3">
      <c r="I49" s="128"/>
    </row>
    <row r="50" spans="1:17" s="88" customFormat="1" x14ac:dyDescent="0.3">
      <c r="A50" s="93" t="s">
        <v>370</v>
      </c>
      <c r="B50" s="97"/>
      <c r="C50" s="98"/>
      <c r="D50" s="98"/>
      <c r="E50" s="98"/>
      <c r="F50" s="98"/>
      <c r="G50" s="114"/>
      <c r="I50" s="128" t="s">
        <v>215</v>
      </c>
    </row>
    <row r="51" spans="1:17" s="88" customFormat="1" ht="45" customHeight="1" x14ac:dyDescent="0.3">
      <c r="A51" s="510"/>
      <c r="B51" s="511"/>
      <c r="C51" s="511"/>
      <c r="D51" s="511"/>
      <c r="E51" s="511"/>
      <c r="F51" s="511"/>
      <c r="G51" s="512"/>
      <c r="I51" s="485" t="s">
        <v>319</v>
      </c>
      <c r="J51" s="485"/>
      <c r="K51" s="485"/>
      <c r="L51" s="485"/>
      <c r="M51" s="485"/>
      <c r="N51" s="485"/>
      <c r="O51" s="485"/>
      <c r="P51" s="485"/>
      <c r="Q51" s="485"/>
    </row>
  </sheetData>
  <sheetProtection algorithmName="SHA-512" hashValue="F3JizbZkePJKqlAn4BNIiAJhHg4eK/1Z5rDxv1auEeg5fYCKntZFvOrweJK6PihLfDk0f85fP/p68hW5E16oNg==" saltValue="O2uiemYLQ04oCPyhStm1hg==" spinCount="100000" sheet="1" objects="1" scenarios="1" formatCells="0" formatRows="0" insertRows="0" deleteRows="0" sort="0"/>
  <mergeCells count="23">
    <mergeCell ref="I48:Q48"/>
    <mergeCell ref="I51:Q51"/>
    <mergeCell ref="A51:G51"/>
    <mergeCell ref="G3:G4"/>
    <mergeCell ref="E7:F7"/>
    <mergeCell ref="A48:G48"/>
    <mergeCell ref="E33:F33"/>
    <mergeCell ref="A1:F1"/>
    <mergeCell ref="E38:F38"/>
    <mergeCell ref="A2:G2"/>
    <mergeCell ref="G25:G26"/>
    <mergeCell ref="E16:F16"/>
    <mergeCell ref="D3:F3"/>
    <mergeCell ref="A3:A4"/>
    <mergeCell ref="B3:C4"/>
    <mergeCell ref="B5:C5"/>
    <mergeCell ref="B6:C6"/>
    <mergeCell ref="E29:F29"/>
    <mergeCell ref="A25:A26"/>
    <mergeCell ref="B9:C9"/>
    <mergeCell ref="B10:C10"/>
    <mergeCell ref="B25:B26"/>
    <mergeCell ref="C25:F25"/>
  </mergeCells>
  <printOptions horizontalCentered="1"/>
  <pageMargins left="0.25" right="0.25" top="0.25" bottom="0.25" header="0.3" footer="0.3"/>
  <pageSetup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18"/>
  <sheetViews>
    <sheetView zoomScaleNormal="100" zoomScaleSheetLayoutView="100" workbookViewId="0">
      <selection activeCell="C10" sqref="C10"/>
    </sheetView>
  </sheetViews>
  <sheetFormatPr defaultColWidth="9.109375" defaultRowHeight="14.4" x14ac:dyDescent="0.3"/>
  <cols>
    <col min="1" max="1" width="60.5546875" style="247" customWidth="1"/>
    <col min="2" max="2" width="55.44140625" style="247" customWidth="1"/>
    <col min="3" max="3" width="16.5546875" style="247" customWidth="1"/>
    <col min="4" max="4" width="2.33203125" style="247" customWidth="1"/>
    <col min="5" max="16384" width="9.109375" style="247"/>
  </cols>
  <sheetData>
    <row r="1" spans="1:5" ht="30" customHeight="1" x14ac:dyDescent="0.3">
      <c r="A1" s="529" t="s">
        <v>233</v>
      </c>
      <c r="B1" s="529"/>
      <c r="C1" s="246">
        <f>+'Section A'!B2</f>
        <v>0</v>
      </c>
      <c r="E1" s="248" t="s">
        <v>234</v>
      </c>
    </row>
    <row r="2" spans="1:5" ht="63" customHeight="1" x14ac:dyDescent="0.3">
      <c r="A2" s="530" t="s">
        <v>178</v>
      </c>
      <c r="B2" s="530"/>
      <c r="C2" s="530"/>
    </row>
    <row r="3" spans="1:5" ht="25.5" customHeight="1" x14ac:dyDescent="0.3">
      <c r="A3" s="249" t="s">
        <v>21</v>
      </c>
      <c r="B3" s="249" t="s">
        <v>59</v>
      </c>
      <c r="C3" s="249" t="s">
        <v>35</v>
      </c>
    </row>
    <row r="4" spans="1:5" x14ac:dyDescent="0.3">
      <c r="A4" s="250" t="s">
        <v>21</v>
      </c>
      <c r="B4" s="251" t="s">
        <v>59</v>
      </c>
      <c r="C4" s="252">
        <v>0</v>
      </c>
      <c r="E4" s="253" t="s">
        <v>72</v>
      </c>
    </row>
    <row r="5" spans="1:5" x14ac:dyDescent="0.3">
      <c r="A5" s="254" t="s">
        <v>21</v>
      </c>
      <c r="B5" s="254" t="s">
        <v>59</v>
      </c>
      <c r="C5" s="255">
        <v>0</v>
      </c>
      <c r="E5" s="256" t="s">
        <v>72</v>
      </c>
    </row>
    <row r="6" spans="1:5" x14ac:dyDescent="0.3">
      <c r="A6" s="254"/>
      <c r="B6" s="257" t="s">
        <v>42</v>
      </c>
      <c r="C6" s="258">
        <f>ROUND(SUM(C4:C5),2)</f>
        <v>0</v>
      </c>
      <c r="E6" s="259" t="s">
        <v>288</v>
      </c>
    </row>
    <row r="7" spans="1:5" x14ac:dyDescent="0.3">
      <c r="A7" s="254"/>
      <c r="B7" s="254"/>
      <c r="C7" s="260"/>
    </row>
    <row r="8" spans="1:5" x14ac:dyDescent="0.3">
      <c r="A8" s="254" t="s">
        <v>292</v>
      </c>
      <c r="B8" s="254" t="s">
        <v>293</v>
      </c>
      <c r="C8" s="261">
        <v>0</v>
      </c>
    </row>
    <row r="9" spans="1:5" x14ac:dyDescent="0.3">
      <c r="A9" s="254" t="s">
        <v>292</v>
      </c>
      <c r="B9" s="254" t="s">
        <v>293</v>
      </c>
      <c r="C9" s="262">
        <v>0</v>
      </c>
    </row>
    <row r="10" spans="1:5" x14ac:dyDescent="0.3">
      <c r="A10" s="263"/>
      <c r="B10" s="264" t="s">
        <v>37</v>
      </c>
      <c r="C10" s="258">
        <f>ROUND(SUM(C7:C9),2)</f>
        <v>0</v>
      </c>
      <c r="E10" s="259" t="s">
        <v>288</v>
      </c>
    </row>
    <row r="11" spans="1:5" x14ac:dyDescent="0.3">
      <c r="A11" s="246"/>
      <c r="B11" s="246"/>
      <c r="C11" s="265"/>
    </row>
    <row r="12" spans="1:5" x14ac:dyDescent="0.3">
      <c r="A12" s="246"/>
      <c r="B12" s="266" t="s">
        <v>62</v>
      </c>
      <c r="C12" s="258">
        <f>+C10+C6</f>
        <v>0</v>
      </c>
      <c r="E12" s="267" t="s">
        <v>216</v>
      </c>
    </row>
    <row r="13" spans="1:5" x14ac:dyDescent="0.3">
      <c r="A13" s="246"/>
      <c r="B13" s="246"/>
      <c r="C13" s="260"/>
    </row>
    <row r="14" spans="1:5" x14ac:dyDescent="0.3">
      <c r="A14" s="268" t="s">
        <v>60</v>
      </c>
      <c r="B14" s="269"/>
      <c r="C14" s="270"/>
      <c r="E14" s="259" t="s">
        <v>215</v>
      </c>
    </row>
    <row r="15" spans="1:5" ht="45.75" customHeight="1" x14ac:dyDescent="0.3">
      <c r="A15" s="531"/>
      <c r="B15" s="532"/>
      <c r="C15" s="533"/>
      <c r="E15" s="259" t="s">
        <v>303</v>
      </c>
    </row>
    <row r="16" spans="1:5" x14ac:dyDescent="0.3">
      <c r="A16" s="246"/>
      <c r="B16" s="246"/>
      <c r="C16" s="246"/>
    </row>
    <row r="17" spans="1:5" x14ac:dyDescent="0.3">
      <c r="A17" s="268" t="s">
        <v>61</v>
      </c>
      <c r="B17" s="271"/>
      <c r="C17" s="272"/>
      <c r="E17" s="259" t="s">
        <v>215</v>
      </c>
    </row>
    <row r="18" spans="1:5" ht="45" customHeight="1" x14ac:dyDescent="0.3">
      <c r="A18" s="534"/>
      <c r="B18" s="535"/>
      <c r="C18" s="536"/>
      <c r="E18" s="259" t="s">
        <v>303</v>
      </c>
    </row>
  </sheetData>
  <sheetProtection algorithmName="SHA-512" hashValue="ZjvJsmMIwyf3FuHZ8y1yGKQp7LvjAEdV7HVZHWnDoBuuy57OfDiLvQZNuyBU1J7UNbDTdriVMhnzAxHaQPjqIg==" saltValue="Uz7cDcXJs7J3BYuYGQBwdA==" spinCount="100000" sheet="1" objects="1" scenarios="1"/>
  <mergeCells count="4">
    <mergeCell ref="A1:B1"/>
    <mergeCell ref="A2:C2"/>
    <mergeCell ref="A15:C15"/>
    <mergeCell ref="A18:C18"/>
  </mergeCells>
  <printOptions horizontalCentered="1"/>
  <pageMargins left="0.25" right="0.25" top="0.25" bottom="0.25" header="0.3" footer="0.3"/>
  <pageSetup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5"/>
  <sheetViews>
    <sheetView topLeftCell="A16" zoomScaleNormal="100" zoomScaleSheetLayoutView="100" workbookViewId="0">
      <selection activeCell="A32" sqref="A32:F32"/>
    </sheetView>
  </sheetViews>
  <sheetFormatPr defaultColWidth="9.109375" defaultRowHeight="13.2" x14ac:dyDescent="0.25"/>
  <cols>
    <col min="1" max="1" width="48" style="10" customWidth="1"/>
    <col min="2" max="5" width="16.88671875" style="10" customWidth="1"/>
    <col min="6" max="6" width="18.44140625" style="10" customWidth="1"/>
    <col min="7" max="7" width="2.6640625" style="10" customWidth="1"/>
    <col min="8" max="16384" width="9.109375" style="10"/>
  </cols>
  <sheetData>
    <row r="1" spans="1:8" ht="25.5" customHeight="1" x14ac:dyDescent="0.3">
      <c r="A1" s="489" t="s">
        <v>233</v>
      </c>
      <c r="B1" s="489"/>
      <c r="C1" s="489"/>
      <c r="D1" s="489"/>
      <c r="E1" s="489"/>
      <c r="F1">
        <f>+'Section A'!B2</f>
        <v>0</v>
      </c>
      <c r="H1" s="138" t="s">
        <v>234</v>
      </c>
    </row>
    <row r="2" spans="1:8" ht="67.5" customHeight="1" x14ac:dyDescent="0.25">
      <c r="A2" s="537" t="s">
        <v>221</v>
      </c>
      <c r="B2" s="537"/>
      <c r="C2" s="537"/>
      <c r="D2" s="537"/>
      <c r="E2" s="537"/>
      <c r="F2" s="537"/>
    </row>
    <row r="4" spans="1:8" x14ac:dyDescent="0.25">
      <c r="A4" s="205" t="s">
        <v>63</v>
      </c>
      <c r="B4" s="205" t="s">
        <v>46</v>
      </c>
      <c r="C4" s="205" t="s">
        <v>45</v>
      </c>
      <c r="D4" s="205" t="s">
        <v>35</v>
      </c>
      <c r="E4" s="205" t="s">
        <v>34</v>
      </c>
      <c r="F4" s="205" t="s">
        <v>294</v>
      </c>
      <c r="H4" s="128" t="s">
        <v>214</v>
      </c>
    </row>
    <row r="5" spans="1:8" s="76" customFormat="1" ht="14.4" x14ac:dyDescent="0.3">
      <c r="A5" s="218"/>
      <c r="B5" s="86"/>
      <c r="C5" s="86"/>
      <c r="D5" s="103"/>
      <c r="E5" s="86"/>
      <c r="F5" s="69">
        <f>ROUND(+B5*D5*E5,0)</f>
        <v>0</v>
      </c>
      <c r="H5" s="88"/>
    </row>
    <row r="6" spans="1:8" s="76" customFormat="1" ht="14.4" x14ac:dyDescent="0.3">
      <c r="A6" s="219"/>
      <c r="B6" s="86"/>
      <c r="C6" s="86"/>
      <c r="D6" s="103"/>
      <c r="E6" s="86"/>
      <c r="F6" s="69">
        <f t="shared" ref="F6:F9" si="0">ROUND(+B6*D6*E6,0)</f>
        <v>0</v>
      </c>
      <c r="H6" s="88"/>
    </row>
    <row r="7" spans="1:8" s="76" customFormat="1" ht="14.4" x14ac:dyDescent="0.3">
      <c r="A7" s="219"/>
      <c r="B7" s="86"/>
      <c r="C7" s="86"/>
      <c r="D7" s="103"/>
      <c r="E7" s="86"/>
      <c r="F7" s="69">
        <f t="shared" si="0"/>
        <v>0</v>
      </c>
      <c r="H7" s="88"/>
    </row>
    <row r="8" spans="1:8" s="76" customFormat="1" ht="14.4" x14ac:dyDescent="0.3">
      <c r="A8" s="219"/>
      <c r="B8" s="86"/>
      <c r="C8" s="86"/>
      <c r="D8" s="103"/>
      <c r="E8" s="86"/>
      <c r="F8" s="69">
        <f t="shared" si="0"/>
        <v>0</v>
      </c>
      <c r="H8" s="88"/>
    </row>
    <row r="9" spans="1:8" s="76" customFormat="1" ht="14.4" x14ac:dyDescent="0.3">
      <c r="A9" s="219"/>
      <c r="B9" s="86"/>
      <c r="C9" s="86"/>
      <c r="D9" s="103"/>
      <c r="E9" s="86"/>
      <c r="F9" s="273">
        <f t="shared" si="0"/>
        <v>0</v>
      </c>
      <c r="H9" s="88"/>
    </row>
    <row r="10" spans="1:8" s="76" customFormat="1" ht="13.8" x14ac:dyDescent="0.3">
      <c r="A10" s="219"/>
      <c r="D10" s="216"/>
      <c r="E10" s="212" t="s">
        <v>310</v>
      </c>
      <c r="F10" s="69">
        <f>ROUND(SUM(F5:F9),0)</f>
        <v>0</v>
      </c>
      <c r="H10" s="101" t="s">
        <v>312</v>
      </c>
    </row>
    <row r="11" spans="1:8" s="76" customFormat="1" x14ac:dyDescent="0.25">
      <c r="A11" s="219"/>
      <c r="D11" s="121"/>
      <c r="F11" s="278"/>
    </row>
    <row r="12" spans="1:8" s="76" customFormat="1" ht="14.4" x14ac:dyDescent="0.3">
      <c r="A12" s="219"/>
      <c r="B12" s="86"/>
      <c r="C12" s="86"/>
      <c r="D12" s="103"/>
      <c r="E12" s="86"/>
      <c r="F12" s="69">
        <f t="shared" ref="F12:F16" si="1">ROUND(+B12*D12*E12,0)</f>
        <v>0</v>
      </c>
      <c r="H12" s="88"/>
    </row>
    <row r="13" spans="1:8" s="76" customFormat="1" ht="14.4" x14ac:dyDescent="0.3">
      <c r="A13" s="219"/>
      <c r="B13" s="86"/>
      <c r="C13" s="86"/>
      <c r="D13" s="103"/>
      <c r="E13" s="86"/>
      <c r="F13" s="69">
        <f t="shared" si="1"/>
        <v>0</v>
      </c>
      <c r="H13" s="88"/>
    </row>
    <row r="14" spans="1:8" s="76" customFormat="1" ht="14.4" x14ac:dyDescent="0.3">
      <c r="A14" s="219"/>
      <c r="B14" s="86"/>
      <c r="C14" s="86"/>
      <c r="D14" s="103"/>
      <c r="E14" s="86"/>
      <c r="F14" s="69">
        <f t="shared" si="1"/>
        <v>0</v>
      </c>
      <c r="H14" s="88"/>
    </row>
    <row r="15" spans="1:8" s="76" customFormat="1" ht="14.4" x14ac:dyDescent="0.3">
      <c r="A15" s="219"/>
      <c r="B15" s="86"/>
      <c r="C15" s="86"/>
      <c r="D15" s="103"/>
      <c r="E15" s="86"/>
      <c r="F15" s="69">
        <f t="shared" si="1"/>
        <v>0</v>
      </c>
      <c r="H15" s="88"/>
    </row>
    <row r="16" spans="1:8" s="76" customFormat="1" ht="14.4" x14ac:dyDescent="0.3">
      <c r="A16" s="219"/>
      <c r="B16" s="86"/>
      <c r="C16" s="86"/>
      <c r="D16" s="103"/>
      <c r="E16" s="86"/>
      <c r="F16" s="273">
        <f t="shared" si="1"/>
        <v>0</v>
      </c>
      <c r="H16" s="88"/>
    </row>
    <row r="17" spans="1:16" s="76" customFormat="1" ht="13.8" x14ac:dyDescent="0.3">
      <c r="A17" s="219"/>
      <c r="D17" s="216"/>
      <c r="E17" s="212" t="s">
        <v>311</v>
      </c>
      <c r="F17" s="69">
        <f>ROUND(SUM(F11:F16),0)</f>
        <v>0</v>
      </c>
      <c r="H17" s="101" t="s">
        <v>312</v>
      </c>
    </row>
    <row r="18" spans="1:16" s="76" customFormat="1" ht="13.8" x14ac:dyDescent="0.3">
      <c r="A18" s="219"/>
      <c r="D18" s="121"/>
      <c r="E18" s="243" t="s">
        <v>213</v>
      </c>
      <c r="F18" s="274">
        <f>+F17+F10</f>
        <v>0</v>
      </c>
    </row>
    <row r="19" spans="1:16" s="76" customFormat="1" x14ac:dyDescent="0.25">
      <c r="A19" s="219"/>
      <c r="D19" s="121"/>
      <c r="F19" s="278"/>
    </row>
    <row r="20" spans="1:16" s="76" customFormat="1" ht="13.8" x14ac:dyDescent="0.3">
      <c r="A20" s="219"/>
      <c r="B20" s="86"/>
      <c r="C20" s="86"/>
      <c r="D20" s="103"/>
      <c r="E20" s="86"/>
      <c r="F20" s="69">
        <f t="shared" ref="F20:F21" si="2">ROUND(+B20*D20*E20,0)</f>
        <v>0</v>
      </c>
    </row>
    <row r="21" spans="1:16" s="76" customFormat="1" ht="13.8" x14ac:dyDescent="0.3">
      <c r="A21" s="219"/>
      <c r="B21" s="86"/>
      <c r="C21" s="86"/>
      <c r="D21" s="103"/>
      <c r="E21" s="86"/>
      <c r="F21" s="273">
        <f t="shared" si="2"/>
        <v>0</v>
      </c>
    </row>
    <row r="22" spans="1:16" s="76" customFormat="1" ht="13.8" x14ac:dyDescent="0.3">
      <c r="D22" s="217"/>
      <c r="E22" s="213" t="s">
        <v>315</v>
      </c>
      <c r="F22" s="69">
        <f>ROUND(SUM(F19:F21),0)</f>
        <v>0</v>
      </c>
      <c r="H22" s="101" t="s">
        <v>312</v>
      </c>
    </row>
    <row r="23" spans="1:16" s="76" customFormat="1" x14ac:dyDescent="0.25">
      <c r="A23" s="219"/>
      <c r="D23" s="121"/>
      <c r="F23" s="278"/>
    </row>
    <row r="24" spans="1:16" s="76" customFormat="1" ht="13.8" x14ac:dyDescent="0.3">
      <c r="A24" s="219"/>
      <c r="B24" s="86"/>
      <c r="C24" s="86"/>
      <c r="D24" s="103"/>
      <c r="E24" s="86"/>
      <c r="F24" s="69">
        <f t="shared" ref="F24:F25" si="3">ROUND(+B24*D24*E24,0)</f>
        <v>0</v>
      </c>
    </row>
    <row r="25" spans="1:16" s="76" customFormat="1" ht="13.8" x14ac:dyDescent="0.3">
      <c r="A25" s="219"/>
      <c r="B25" s="86"/>
      <c r="C25" s="86"/>
      <c r="D25" s="103"/>
      <c r="E25" s="86"/>
      <c r="F25" s="273">
        <f t="shared" si="3"/>
        <v>0</v>
      </c>
    </row>
    <row r="26" spans="1:16" s="76" customFormat="1" ht="13.8" x14ac:dyDescent="0.3">
      <c r="D26" s="217"/>
      <c r="E26" s="213" t="s">
        <v>316</v>
      </c>
      <c r="F26" s="69">
        <f>ROUND(SUM(F23:F25),0)</f>
        <v>0</v>
      </c>
      <c r="H26" s="101" t="s">
        <v>312</v>
      </c>
    </row>
    <row r="27" spans="1:16" s="76" customFormat="1" ht="13.8" x14ac:dyDescent="0.3">
      <c r="A27" s="219"/>
      <c r="D27" s="121"/>
      <c r="E27" s="243" t="s">
        <v>317</v>
      </c>
      <c r="F27" s="274">
        <f>+F26+F22</f>
        <v>0</v>
      </c>
    </row>
    <row r="28" spans="1:16" x14ac:dyDescent="0.25">
      <c r="A28" s="76"/>
      <c r="B28" s="76"/>
      <c r="C28" s="76"/>
      <c r="D28" s="76"/>
      <c r="E28" s="76"/>
      <c r="F28" s="278"/>
      <c r="G28" s="76"/>
      <c r="H28" s="76"/>
    </row>
    <row r="29" spans="1:16" ht="14.4" x14ac:dyDescent="0.3">
      <c r="A29"/>
      <c r="B29"/>
      <c r="C29"/>
      <c r="D29" s="14"/>
      <c r="E29" s="14" t="s">
        <v>65</v>
      </c>
      <c r="F29" s="69">
        <f>+F27+F18</f>
        <v>0</v>
      </c>
      <c r="H29" s="127" t="s">
        <v>216</v>
      </c>
    </row>
    <row r="30" spans="1:16" s="76" customFormat="1" x14ac:dyDescent="0.25">
      <c r="F30" s="116"/>
    </row>
    <row r="31" spans="1:16" s="76" customFormat="1" ht="14.4" x14ac:dyDescent="0.25">
      <c r="A31" s="93" t="s">
        <v>64</v>
      </c>
      <c r="B31" s="94"/>
      <c r="C31" s="94"/>
      <c r="D31" s="94"/>
      <c r="E31" s="94"/>
      <c r="F31" s="95"/>
      <c r="H31" s="128" t="s">
        <v>215</v>
      </c>
    </row>
    <row r="32" spans="1:16" s="76" customFormat="1" ht="45.75" customHeight="1" x14ac:dyDescent="0.25">
      <c r="A32" s="499"/>
      <c r="B32" s="500"/>
      <c r="C32" s="500"/>
      <c r="D32" s="500"/>
      <c r="E32" s="500"/>
      <c r="F32" s="501"/>
      <c r="H32" s="485" t="s">
        <v>319</v>
      </c>
      <c r="I32" s="485"/>
      <c r="J32" s="485"/>
      <c r="K32" s="485"/>
      <c r="L32" s="485"/>
      <c r="M32" s="485"/>
      <c r="N32" s="485"/>
      <c r="O32" s="485"/>
      <c r="P32" s="485"/>
    </row>
    <row r="33" spans="1:16" ht="14.4" x14ac:dyDescent="0.3">
      <c r="A33"/>
      <c r="B33"/>
      <c r="C33"/>
      <c r="D33"/>
      <c r="E33"/>
      <c r="F33"/>
      <c r="H33"/>
    </row>
    <row r="34" spans="1:16" s="76" customFormat="1" x14ac:dyDescent="0.25">
      <c r="A34" s="93" t="s">
        <v>369</v>
      </c>
      <c r="B34" s="98"/>
      <c r="C34" s="98"/>
      <c r="D34" s="98"/>
      <c r="E34" s="98"/>
      <c r="F34" s="99"/>
      <c r="H34" s="128" t="s">
        <v>215</v>
      </c>
    </row>
    <row r="35" spans="1:16" s="76" customFormat="1" ht="45" customHeight="1" x14ac:dyDescent="0.25">
      <c r="A35" s="510"/>
      <c r="B35" s="511"/>
      <c r="C35" s="511"/>
      <c r="D35" s="511"/>
      <c r="E35" s="511"/>
      <c r="F35" s="512"/>
      <c r="H35" s="485" t="s">
        <v>319</v>
      </c>
      <c r="I35" s="485"/>
      <c r="J35" s="485"/>
      <c r="K35" s="485"/>
      <c r="L35" s="485"/>
      <c r="M35" s="485"/>
      <c r="N35" s="485"/>
      <c r="O35" s="485"/>
      <c r="P35" s="485"/>
    </row>
  </sheetData>
  <sheetProtection algorithmName="SHA-512" hashValue="ZPk62T0/B3Il2svgA8xZRoWg+tfltn8IxeakyBBE8/NimFmlL2z64T7U/zXvVc5kFAYDnr2qP6RMc1aLIksM2g==" saltValue="8oNJjDPYPAlzt25jeq/Y1w==" spinCount="100000" sheet="1" objects="1" scenarios="1" formatCells="0" formatRows="0" insertRows="0" deleteRows="0" sort="0"/>
  <mergeCells count="6">
    <mergeCell ref="A32:F32"/>
    <mergeCell ref="A35:F35"/>
    <mergeCell ref="A1:E1"/>
    <mergeCell ref="A2:F2"/>
    <mergeCell ref="H32:P32"/>
    <mergeCell ref="H35:P35"/>
  </mergeCells>
  <printOptions horizontalCentered="1"/>
  <pageMargins left="0.25" right="0.25" top="0.25" bottom="0.25" header="0.3" footer="0.3"/>
  <pageSetup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28"/>
  <sheetViews>
    <sheetView zoomScaleNormal="100" zoomScaleSheetLayoutView="100" workbookViewId="0">
      <selection activeCell="C20" sqref="C20 C11"/>
    </sheetView>
  </sheetViews>
  <sheetFormatPr defaultColWidth="9.109375" defaultRowHeight="14.4" x14ac:dyDescent="0.3"/>
  <cols>
    <col min="1" max="1" width="33.109375" customWidth="1"/>
    <col min="2" max="2" width="81.88671875" customWidth="1"/>
    <col min="3" max="3" width="18.5546875" customWidth="1"/>
    <col min="4" max="4" width="2.109375" customWidth="1"/>
  </cols>
  <sheetData>
    <row r="1" spans="1:5" ht="20.25" customHeight="1" x14ac:dyDescent="0.3">
      <c r="A1" s="489" t="s">
        <v>233</v>
      </c>
      <c r="B1" s="489"/>
      <c r="C1">
        <f>+'Section A'!B2</f>
        <v>0</v>
      </c>
      <c r="E1" s="138" t="s">
        <v>234</v>
      </c>
    </row>
    <row r="2" spans="1:5" ht="53.25" customHeight="1" x14ac:dyDescent="0.3">
      <c r="A2" s="514" t="s">
        <v>220</v>
      </c>
      <c r="B2" s="514"/>
      <c r="C2" s="514"/>
    </row>
    <row r="3" spans="1:5" ht="26.4" x14ac:dyDescent="0.3">
      <c r="A3" s="209" t="s">
        <v>21</v>
      </c>
      <c r="B3" s="227" t="s">
        <v>59</v>
      </c>
      <c r="C3" s="209" t="s">
        <v>295</v>
      </c>
    </row>
    <row r="4" spans="1:5" s="88" customFormat="1" x14ac:dyDescent="0.3">
      <c r="A4" s="225"/>
      <c r="B4" s="218"/>
      <c r="C4" s="87">
        <v>0</v>
      </c>
    </row>
    <row r="5" spans="1:5" s="88" customFormat="1" x14ac:dyDescent="0.3">
      <c r="A5" s="219"/>
      <c r="B5" s="219"/>
      <c r="C5" s="211">
        <v>0</v>
      </c>
    </row>
    <row r="6" spans="1:5" s="88" customFormat="1" x14ac:dyDescent="0.3">
      <c r="A6" s="219"/>
      <c r="B6" s="212" t="s">
        <v>310</v>
      </c>
      <c r="C6" s="69">
        <f>ROUND(SUM(C4:C5),0)</f>
        <v>0</v>
      </c>
      <c r="E6" s="101" t="s">
        <v>312</v>
      </c>
    </row>
    <row r="7" spans="1:5" s="88" customFormat="1" x14ac:dyDescent="0.3">
      <c r="A7" s="219"/>
      <c r="B7" s="219"/>
      <c r="C7" s="92"/>
    </row>
    <row r="8" spans="1:5" s="88" customFormat="1" x14ac:dyDescent="0.3">
      <c r="A8" s="214"/>
      <c r="B8" s="219"/>
      <c r="C8" s="87">
        <v>0</v>
      </c>
    </row>
    <row r="9" spans="1:5" s="88" customFormat="1" x14ac:dyDescent="0.3">
      <c r="A9" s="219"/>
      <c r="B9" s="219"/>
      <c r="C9" s="211">
        <v>0</v>
      </c>
    </row>
    <row r="10" spans="1:5" s="88" customFormat="1" x14ac:dyDescent="0.3">
      <c r="A10" s="219"/>
      <c r="B10" s="212" t="s">
        <v>311</v>
      </c>
      <c r="C10" s="69">
        <f>ROUND(SUM(C7:C9),0)</f>
        <v>0</v>
      </c>
      <c r="E10" s="101" t="s">
        <v>312</v>
      </c>
    </row>
    <row r="11" spans="1:5" s="88" customFormat="1" x14ac:dyDescent="0.3">
      <c r="A11" s="219"/>
      <c r="B11" s="243" t="s">
        <v>213</v>
      </c>
      <c r="C11" s="274">
        <f>+C10+C6</f>
        <v>0</v>
      </c>
    </row>
    <row r="12" spans="1:5" s="88" customFormat="1" x14ac:dyDescent="0.3">
      <c r="A12" s="219"/>
      <c r="B12" s="219"/>
      <c r="C12" s="92"/>
    </row>
    <row r="13" spans="1:5" s="88" customFormat="1" x14ac:dyDescent="0.3">
      <c r="A13" s="219"/>
      <c r="B13" s="219"/>
      <c r="C13" s="87">
        <v>0</v>
      </c>
    </row>
    <row r="14" spans="1:5" s="88" customFormat="1" x14ac:dyDescent="0.3">
      <c r="A14" s="219"/>
      <c r="B14" s="219"/>
      <c r="C14" s="211">
        <v>0</v>
      </c>
    </row>
    <row r="15" spans="1:5" s="88" customFormat="1" x14ac:dyDescent="0.3">
      <c r="A15" s="219"/>
      <c r="B15" s="213" t="s">
        <v>37</v>
      </c>
      <c r="C15" s="69">
        <f>ROUND(SUM(C12:C14),0)</f>
        <v>0</v>
      </c>
      <c r="E15" s="101" t="s">
        <v>312</v>
      </c>
    </row>
    <row r="16" spans="1:5" s="88" customFormat="1" x14ac:dyDescent="0.3">
      <c r="A16" s="219"/>
      <c r="B16" s="219"/>
      <c r="C16" s="92"/>
    </row>
    <row r="17" spans="1:13" s="88" customFormat="1" x14ac:dyDescent="0.3">
      <c r="A17" s="219"/>
      <c r="B17" s="219"/>
      <c r="C17" s="87">
        <v>0</v>
      </c>
    </row>
    <row r="18" spans="1:13" s="88" customFormat="1" x14ac:dyDescent="0.3">
      <c r="A18" s="219"/>
      <c r="B18" s="219"/>
      <c r="C18" s="211">
        <v>0</v>
      </c>
    </row>
    <row r="19" spans="1:13" s="88" customFormat="1" x14ac:dyDescent="0.3">
      <c r="A19" s="219"/>
      <c r="B19" s="213" t="s">
        <v>316</v>
      </c>
      <c r="C19" s="69">
        <f>ROUND(SUM(C16:C18),0)</f>
        <v>0</v>
      </c>
      <c r="E19" s="101" t="s">
        <v>312</v>
      </c>
    </row>
    <row r="20" spans="1:13" s="88" customFormat="1" x14ac:dyDescent="0.3">
      <c r="A20" s="219"/>
      <c r="B20" s="243" t="s">
        <v>317</v>
      </c>
      <c r="C20" s="274">
        <f>+C19+C15</f>
        <v>0</v>
      </c>
    </row>
    <row r="21" spans="1:13" x14ac:dyDescent="0.3">
      <c r="C21" s="275"/>
    </row>
    <row r="22" spans="1:13" x14ac:dyDescent="0.3">
      <c r="B22" s="14" t="s">
        <v>67</v>
      </c>
      <c r="C22" s="69">
        <f>+C20+C11</f>
        <v>0</v>
      </c>
      <c r="E22" s="127" t="s">
        <v>216</v>
      </c>
    </row>
    <row r="23" spans="1:13" s="88" customFormat="1" x14ac:dyDescent="0.3">
      <c r="C23" s="92"/>
    </row>
    <row r="24" spans="1:13" s="88" customFormat="1" x14ac:dyDescent="0.3">
      <c r="A24" s="93" t="s">
        <v>66</v>
      </c>
      <c r="B24" s="94"/>
      <c r="C24" s="95"/>
      <c r="E24" s="128" t="s">
        <v>215</v>
      </c>
    </row>
    <row r="25" spans="1:13" s="88" customFormat="1" ht="45.75" customHeight="1" x14ac:dyDescent="0.3">
      <c r="A25" s="538"/>
      <c r="B25" s="539"/>
      <c r="C25" s="540"/>
      <c r="E25" s="485" t="s">
        <v>319</v>
      </c>
      <c r="F25" s="485"/>
      <c r="G25" s="485"/>
      <c r="H25" s="485"/>
      <c r="I25" s="485"/>
      <c r="J25" s="485"/>
      <c r="K25" s="485"/>
      <c r="L25" s="485"/>
      <c r="M25" s="485"/>
    </row>
    <row r="27" spans="1:13" s="88" customFormat="1" x14ac:dyDescent="0.3">
      <c r="A27" s="93" t="s">
        <v>368</v>
      </c>
      <c r="B27" s="98"/>
      <c r="C27" s="99"/>
      <c r="E27" s="128" t="s">
        <v>215</v>
      </c>
    </row>
    <row r="28" spans="1:13" s="88" customFormat="1" ht="45" customHeight="1" x14ac:dyDescent="0.3">
      <c r="A28" s="510"/>
      <c r="B28" s="511"/>
      <c r="C28" s="512"/>
      <c r="E28" s="485" t="s">
        <v>319</v>
      </c>
      <c r="F28" s="485"/>
      <c r="G28" s="485"/>
      <c r="H28" s="485"/>
      <c r="I28" s="485"/>
      <c r="J28" s="485"/>
      <c r="K28" s="485"/>
      <c r="L28" s="485"/>
      <c r="M28" s="485"/>
    </row>
  </sheetData>
  <sheetProtection algorithmName="SHA-512" hashValue="bDQ5VWSwu0zxxt9xud/j1O+3dA1SFVUU8UGfUWT5wFZ2I+AXP5TxblPXpILnzQ0Rwi7rap4m6EkrE21zjdGg0A==" saltValue="q48Lbvr8OCatO0Yz/TwVaw==" spinCount="100000" sheet="1" objects="1" scenarios="1" formatCells="0" formatRows="0" insertRows="0" deleteRows="0" sort="0"/>
  <mergeCells count="6">
    <mergeCell ref="A1:B1"/>
    <mergeCell ref="A2:C2"/>
    <mergeCell ref="A25:C25"/>
    <mergeCell ref="A28:C28"/>
    <mergeCell ref="E25:M25"/>
    <mergeCell ref="E28:M28"/>
  </mergeCells>
  <printOptions horizontalCentered="1"/>
  <pageMargins left="0.25" right="0.25" top="0.25" bottom="0.25" header="0.3" footer="0.3"/>
  <pageSetup fitToHeight="0"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33"/>
  <sheetViews>
    <sheetView zoomScaleNormal="100" zoomScaleSheetLayoutView="100" workbookViewId="0">
      <selection activeCell="A30" sqref="A30:F30"/>
    </sheetView>
  </sheetViews>
  <sheetFormatPr defaultColWidth="9.109375" defaultRowHeight="14.4" x14ac:dyDescent="0.3"/>
  <cols>
    <col min="1" max="1" width="51.44140625" customWidth="1"/>
    <col min="2" max="5" width="16.44140625" customWidth="1"/>
    <col min="6" max="6" width="16.6640625" customWidth="1"/>
    <col min="7" max="7" width="2.44140625" customWidth="1"/>
  </cols>
  <sheetData>
    <row r="1" spans="1:8" ht="29.25" customHeight="1" x14ac:dyDescent="0.3">
      <c r="A1" s="489" t="s">
        <v>233</v>
      </c>
      <c r="B1" s="489"/>
      <c r="C1" s="489"/>
      <c r="D1" s="489"/>
      <c r="E1" s="489"/>
      <c r="F1">
        <f>+'Section A'!B2</f>
        <v>0</v>
      </c>
      <c r="H1" s="138" t="s">
        <v>234</v>
      </c>
    </row>
    <row r="2" spans="1:8" ht="41.25" customHeight="1" x14ac:dyDescent="0.3">
      <c r="A2" s="537" t="s">
        <v>219</v>
      </c>
      <c r="B2" s="537"/>
      <c r="C2" s="537"/>
      <c r="D2" s="537"/>
      <c r="E2" s="537"/>
      <c r="F2" s="537"/>
    </row>
    <row r="3" spans="1:8" ht="7.5" customHeight="1" x14ac:dyDescent="0.3">
      <c r="A3" s="10"/>
      <c r="B3" s="10"/>
      <c r="C3" s="10"/>
      <c r="D3" s="10"/>
      <c r="E3" s="10"/>
      <c r="F3" s="10"/>
    </row>
    <row r="4" spans="1:8" ht="26.4" x14ac:dyDescent="0.3">
      <c r="A4" s="205" t="s">
        <v>63</v>
      </c>
      <c r="B4" s="205" t="s">
        <v>46</v>
      </c>
      <c r="C4" s="205" t="s">
        <v>45</v>
      </c>
      <c r="D4" s="205" t="s">
        <v>35</v>
      </c>
      <c r="E4" s="205" t="s">
        <v>34</v>
      </c>
      <c r="F4" s="12" t="s">
        <v>296</v>
      </c>
    </row>
    <row r="5" spans="1:8" s="88" customFormat="1" x14ac:dyDescent="0.3">
      <c r="A5" s="218"/>
      <c r="B5" s="86"/>
      <c r="C5" s="86"/>
      <c r="D5" s="103"/>
      <c r="E5" s="86"/>
      <c r="F5" s="69">
        <f>ROUND(+B5*D5*E5,0)</f>
        <v>0</v>
      </c>
    </row>
    <row r="6" spans="1:8" s="88" customFormat="1" x14ac:dyDescent="0.3">
      <c r="A6" s="219"/>
      <c r="B6" s="86"/>
      <c r="C6" s="86"/>
      <c r="D6" s="103"/>
      <c r="E6" s="86"/>
      <c r="F6" s="69">
        <f t="shared" ref="F6:F8" si="0">ROUND(+B6*D6*E6,0)</f>
        <v>0</v>
      </c>
    </row>
    <row r="7" spans="1:8" s="88" customFormat="1" x14ac:dyDescent="0.3">
      <c r="A7" s="219"/>
      <c r="B7" s="86"/>
      <c r="C7" s="86"/>
      <c r="D7" s="103"/>
      <c r="E7" s="86"/>
      <c r="F7" s="69">
        <f t="shared" si="0"/>
        <v>0</v>
      </c>
    </row>
    <row r="8" spans="1:8" s="88" customFormat="1" x14ac:dyDescent="0.3">
      <c r="A8" s="219"/>
      <c r="B8" s="86"/>
      <c r="C8" s="86"/>
      <c r="D8" s="103"/>
      <c r="E8" s="86"/>
      <c r="F8" s="273">
        <f t="shared" si="0"/>
        <v>0</v>
      </c>
    </row>
    <row r="9" spans="1:8" s="88" customFormat="1" x14ac:dyDescent="0.3">
      <c r="A9" s="219"/>
      <c r="B9" s="76"/>
      <c r="C9" s="76"/>
      <c r="D9" s="216"/>
      <c r="E9" s="212" t="s">
        <v>42</v>
      </c>
      <c r="F9" s="69">
        <f>ROUND(SUM(F5:F8),0)</f>
        <v>0</v>
      </c>
      <c r="H9" s="101" t="s">
        <v>312</v>
      </c>
    </row>
    <row r="10" spans="1:8" s="88" customFormat="1" x14ac:dyDescent="0.3">
      <c r="A10" s="219"/>
      <c r="B10" s="76"/>
      <c r="C10" s="76"/>
      <c r="D10" s="121"/>
      <c r="E10" s="76"/>
      <c r="F10" s="278"/>
    </row>
    <row r="11" spans="1:8" s="88" customFormat="1" x14ac:dyDescent="0.3">
      <c r="A11" s="218"/>
      <c r="B11" s="86"/>
      <c r="C11" s="86"/>
      <c r="D11" s="103"/>
      <c r="E11" s="86"/>
      <c r="F11" s="69">
        <f t="shared" ref="F11:F14" si="1">ROUND(+B11*D11*E11,0)</f>
        <v>0</v>
      </c>
    </row>
    <row r="12" spans="1:8" s="88" customFormat="1" x14ac:dyDescent="0.3">
      <c r="A12" s="219"/>
      <c r="B12" s="86"/>
      <c r="C12" s="86"/>
      <c r="D12" s="103"/>
      <c r="E12" s="86"/>
      <c r="F12" s="69">
        <f t="shared" si="1"/>
        <v>0</v>
      </c>
    </row>
    <row r="13" spans="1:8" s="88" customFormat="1" x14ac:dyDescent="0.3">
      <c r="A13" s="219"/>
      <c r="B13" s="86"/>
      <c r="C13" s="86"/>
      <c r="D13" s="103"/>
      <c r="E13" s="86"/>
      <c r="F13" s="69">
        <f t="shared" si="1"/>
        <v>0</v>
      </c>
    </row>
    <row r="14" spans="1:8" s="88" customFormat="1" x14ac:dyDescent="0.3">
      <c r="A14" s="219"/>
      <c r="B14" s="86"/>
      <c r="C14" s="86"/>
      <c r="D14" s="103"/>
      <c r="E14" s="86"/>
      <c r="F14" s="273">
        <f t="shared" si="1"/>
        <v>0</v>
      </c>
    </row>
    <row r="15" spans="1:8" s="88" customFormat="1" x14ac:dyDescent="0.3">
      <c r="A15" s="219"/>
      <c r="B15" s="76"/>
      <c r="C15" s="76"/>
      <c r="D15" s="216"/>
      <c r="E15" s="212" t="s">
        <v>311</v>
      </c>
      <c r="F15" s="69">
        <f>ROUND(SUM(F10:F14),0)</f>
        <v>0</v>
      </c>
      <c r="H15" s="101" t="s">
        <v>312</v>
      </c>
    </row>
    <row r="16" spans="1:8" s="88" customFormat="1" x14ac:dyDescent="0.3">
      <c r="A16" s="219"/>
      <c r="B16" s="76"/>
      <c r="C16" s="76"/>
      <c r="D16" s="121"/>
      <c r="E16" s="243" t="s">
        <v>213</v>
      </c>
      <c r="F16" s="69">
        <f>+F15+F9</f>
        <v>0</v>
      </c>
    </row>
    <row r="17" spans="1:16" s="88" customFormat="1" x14ac:dyDescent="0.3">
      <c r="A17" s="219"/>
      <c r="B17" s="76"/>
      <c r="C17" s="76"/>
      <c r="D17" s="121"/>
      <c r="E17" s="76"/>
      <c r="F17" s="278"/>
    </row>
    <row r="18" spans="1:16" s="88" customFormat="1" x14ac:dyDescent="0.3">
      <c r="A18" s="219"/>
      <c r="B18" s="86"/>
      <c r="C18" s="86"/>
      <c r="D18" s="103"/>
      <c r="E18" s="86"/>
      <c r="F18" s="69">
        <f t="shared" ref="F18:F19" si="2">ROUND(+B18*D18*E18,0)</f>
        <v>0</v>
      </c>
    </row>
    <row r="19" spans="1:16" s="88" customFormat="1" x14ac:dyDescent="0.3">
      <c r="A19" s="219"/>
      <c r="B19" s="86"/>
      <c r="C19" s="86"/>
      <c r="D19" s="103"/>
      <c r="E19" s="86"/>
      <c r="F19" s="273">
        <f t="shared" si="2"/>
        <v>0</v>
      </c>
    </row>
    <row r="20" spans="1:16" s="88" customFormat="1" x14ac:dyDescent="0.3">
      <c r="A20" s="219"/>
      <c r="B20" s="76"/>
      <c r="C20" s="76"/>
      <c r="D20" s="206"/>
      <c r="E20" s="213" t="s">
        <v>315</v>
      </c>
      <c r="F20" s="69">
        <f>ROUND(SUM(F17:F19),0)</f>
        <v>0</v>
      </c>
      <c r="H20" s="101" t="s">
        <v>312</v>
      </c>
    </row>
    <row r="21" spans="1:16" s="88" customFormat="1" x14ac:dyDescent="0.3">
      <c r="A21" s="219"/>
      <c r="B21" s="76"/>
      <c r="C21" s="76"/>
      <c r="D21" s="121"/>
      <c r="E21" s="76"/>
      <c r="F21" s="278"/>
    </row>
    <row r="22" spans="1:16" s="88" customFormat="1" x14ac:dyDescent="0.3">
      <c r="A22" s="219"/>
      <c r="B22" s="86"/>
      <c r="C22" s="86"/>
      <c r="D22" s="103"/>
      <c r="E22" s="86"/>
      <c r="F22" s="69">
        <f t="shared" ref="F22:F23" si="3">ROUND(+B22*D22*E22,0)</f>
        <v>0</v>
      </c>
    </row>
    <row r="23" spans="1:16" s="88" customFormat="1" x14ac:dyDescent="0.3">
      <c r="A23" s="219"/>
      <c r="B23" s="86"/>
      <c r="C23" s="86"/>
      <c r="D23" s="103"/>
      <c r="E23" s="86"/>
      <c r="F23" s="273">
        <f t="shared" si="3"/>
        <v>0</v>
      </c>
    </row>
    <row r="24" spans="1:16" s="88" customFormat="1" x14ac:dyDescent="0.3">
      <c r="A24" s="219"/>
      <c r="B24" s="76"/>
      <c r="C24" s="76"/>
      <c r="D24" s="206"/>
      <c r="E24" s="213" t="s">
        <v>316</v>
      </c>
      <c r="F24" s="69">
        <f>ROUND(SUM(F21:F23),0)</f>
        <v>0</v>
      </c>
      <c r="H24" s="101" t="s">
        <v>312</v>
      </c>
    </row>
    <row r="25" spans="1:16" s="88" customFormat="1" x14ac:dyDescent="0.3">
      <c r="A25" s="219"/>
      <c r="B25" s="76"/>
      <c r="C25" s="76"/>
      <c r="D25" s="121"/>
      <c r="E25" s="243" t="s">
        <v>317</v>
      </c>
      <c r="F25" s="69">
        <f>+F24+F20</f>
        <v>0</v>
      </c>
    </row>
    <row r="26" spans="1:16" x14ac:dyDescent="0.3">
      <c r="F26" s="9"/>
    </row>
    <row r="27" spans="1:16" x14ac:dyDescent="0.3">
      <c r="C27" s="490" t="s">
        <v>92</v>
      </c>
      <c r="D27" s="490"/>
      <c r="E27" s="490"/>
      <c r="F27" s="69">
        <f>+F25+F16</f>
        <v>0</v>
      </c>
      <c r="H27" s="127" t="s">
        <v>216</v>
      </c>
    </row>
    <row r="28" spans="1:16" s="88" customFormat="1" x14ac:dyDescent="0.3">
      <c r="A28" s="122"/>
      <c r="B28" s="96"/>
      <c r="C28" s="96"/>
      <c r="D28" s="96"/>
      <c r="E28" s="96"/>
      <c r="F28" s="123"/>
    </row>
    <row r="29" spans="1:16" s="88" customFormat="1" x14ac:dyDescent="0.3">
      <c r="A29" s="93" t="s">
        <v>68</v>
      </c>
      <c r="B29" s="124"/>
      <c r="C29" s="124"/>
      <c r="D29" s="94"/>
      <c r="E29" s="94"/>
      <c r="F29" s="95"/>
      <c r="H29" s="128" t="s">
        <v>215</v>
      </c>
    </row>
    <row r="30" spans="1:16" s="88" customFormat="1" ht="45.75" customHeight="1" x14ac:dyDescent="0.3">
      <c r="A30" s="507"/>
      <c r="B30" s="508"/>
      <c r="C30" s="508"/>
      <c r="D30" s="508"/>
      <c r="E30" s="508"/>
      <c r="F30" s="509"/>
      <c r="H30" s="485" t="s">
        <v>319</v>
      </c>
      <c r="I30" s="485"/>
      <c r="J30" s="485"/>
      <c r="K30" s="485"/>
      <c r="L30" s="485"/>
      <c r="M30" s="485"/>
      <c r="N30" s="485"/>
      <c r="O30" s="485"/>
      <c r="P30" s="485"/>
    </row>
    <row r="32" spans="1:16" s="88" customFormat="1" x14ac:dyDescent="0.3">
      <c r="A32" s="93" t="s">
        <v>367</v>
      </c>
      <c r="B32" s="98"/>
      <c r="C32" s="98"/>
      <c r="D32" s="98"/>
      <c r="E32" s="98"/>
      <c r="F32" s="99"/>
      <c r="H32" s="128" t="s">
        <v>215</v>
      </c>
    </row>
    <row r="33" spans="1:16" s="88" customFormat="1" ht="45" customHeight="1" x14ac:dyDescent="0.3">
      <c r="A33" s="510"/>
      <c r="B33" s="511"/>
      <c r="C33" s="511"/>
      <c r="D33" s="511"/>
      <c r="E33" s="511"/>
      <c r="F33" s="512"/>
      <c r="H33" s="485" t="s">
        <v>319</v>
      </c>
      <c r="I33" s="485"/>
      <c r="J33" s="485"/>
      <c r="K33" s="485"/>
      <c r="L33" s="485"/>
      <c r="M33" s="485"/>
      <c r="N33" s="485"/>
      <c r="O33" s="485"/>
      <c r="P33" s="485"/>
    </row>
  </sheetData>
  <sheetProtection algorithmName="SHA-512" hashValue="67p3jm/DkgMn5sHqEIj4USwRaaXZXDQROOhHl/FFZKHVzqVswv135432fuCiIKoxveScdDNhbdHQ8CkyZwgPLA==" saltValue="QyB1aoWg5Oiaz4/tlTpEKQ==" spinCount="100000" sheet="1" objects="1" scenarios="1" formatCells="0" formatRows="0" insertRows="0" deleteRows="0" sort="0"/>
  <mergeCells count="7">
    <mergeCell ref="H30:P30"/>
    <mergeCell ref="H33:P33"/>
    <mergeCell ref="A1:E1"/>
    <mergeCell ref="C27:E27"/>
    <mergeCell ref="A2:F2"/>
    <mergeCell ref="A30:F30"/>
    <mergeCell ref="A33:F33"/>
  </mergeCells>
  <printOptions horizontalCentered="1"/>
  <pageMargins left="0.25" right="0.25" top="0.25" bottom="0.25" header="0.3" footer="0.3"/>
  <pageSetup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1"/>
  <sheetViews>
    <sheetView zoomScaleNormal="100" zoomScaleSheetLayoutView="100" workbookViewId="0">
      <selection activeCell="F23" sqref="F23 F14"/>
    </sheetView>
  </sheetViews>
  <sheetFormatPr defaultColWidth="9.109375" defaultRowHeight="14.4" x14ac:dyDescent="0.3"/>
  <cols>
    <col min="1" max="1" width="66.33203125" customWidth="1"/>
    <col min="2" max="5" width="12.5546875" customWidth="1"/>
    <col min="6" max="6" width="17.109375" customWidth="1"/>
    <col min="7" max="7" width="2.44140625" customWidth="1"/>
  </cols>
  <sheetData>
    <row r="1" spans="1:8" ht="24.75" customHeight="1" x14ac:dyDescent="0.3">
      <c r="A1" s="489" t="s">
        <v>233</v>
      </c>
      <c r="B1" s="489"/>
      <c r="C1" s="489"/>
      <c r="D1" s="489"/>
      <c r="E1" s="489"/>
      <c r="F1">
        <f>+'Section A'!B2</f>
        <v>0</v>
      </c>
      <c r="H1" s="138" t="s">
        <v>234</v>
      </c>
    </row>
    <row r="2" spans="1:8" ht="42" customHeight="1" x14ac:dyDescent="0.3">
      <c r="A2" s="537" t="s">
        <v>177</v>
      </c>
      <c r="B2" s="537"/>
      <c r="C2" s="537"/>
      <c r="D2" s="537"/>
      <c r="E2" s="537"/>
      <c r="F2" s="537"/>
    </row>
    <row r="3" spans="1:8" x14ac:dyDescent="0.3">
      <c r="A3" s="10"/>
      <c r="B3" s="10"/>
      <c r="C3" s="10"/>
      <c r="D3" s="10"/>
      <c r="E3" s="10"/>
      <c r="F3" s="10"/>
    </row>
    <row r="4" spans="1:8" ht="26.4" x14ac:dyDescent="0.3">
      <c r="A4" s="205" t="s">
        <v>63</v>
      </c>
      <c r="B4" s="205" t="s">
        <v>46</v>
      </c>
      <c r="C4" s="205" t="s">
        <v>45</v>
      </c>
      <c r="D4" s="205" t="s">
        <v>35</v>
      </c>
      <c r="E4" s="205" t="s">
        <v>34</v>
      </c>
      <c r="F4" s="12" t="s">
        <v>297</v>
      </c>
      <c r="H4" s="128" t="s">
        <v>214</v>
      </c>
    </row>
    <row r="5" spans="1:8" s="88" customFormat="1" x14ac:dyDescent="0.3">
      <c r="A5" s="218"/>
      <c r="B5" s="86"/>
      <c r="C5" s="86"/>
      <c r="D5" s="103"/>
      <c r="E5" s="86"/>
      <c r="F5" s="69">
        <f>ROUND(+B5*D5*E5,0)</f>
        <v>0</v>
      </c>
    </row>
    <row r="6" spans="1:8" s="88" customFormat="1" x14ac:dyDescent="0.3">
      <c r="A6" s="219"/>
      <c r="B6" s="86"/>
      <c r="C6" s="86"/>
      <c r="D6" s="103"/>
      <c r="E6" s="86"/>
      <c r="F6" s="69">
        <f t="shared" ref="F6:F7" si="0">ROUND(+B6*D6*E6,0)</f>
        <v>0</v>
      </c>
    </row>
    <row r="7" spans="1:8" s="88" customFormat="1" x14ac:dyDescent="0.3">
      <c r="A7" s="219"/>
      <c r="B7" s="86"/>
      <c r="C7" s="86"/>
      <c r="D7" s="103"/>
      <c r="E7" s="86"/>
      <c r="F7" s="273">
        <f t="shared" si="0"/>
        <v>0</v>
      </c>
    </row>
    <row r="8" spans="1:8" s="88" customFormat="1" x14ac:dyDescent="0.3">
      <c r="A8" s="219"/>
      <c r="B8" s="76"/>
      <c r="C8" s="76"/>
      <c r="D8" s="106"/>
      <c r="E8" s="212" t="s">
        <v>310</v>
      </c>
      <c r="F8" s="69">
        <f>ROUND(SUM(F5:F7),0)</f>
        <v>0</v>
      </c>
      <c r="H8" s="101" t="s">
        <v>312</v>
      </c>
    </row>
    <row r="9" spans="1:8" s="88" customFormat="1" x14ac:dyDescent="0.3">
      <c r="A9" s="219"/>
      <c r="B9" s="76"/>
      <c r="C9" s="76"/>
      <c r="D9" s="121"/>
      <c r="E9" s="76"/>
      <c r="F9" s="278"/>
    </row>
    <row r="10" spans="1:8" s="88" customFormat="1" x14ac:dyDescent="0.3">
      <c r="A10" s="219"/>
      <c r="B10" s="86"/>
      <c r="C10" s="86"/>
      <c r="D10" s="103"/>
      <c r="E10" s="86"/>
      <c r="F10" s="69">
        <f t="shared" ref="F10:F12" si="1">ROUND(+B10*D10*E10,0)</f>
        <v>0</v>
      </c>
    </row>
    <row r="11" spans="1:8" s="88" customFormat="1" x14ac:dyDescent="0.3">
      <c r="A11" s="219"/>
      <c r="B11" s="86"/>
      <c r="C11" s="86"/>
      <c r="D11" s="103"/>
      <c r="E11" s="86"/>
      <c r="F11" s="69">
        <f t="shared" si="1"/>
        <v>0</v>
      </c>
    </row>
    <row r="12" spans="1:8" s="88" customFormat="1" x14ac:dyDescent="0.3">
      <c r="A12" s="219"/>
      <c r="B12" s="86"/>
      <c r="C12" s="86"/>
      <c r="D12" s="103"/>
      <c r="E12" s="86"/>
      <c r="F12" s="273">
        <f t="shared" si="1"/>
        <v>0</v>
      </c>
    </row>
    <row r="13" spans="1:8" s="88" customFormat="1" x14ac:dyDescent="0.3">
      <c r="A13" s="219"/>
      <c r="B13" s="76"/>
      <c r="C13" s="76"/>
      <c r="D13" s="106"/>
      <c r="E13" s="212" t="s">
        <v>311</v>
      </c>
      <c r="F13" s="69">
        <f>ROUND(SUM(F9:F12),0)</f>
        <v>0</v>
      </c>
      <c r="H13" s="101" t="s">
        <v>312</v>
      </c>
    </row>
    <row r="14" spans="1:8" s="88" customFormat="1" x14ac:dyDescent="0.3">
      <c r="A14" s="219"/>
      <c r="B14" s="76"/>
      <c r="C14" s="76"/>
      <c r="D14" s="121"/>
      <c r="E14" s="243" t="s">
        <v>213</v>
      </c>
      <c r="F14" s="69">
        <f>+F13+F8</f>
        <v>0</v>
      </c>
    </row>
    <row r="15" spans="1:8" s="88" customFormat="1" x14ac:dyDescent="0.3">
      <c r="A15" s="219"/>
      <c r="B15" s="76"/>
      <c r="C15" s="76"/>
      <c r="D15" s="121"/>
      <c r="E15" s="76"/>
      <c r="F15" s="278"/>
    </row>
    <row r="16" spans="1:8" s="88" customFormat="1" x14ac:dyDescent="0.3">
      <c r="A16" s="219"/>
      <c r="B16" s="86"/>
      <c r="C16" s="86"/>
      <c r="D16" s="103"/>
      <c r="E16" s="86"/>
      <c r="F16" s="69">
        <f t="shared" ref="F16:F17" si="2">ROUND(+B16*D16*E16,0)</f>
        <v>0</v>
      </c>
    </row>
    <row r="17" spans="1:16" s="88" customFormat="1" x14ac:dyDescent="0.3">
      <c r="A17" s="219"/>
      <c r="B17" s="86"/>
      <c r="C17" s="86"/>
      <c r="D17" s="103"/>
      <c r="E17" s="86"/>
      <c r="F17" s="273">
        <f t="shared" si="2"/>
        <v>0</v>
      </c>
    </row>
    <row r="18" spans="1:16" s="88" customFormat="1" x14ac:dyDescent="0.3">
      <c r="A18" s="219"/>
      <c r="B18" s="76"/>
      <c r="C18" s="76"/>
      <c r="D18" s="206"/>
      <c r="E18" s="213" t="s">
        <v>315</v>
      </c>
      <c r="F18" s="69">
        <f>ROUND(SUM(F15:F17),0)</f>
        <v>0</v>
      </c>
      <c r="H18" s="101" t="s">
        <v>312</v>
      </c>
    </row>
    <row r="19" spans="1:16" s="88" customFormat="1" x14ac:dyDescent="0.3">
      <c r="A19" s="219"/>
      <c r="B19" s="76"/>
      <c r="C19" s="76"/>
      <c r="D19" s="121"/>
      <c r="E19" s="76"/>
      <c r="F19" s="278"/>
    </row>
    <row r="20" spans="1:16" s="88" customFormat="1" x14ac:dyDescent="0.3">
      <c r="A20" s="219"/>
      <c r="B20" s="86"/>
      <c r="C20" s="86"/>
      <c r="D20" s="103"/>
      <c r="E20" s="86"/>
      <c r="F20" s="69">
        <f t="shared" ref="F20:F21" si="3">ROUND(+B20*D20*E20,0)</f>
        <v>0</v>
      </c>
    </row>
    <row r="21" spans="1:16" s="88" customFormat="1" x14ac:dyDescent="0.3">
      <c r="A21" s="219"/>
      <c r="B21" s="86"/>
      <c r="C21" s="86"/>
      <c r="D21" s="103"/>
      <c r="E21" s="86"/>
      <c r="F21" s="273">
        <f t="shared" si="3"/>
        <v>0</v>
      </c>
    </row>
    <row r="22" spans="1:16" s="88" customFormat="1" x14ac:dyDescent="0.3">
      <c r="A22" s="219"/>
      <c r="B22" s="76"/>
      <c r="C22" s="76"/>
      <c r="D22" s="206"/>
      <c r="E22" s="213" t="s">
        <v>316</v>
      </c>
      <c r="F22" s="69">
        <f>ROUND(SUM(F19:F21),0)</f>
        <v>0</v>
      </c>
      <c r="H22" s="101" t="s">
        <v>312</v>
      </c>
    </row>
    <row r="23" spans="1:16" s="88" customFormat="1" x14ac:dyDescent="0.3">
      <c r="A23" s="219"/>
      <c r="B23" s="76"/>
      <c r="C23" s="76"/>
      <c r="D23" s="121"/>
      <c r="E23" s="243" t="s">
        <v>317</v>
      </c>
      <c r="F23" s="69">
        <f>+F22+F18</f>
        <v>0</v>
      </c>
    </row>
    <row r="24" spans="1:16" x14ac:dyDescent="0.3">
      <c r="F24" s="275"/>
    </row>
    <row r="25" spans="1:16" x14ac:dyDescent="0.3">
      <c r="C25" s="490" t="s">
        <v>70</v>
      </c>
      <c r="D25" s="490"/>
      <c r="E25" s="490"/>
      <c r="F25" s="69">
        <f>+F23+F14</f>
        <v>0</v>
      </c>
      <c r="H25" s="127" t="s">
        <v>216</v>
      </c>
    </row>
    <row r="26" spans="1:16" s="88" customFormat="1" x14ac:dyDescent="0.3">
      <c r="A26" s="76"/>
      <c r="B26" s="76"/>
      <c r="C26" s="76"/>
      <c r="D26" s="76"/>
      <c r="E26" s="76"/>
      <c r="F26" s="116"/>
    </row>
    <row r="27" spans="1:16" s="88" customFormat="1" x14ac:dyDescent="0.3">
      <c r="A27" s="93" t="s">
        <v>69</v>
      </c>
      <c r="B27" s="94"/>
      <c r="C27" s="94"/>
      <c r="D27" s="94"/>
      <c r="E27" s="94"/>
      <c r="F27" s="95"/>
      <c r="H27" s="128" t="s">
        <v>215</v>
      </c>
    </row>
    <row r="28" spans="1:16" s="88" customFormat="1" ht="45.75" customHeight="1" x14ac:dyDescent="0.3">
      <c r="A28" s="499"/>
      <c r="B28" s="500"/>
      <c r="C28" s="500"/>
      <c r="D28" s="500"/>
      <c r="E28" s="500"/>
      <c r="F28" s="501"/>
      <c r="H28" s="485" t="s">
        <v>319</v>
      </c>
      <c r="I28" s="485"/>
      <c r="J28" s="485"/>
      <c r="K28" s="485"/>
      <c r="L28" s="485"/>
      <c r="M28" s="485"/>
      <c r="N28" s="485"/>
      <c r="O28" s="485"/>
      <c r="P28" s="485"/>
    </row>
    <row r="29" spans="1:16" x14ac:dyDescent="0.3">
      <c r="H29" s="128"/>
    </row>
    <row r="30" spans="1:16" s="88" customFormat="1" x14ac:dyDescent="0.3">
      <c r="A30" s="93" t="s">
        <v>366</v>
      </c>
      <c r="B30" s="98"/>
      <c r="C30" s="98"/>
      <c r="D30" s="98"/>
      <c r="E30" s="98"/>
      <c r="F30" s="99"/>
      <c r="H30" s="128" t="s">
        <v>215</v>
      </c>
    </row>
    <row r="31" spans="1:16" s="88" customFormat="1" ht="45" customHeight="1" x14ac:dyDescent="0.3">
      <c r="A31" s="510"/>
      <c r="B31" s="511"/>
      <c r="C31" s="511"/>
      <c r="D31" s="511"/>
      <c r="E31" s="511"/>
      <c r="F31" s="512"/>
      <c r="H31" s="485" t="s">
        <v>319</v>
      </c>
      <c r="I31" s="485"/>
      <c r="J31" s="485"/>
      <c r="K31" s="485"/>
      <c r="L31" s="485"/>
      <c r="M31" s="485"/>
      <c r="N31" s="485"/>
      <c r="O31" s="485"/>
      <c r="P31" s="485"/>
    </row>
  </sheetData>
  <sheetProtection algorithmName="SHA-512" hashValue="pjNjpUg4+2QJrqNgxK5Dp7t/0pFNo75w6bY5V8EAz7KnN1MMi7K2s5vT1Xp9cYwledYJJK+CIXCTFbs7bwtk7Q==" saltValue="eTQPL2oEeKiUdbi3rlQ+nw==" spinCount="100000" sheet="1" objects="1" scenarios="1" formatCells="0" formatRows="0" insertRows="0" deleteRows="0" sort="0"/>
  <mergeCells count="7">
    <mergeCell ref="H28:P28"/>
    <mergeCell ref="H31:P31"/>
    <mergeCell ref="A1:E1"/>
    <mergeCell ref="C25:E25"/>
    <mergeCell ref="A2:F2"/>
    <mergeCell ref="A28:F28"/>
    <mergeCell ref="A31:F31"/>
  </mergeCells>
  <printOptions horizontalCentered="1"/>
  <pageMargins left="0.25" right="0.25" top="0.25" bottom="0.25" header="0.3" footer="0.3"/>
  <pageSetup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31"/>
  <sheetViews>
    <sheetView tabSelected="1" zoomScaleNormal="100" zoomScaleSheetLayoutView="100" workbookViewId="0">
      <selection activeCell="A25" sqref="A25:B25"/>
    </sheetView>
  </sheetViews>
  <sheetFormatPr defaultColWidth="9.109375" defaultRowHeight="14.4" x14ac:dyDescent="0.3"/>
  <cols>
    <col min="1" max="1" width="21.88671875" style="6" customWidth="1"/>
    <col min="2" max="2" width="34.44140625" customWidth="1"/>
    <col min="3" max="3" width="18.33203125" customWidth="1"/>
    <col min="4" max="4" width="21.109375" customWidth="1"/>
    <col min="5" max="5" width="20.33203125" customWidth="1"/>
    <col min="6" max="6" width="19.33203125" customWidth="1"/>
  </cols>
  <sheetData>
    <row r="1" spans="1:7" ht="21" customHeight="1" x14ac:dyDescent="0.3">
      <c r="A1" s="62" t="s">
        <v>209</v>
      </c>
      <c r="B1" s="384" t="s">
        <v>232</v>
      </c>
      <c r="C1" s="384"/>
      <c r="D1" s="384"/>
      <c r="E1" s="382" t="s">
        <v>210</v>
      </c>
      <c r="F1" s="382"/>
    </row>
    <row r="2" spans="1:7" ht="35.1" customHeight="1" x14ac:dyDescent="0.3">
      <c r="A2" s="62" t="s">
        <v>22</v>
      </c>
      <c r="B2" s="197"/>
      <c r="C2" s="64" t="s">
        <v>23</v>
      </c>
      <c r="D2" s="242"/>
      <c r="E2" s="64" t="s">
        <v>189</v>
      </c>
      <c r="F2" s="195"/>
      <c r="G2" s="244" t="s">
        <v>275</v>
      </c>
    </row>
    <row r="3" spans="1:7" ht="35.1" customHeight="1" x14ac:dyDescent="0.3">
      <c r="A3" s="200" t="s">
        <v>263</v>
      </c>
      <c r="B3" s="299"/>
      <c r="C3" s="137" t="s">
        <v>188</v>
      </c>
      <c r="D3" s="196"/>
      <c r="E3" s="64" t="s">
        <v>196</v>
      </c>
      <c r="F3" s="195"/>
      <c r="G3" s="193"/>
    </row>
    <row r="4" spans="1:7" ht="20.25" customHeight="1" x14ac:dyDescent="0.3">
      <c r="A4" s="383" t="s">
        <v>211</v>
      </c>
      <c r="B4" s="383"/>
      <c r="C4" s="383"/>
      <c r="D4" s="383"/>
      <c r="E4" s="137" t="s">
        <v>262</v>
      </c>
      <c r="F4" s="195"/>
      <c r="G4" s="194"/>
    </row>
    <row r="5" spans="1:7" ht="17.25" customHeight="1" x14ac:dyDescent="0.3">
      <c r="A5" s="370" t="s">
        <v>28</v>
      </c>
      <c r="B5" s="371"/>
      <c r="C5" s="371"/>
      <c r="D5" s="372"/>
      <c r="E5" s="363" t="s">
        <v>198</v>
      </c>
      <c r="F5" s="364"/>
    </row>
    <row r="6" spans="1:7" ht="17.25" customHeight="1" thickBot="1" x14ac:dyDescent="0.35">
      <c r="A6" s="367" t="s">
        <v>182</v>
      </c>
      <c r="B6" s="368"/>
      <c r="C6" s="368"/>
      <c r="D6" s="369"/>
      <c r="E6" s="365">
        <f>+F31</f>
        <v>0</v>
      </c>
      <c r="F6" s="366"/>
    </row>
    <row r="7" spans="1:7" ht="24" customHeight="1" thickBot="1" x14ac:dyDescent="0.35">
      <c r="A7" s="373" t="s">
        <v>109</v>
      </c>
      <c r="B7" s="374"/>
      <c r="C7" s="375"/>
      <c r="D7" s="376"/>
      <c r="E7" s="376"/>
      <c r="F7" s="377"/>
    </row>
    <row r="8" spans="1:7" ht="38.25" customHeight="1" x14ac:dyDescent="0.3">
      <c r="A8" s="385" t="s">
        <v>195</v>
      </c>
      <c r="B8" s="386"/>
      <c r="C8" s="67" t="s">
        <v>197</v>
      </c>
      <c r="D8" s="67" t="s">
        <v>248</v>
      </c>
      <c r="E8" s="67" t="s">
        <v>249</v>
      </c>
      <c r="F8" s="134" t="s">
        <v>250</v>
      </c>
    </row>
    <row r="9" spans="1:7" ht="18.899999999999999" customHeight="1" x14ac:dyDescent="0.3">
      <c r="A9" s="378" t="s">
        <v>261</v>
      </c>
      <c r="B9" s="379"/>
      <c r="C9" s="59">
        <v>200.43</v>
      </c>
      <c r="D9" s="198"/>
      <c r="E9" s="63">
        <f>+Personnel!G35</f>
        <v>0</v>
      </c>
      <c r="F9" s="63">
        <f>+D9+E9</f>
        <v>0</v>
      </c>
      <c r="G9" s="135" t="s">
        <v>278</v>
      </c>
    </row>
    <row r="10" spans="1:7" ht="18.899999999999999" customHeight="1" x14ac:dyDescent="0.3">
      <c r="A10" s="378" t="s">
        <v>80</v>
      </c>
      <c r="B10" s="379"/>
      <c r="C10" s="60">
        <v>200.43100000000001</v>
      </c>
      <c r="D10" s="198"/>
      <c r="E10" s="63">
        <f>+'Fringe Benefits'!G22</f>
        <v>0</v>
      </c>
      <c r="F10" s="63">
        <f t="shared" ref="F10:F27" si="0">+D10+E10</f>
        <v>0</v>
      </c>
    </row>
    <row r="11" spans="1:7" ht="18.899999999999999" customHeight="1" x14ac:dyDescent="0.3">
      <c r="A11" s="378" t="s">
        <v>81</v>
      </c>
      <c r="B11" s="379"/>
      <c r="C11" s="60">
        <v>200.47399999999999</v>
      </c>
      <c r="D11" s="198"/>
      <c r="E11" s="63">
        <f>+Travel!G28</f>
        <v>0</v>
      </c>
      <c r="F11" s="63">
        <f t="shared" si="0"/>
        <v>0</v>
      </c>
    </row>
    <row r="12" spans="1:7" ht="18.899999999999999" customHeight="1" x14ac:dyDescent="0.3">
      <c r="A12" s="378" t="s">
        <v>0</v>
      </c>
      <c r="B12" s="379"/>
      <c r="C12" s="60">
        <v>200.43899999999999</v>
      </c>
      <c r="D12" s="198"/>
      <c r="E12" s="63">
        <f>+Equipment!D18</f>
        <v>0</v>
      </c>
      <c r="F12" s="63">
        <f t="shared" si="0"/>
        <v>0</v>
      </c>
    </row>
    <row r="13" spans="1:7" ht="18.899999999999999" customHeight="1" x14ac:dyDescent="0.3">
      <c r="A13" s="378" t="s">
        <v>1</v>
      </c>
      <c r="B13" s="379"/>
      <c r="C13" s="60">
        <v>200.94</v>
      </c>
      <c r="D13" s="198"/>
      <c r="E13" s="63">
        <f>+Supplies!D19</f>
        <v>0</v>
      </c>
      <c r="F13" s="63">
        <f t="shared" si="0"/>
        <v>0</v>
      </c>
    </row>
    <row r="14" spans="1:7" ht="18.899999999999999" customHeight="1" x14ac:dyDescent="0.3">
      <c r="A14" s="378" t="s">
        <v>201</v>
      </c>
      <c r="B14" s="379"/>
      <c r="C14" s="60" t="s">
        <v>200</v>
      </c>
      <c r="D14" s="198"/>
      <c r="E14" s="63">
        <f>+'Contractual Services'!C19</f>
        <v>0</v>
      </c>
      <c r="F14" s="63">
        <f t="shared" si="0"/>
        <v>0</v>
      </c>
    </row>
    <row r="15" spans="1:7" ht="18.899999999999999" customHeight="1" x14ac:dyDescent="0.3">
      <c r="A15" s="378" t="s">
        <v>13</v>
      </c>
      <c r="B15" s="379"/>
      <c r="C15" s="60">
        <v>200.459</v>
      </c>
      <c r="D15" s="198"/>
      <c r="E15" s="63">
        <f>+Consultant!G12+Consultant!G34</f>
        <v>0</v>
      </c>
      <c r="F15" s="63">
        <f t="shared" si="0"/>
        <v>0</v>
      </c>
    </row>
    <row r="16" spans="1:7" ht="18.899999999999999" hidden="1" customHeight="1" x14ac:dyDescent="0.3">
      <c r="A16" s="380" t="s">
        <v>17</v>
      </c>
      <c r="B16" s="381"/>
      <c r="C16" s="293"/>
      <c r="D16" s="294">
        <v>0</v>
      </c>
      <c r="E16" s="339">
        <f>+Construction!C6</f>
        <v>0</v>
      </c>
      <c r="F16" s="294">
        <f t="shared" si="0"/>
        <v>0</v>
      </c>
    </row>
    <row r="17" spans="1:6" ht="18.899999999999999" customHeight="1" x14ac:dyDescent="0.3">
      <c r="A17" s="378" t="s">
        <v>18</v>
      </c>
      <c r="B17" s="379"/>
      <c r="C17" s="60">
        <v>200.465</v>
      </c>
      <c r="D17" s="198"/>
      <c r="E17" s="63">
        <f>+Occupancy!F18</f>
        <v>0</v>
      </c>
      <c r="F17" s="63">
        <f t="shared" si="0"/>
        <v>0</v>
      </c>
    </row>
    <row r="18" spans="1:6" ht="18.899999999999999" customHeight="1" x14ac:dyDescent="0.3">
      <c r="A18" s="378" t="s">
        <v>19</v>
      </c>
      <c r="B18" s="379"/>
      <c r="C18" s="60">
        <v>200.87</v>
      </c>
      <c r="D18" s="198"/>
      <c r="E18" s="63">
        <f>+'R &amp; D'!C11</f>
        <v>0</v>
      </c>
      <c r="F18" s="63">
        <f t="shared" si="0"/>
        <v>0</v>
      </c>
    </row>
    <row r="19" spans="1:6" ht="18.899999999999999" customHeight="1" x14ac:dyDescent="0.3">
      <c r="A19" s="378" t="s">
        <v>83</v>
      </c>
      <c r="B19" s="379"/>
      <c r="C19" s="60"/>
      <c r="D19" s="198"/>
      <c r="E19" s="63">
        <f>+Telecommunications!F16</f>
        <v>0</v>
      </c>
      <c r="F19" s="63">
        <f t="shared" si="0"/>
        <v>0</v>
      </c>
    </row>
    <row r="20" spans="1:6" ht="18.899999999999999" customHeight="1" x14ac:dyDescent="0.3">
      <c r="A20" s="378" t="s">
        <v>20</v>
      </c>
      <c r="B20" s="379"/>
      <c r="C20" s="60">
        <v>200.47200000000001</v>
      </c>
      <c r="D20" s="198"/>
      <c r="E20" s="63">
        <f>+'Training &amp; Education'!F14</f>
        <v>0</v>
      </c>
      <c r="F20" s="63">
        <f t="shared" si="0"/>
        <v>0</v>
      </c>
    </row>
    <row r="21" spans="1:6" ht="18.899999999999999" customHeight="1" x14ac:dyDescent="0.3">
      <c r="A21" s="378" t="s">
        <v>88</v>
      </c>
      <c r="B21" s="379"/>
      <c r="C21" s="60" t="s">
        <v>199</v>
      </c>
      <c r="D21" s="198"/>
      <c r="E21" s="63">
        <f>+'Direct Administrative'!G16</f>
        <v>0</v>
      </c>
      <c r="F21" s="63">
        <f t="shared" si="0"/>
        <v>0</v>
      </c>
    </row>
    <row r="22" spans="1:6" ht="18.899999999999999" customHeight="1" x14ac:dyDescent="0.3">
      <c r="A22" s="378" t="s">
        <v>161</v>
      </c>
      <c r="B22" s="379"/>
      <c r="C22" s="60"/>
      <c r="D22" s="198"/>
      <c r="E22" s="63">
        <f>+'Miscellaneous (other) Costs'!F16</f>
        <v>0</v>
      </c>
      <c r="F22" s="63">
        <f t="shared" si="0"/>
        <v>0</v>
      </c>
    </row>
    <row r="23" spans="1:6" ht="18.899999999999999" customHeight="1" x14ac:dyDescent="0.3">
      <c r="A23" s="358" t="s">
        <v>306</v>
      </c>
      <c r="B23" s="359"/>
      <c r="C23" s="60"/>
      <c r="D23" s="198"/>
      <c r="E23" s="63">
        <f>+DirectTraining!F28</f>
        <v>0</v>
      </c>
      <c r="F23" s="63">
        <f t="shared" si="0"/>
        <v>0</v>
      </c>
    </row>
    <row r="24" spans="1:6" ht="18.899999999999999" customHeight="1" x14ac:dyDescent="0.3">
      <c r="A24" s="358" t="s">
        <v>307</v>
      </c>
      <c r="B24" s="359"/>
      <c r="C24" s="60"/>
      <c r="D24" s="198"/>
      <c r="E24" s="63">
        <f>+'Work-Based'!F28</f>
        <v>0</v>
      </c>
      <c r="F24" s="63">
        <f t="shared" si="0"/>
        <v>0</v>
      </c>
    </row>
    <row r="25" spans="1:6" ht="18.899999999999999" customHeight="1" x14ac:dyDescent="0.3">
      <c r="A25" s="358" t="s">
        <v>308</v>
      </c>
      <c r="B25" s="359"/>
      <c r="C25" s="60"/>
      <c r="D25" s="296"/>
      <c r="E25" s="63">
        <f>+OtherProgram!F16</f>
        <v>0</v>
      </c>
      <c r="F25" s="63">
        <f t="shared" ref="F25" si="1">+D25+E25</f>
        <v>0</v>
      </c>
    </row>
    <row r="26" spans="1:6" ht="18.899999999999999" customHeight="1" x14ac:dyDescent="0.3">
      <c r="A26" s="358" t="s">
        <v>309</v>
      </c>
      <c r="B26" s="359"/>
      <c r="C26" s="60"/>
      <c r="D26" s="198"/>
      <c r="E26" s="63">
        <f>+BarrierReduction!F16</f>
        <v>0</v>
      </c>
      <c r="F26" s="63">
        <f t="shared" si="0"/>
        <v>0</v>
      </c>
    </row>
    <row r="27" spans="1:6" ht="18.899999999999999" customHeight="1" x14ac:dyDescent="0.3">
      <c r="A27" s="378" t="s">
        <v>183</v>
      </c>
      <c r="B27" s="379"/>
      <c r="C27" s="61">
        <v>200.41300000000001</v>
      </c>
      <c r="D27" s="66">
        <f>SUM(D9:D26)</f>
        <v>0</v>
      </c>
      <c r="E27" s="66">
        <f>SUM(E9:E26)</f>
        <v>0</v>
      </c>
      <c r="F27" s="66">
        <f t="shared" si="0"/>
        <v>0</v>
      </c>
    </row>
    <row r="28" spans="1:6" ht="23.25" customHeight="1" x14ac:dyDescent="0.3">
      <c r="A28" s="387" t="s">
        <v>89</v>
      </c>
      <c r="B28" s="387"/>
      <c r="C28" s="61">
        <v>200.41399999999999</v>
      </c>
      <c r="D28" s="198"/>
      <c r="E28" s="63">
        <f>+F28-D28</f>
        <v>0</v>
      </c>
      <c r="F28" s="63">
        <f>+'Indirect Costs'!D6</f>
        <v>0</v>
      </c>
    </row>
    <row r="29" spans="1:6" x14ac:dyDescent="0.3">
      <c r="A29" s="236" t="s">
        <v>304</v>
      </c>
      <c r="B29" s="237"/>
      <c r="C29" s="388" t="str">
        <f>IF(B29="","",IF(B29&lt;&gt;'Indirect Costs'!C4,"Rate must match 17A in Section C",""))</f>
        <v/>
      </c>
      <c r="D29" s="389"/>
      <c r="E29" s="388" t="str">
        <f>IF(B30="","",IF(B30&lt;&gt;('Indirect Costs'!B8+'Indirect Costs'!B9),"Base must match 17 in Section C",""))</f>
        <v/>
      </c>
      <c r="F29" s="389"/>
    </row>
    <row r="30" spans="1:6" x14ac:dyDescent="0.3">
      <c r="A30" s="238" t="s">
        <v>302</v>
      </c>
      <c r="B30" s="239"/>
      <c r="C30" s="390"/>
      <c r="D30" s="391"/>
      <c r="E30" s="390"/>
      <c r="F30" s="391"/>
    </row>
    <row r="31" spans="1:6" ht="26.25" customHeight="1" x14ac:dyDescent="0.3">
      <c r="A31" s="360" t="s">
        <v>202</v>
      </c>
      <c r="B31" s="361"/>
      <c r="C31" s="362"/>
      <c r="D31" s="65">
        <f>(D27+D28)</f>
        <v>0</v>
      </c>
      <c r="E31" s="65">
        <f>(E27+E28)</f>
        <v>0</v>
      </c>
      <c r="F31" s="65">
        <f>+E31+D31</f>
        <v>0</v>
      </c>
    </row>
    <row r="32" spans="1:6" ht="17.25" customHeight="1" x14ac:dyDescent="0.3">
      <c r="A32"/>
    </row>
    <row r="33" spans="1:5" ht="24" customHeight="1" x14ac:dyDescent="0.3">
      <c r="A33" s="45"/>
      <c r="B33" s="45"/>
      <c r="C33" s="45"/>
      <c r="D33" s="45"/>
      <c r="E33" s="45"/>
    </row>
    <row r="34" spans="1:5" x14ac:dyDescent="0.3">
      <c r="A34"/>
    </row>
    <row r="35" spans="1:5" x14ac:dyDescent="0.3">
      <c r="A35"/>
    </row>
    <row r="36" spans="1:5" x14ac:dyDescent="0.3">
      <c r="A36"/>
    </row>
    <row r="37" spans="1:5" x14ac:dyDescent="0.3">
      <c r="A37"/>
    </row>
    <row r="38" spans="1:5" x14ac:dyDescent="0.3">
      <c r="A38"/>
    </row>
    <row r="39" spans="1:5" x14ac:dyDescent="0.3">
      <c r="A39"/>
    </row>
    <row r="40" spans="1:5" x14ac:dyDescent="0.3">
      <c r="A40"/>
    </row>
    <row r="41" spans="1:5" x14ac:dyDescent="0.3">
      <c r="A41"/>
    </row>
    <row r="42" spans="1:5" x14ac:dyDescent="0.3">
      <c r="A42"/>
    </row>
    <row r="43" spans="1:5" x14ac:dyDescent="0.3">
      <c r="A43"/>
    </row>
    <row r="44" spans="1:5" x14ac:dyDescent="0.3">
      <c r="A44"/>
    </row>
    <row r="45" spans="1:5" x14ac:dyDescent="0.3">
      <c r="A45"/>
    </row>
    <row r="46" spans="1:5" x14ac:dyDescent="0.3">
      <c r="A46"/>
    </row>
    <row r="47" spans="1:5" x14ac:dyDescent="0.3">
      <c r="A47"/>
    </row>
    <row r="48" spans="1:5"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sheetData>
  <sheetProtection algorithmName="SHA-512" hashValue="ABBlqdUpaEdoG96USFz2HG6NogDSA53o196De7yTWPy8ldElsc/RsccuaJd8y3SO0iP38Z4wR6dk2VMpXmpUCA==" saltValue="nLeLcSPC5KwL0VfroN2WdQ==" spinCount="100000" sheet="1" objects="1" scenarios="1"/>
  <mergeCells count="32">
    <mergeCell ref="A26:B26"/>
    <mergeCell ref="A27:B27"/>
    <mergeCell ref="A28:B28"/>
    <mergeCell ref="C29:D30"/>
    <mergeCell ref="E29:F30"/>
    <mergeCell ref="A19:B19"/>
    <mergeCell ref="A23:B23"/>
    <mergeCell ref="E1:F1"/>
    <mergeCell ref="A20:B20"/>
    <mergeCell ref="A21:B21"/>
    <mergeCell ref="A4:D4"/>
    <mergeCell ref="B1:D1"/>
    <mergeCell ref="A9:B9"/>
    <mergeCell ref="A10:B10"/>
    <mergeCell ref="A11:B11"/>
    <mergeCell ref="A8:B8"/>
    <mergeCell ref="A25:B25"/>
    <mergeCell ref="A24:B24"/>
    <mergeCell ref="A31:C31"/>
    <mergeCell ref="E5:F5"/>
    <mergeCell ref="E6:F6"/>
    <mergeCell ref="A6:D6"/>
    <mergeCell ref="A5:D5"/>
    <mergeCell ref="A7:F7"/>
    <mergeCell ref="A12:B12"/>
    <mergeCell ref="A13:B13"/>
    <mergeCell ref="A14:B14"/>
    <mergeCell ref="A15:B15"/>
    <mergeCell ref="A16:B16"/>
    <mergeCell ref="A17:B17"/>
    <mergeCell ref="A18:B18"/>
    <mergeCell ref="A22:B22"/>
  </mergeCells>
  <printOptions horizontalCentered="1"/>
  <pageMargins left="0.25" right="0.25" top="0.25" bottom="0.5" header="0.3" footer="0.3"/>
  <pageSetup scale="91" orientation="landscape"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33"/>
  <sheetViews>
    <sheetView topLeftCell="A13" zoomScaleNormal="100" zoomScaleSheetLayoutView="100" workbookViewId="0">
      <selection activeCell="A30" sqref="A30:G30"/>
    </sheetView>
  </sheetViews>
  <sheetFormatPr defaultColWidth="9.109375" defaultRowHeight="14.4" x14ac:dyDescent="0.3"/>
  <cols>
    <col min="1" max="2" width="30.44140625" customWidth="1"/>
    <col min="3" max="6" width="14.5546875" customWidth="1"/>
    <col min="7" max="7" width="14.44140625" customWidth="1"/>
    <col min="8" max="8" width="2.44140625" customWidth="1"/>
  </cols>
  <sheetData>
    <row r="1" spans="1:9" ht="27" customHeight="1" x14ac:dyDescent="0.3">
      <c r="A1" s="489" t="s">
        <v>233</v>
      </c>
      <c r="B1" s="489"/>
      <c r="C1" s="489"/>
      <c r="D1" s="489"/>
      <c r="E1" s="489"/>
      <c r="F1" s="489"/>
      <c r="G1">
        <f>+'Section A'!B2</f>
        <v>0</v>
      </c>
      <c r="I1" s="138" t="s">
        <v>234</v>
      </c>
    </row>
    <row r="2" spans="1:9" ht="54.75" customHeight="1" x14ac:dyDescent="0.3">
      <c r="A2" s="491" t="s">
        <v>170</v>
      </c>
      <c r="B2" s="491"/>
      <c r="C2" s="491"/>
      <c r="D2" s="491"/>
      <c r="E2" s="491"/>
      <c r="F2" s="491"/>
      <c r="G2" s="491"/>
    </row>
    <row r="3" spans="1:9" ht="8.25" customHeight="1" x14ac:dyDescent="0.3">
      <c r="A3" s="10"/>
      <c r="B3" s="10"/>
      <c r="C3" s="10"/>
      <c r="D3" s="10"/>
      <c r="E3" s="10"/>
      <c r="F3" s="10"/>
      <c r="G3" s="10"/>
    </row>
    <row r="4" spans="1:9" ht="39.6" x14ac:dyDescent="0.3">
      <c r="A4" s="205" t="s">
        <v>30</v>
      </c>
      <c r="B4" s="205" t="s">
        <v>31</v>
      </c>
      <c r="C4" s="12" t="s">
        <v>32</v>
      </c>
      <c r="D4" s="12" t="s">
        <v>36</v>
      </c>
      <c r="E4" s="205" t="s">
        <v>33</v>
      </c>
      <c r="F4" s="205" t="s">
        <v>34</v>
      </c>
      <c r="G4" s="12" t="s">
        <v>298</v>
      </c>
      <c r="I4" s="128" t="s">
        <v>214</v>
      </c>
    </row>
    <row r="5" spans="1:9" s="88" customFormat="1" x14ac:dyDescent="0.3">
      <c r="A5" s="226"/>
      <c r="B5" s="226"/>
      <c r="C5" s="129"/>
      <c r="D5" s="78"/>
      <c r="E5" s="81"/>
      <c r="F5" s="78"/>
      <c r="G5" s="192">
        <f>ROUND(+C5*E5*F5,0)</f>
        <v>0</v>
      </c>
    </row>
    <row r="6" spans="1:9" s="88" customFormat="1" x14ac:dyDescent="0.3">
      <c r="A6" s="226"/>
      <c r="B6" s="226"/>
      <c r="C6" s="129"/>
      <c r="D6" s="78"/>
      <c r="E6" s="81"/>
      <c r="F6" s="78"/>
      <c r="G6" s="192">
        <f t="shared" ref="G6:G8" si="0">ROUND(+C6*E6*F6,0)</f>
        <v>0</v>
      </c>
    </row>
    <row r="7" spans="1:9" s="88" customFormat="1" x14ac:dyDescent="0.3">
      <c r="A7" s="226"/>
      <c r="B7" s="226"/>
      <c r="C7" s="129"/>
      <c r="D7" s="78"/>
      <c r="E7" s="81"/>
      <c r="F7" s="78"/>
      <c r="G7" s="192">
        <f t="shared" si="0"/>
        <v>0</v>
      </c>
    </row>
    <row r="8" spans="1:9" s="88" customFormat="1" x14ac:dyDescent="0.3">
      <c r="A8" s="226"/>
      <c r="B8" s="226"/>
      <c r="C8" s="129"/>
      <c r="D8" s="78"/>
      <c r="E8" s="81"/>
      <c r="F8" s="78"/>
      <c r="G8" s="276">
        <f t="shared" si="0"/>
        <v>0</v>
      </c>
    </row>
    <row r="9" spans="1:9" s="88" customFormat="1" x14ac:dyDescent="0.3">
      <c r="A9" s="226"/>
      <c r="B9" s="226"/>
      <c r="C9" s="130"/>
      <c r="D9" s="78"/>
      <c r="E9" s="81"/>
      <c r="F9" s="245" t="s">
        <v>310</v>
      </c>
      <c r="G9" s="192">
        <f>ROUND(SUM(G5:G8),0)</f>
        <v>0</v>
      </c>
      <c r="I9" s="101" t="s">
        <v>312</v>
      </c>
    </row>
    <row r="10" spans="1:9" s="88" customFormat="1" x14ac:dyDescent="0.3">
      <c r="A10" s="228"/>
      <c r="B10" s="228"/>
      <c r="C10" s="116"/>
      <c r="D10" s="82"/>
      <c r="E10" s="83"/>
      <c r="F10" s="82"/>
      <c r="G10" s="277"/>
      <c r="I10" s="101"/>
    </row>
    <row r="11" spans="1:9" s="88" customFormat="1" x14ac:dyDescent="0.3">
      <c r="A11" s="226"/>
      <c r="B11" s="226"/>
      <c r="C11" s="129"/>
      <c r="D11" s="78"/>
      <c r="E11" s="81"/>
      <c r="F11" s="78"/>
      <c r="G11" s="192">
        <f t="shared" ref="G11:G14" si="1">ROUND(+C11*E11*F11,0)</f>
        <v>0</v>
      </c>
    </row>
    <row r="12" spans="1:9" s="88" customFormat="1" x14ac:dyDescent="0.3">
      <c r="A12" s="226"/>
      <c r="B12" s="226"/>
      <c r="C12" s="129"/>
      <c r="D12" s="78"/>
      <c r="E12" s="81"/>
      <c r="F12" s="78"/>
      <c r="G12" s="192">
        <f t="shared" si="1"/>
        <v>0</v>
      </c>
    </row>
    <row r="13" spans="1:9" s="88" customFormat="1" x14ac:dyDescent="0.3">
      <c r="A13" s="226"/>
      <c r="B13" s="226"/>
      <c r="C13" s="129"/>
      <c r="D13" s="78"/>
      <c r="E13" s="81"/>
      <c r="F13" s="78"/>
      <c r="G13" s="192">
        <f t="shared" si="1"/>
        <v>0</v>
      </c>
    </row>
    <row r="14" spans="1:9" s="88" customFormat="1" x14ac:dyDescent="0.3">
      <c r="A14" s="226"/>
      <c r="B14" s="226"/>
      <c r="C14" s="129"/>
      <c r="D14" s="78"/>
      <c r="E14" s="81"/>
      <c r="F14" s="78"/>
      <c r="G14" s="276">
        <f t="shared" si="1"/>
        <v>0</v>
      </c>
    </row>
    <row r="15" spans="1:9" s="88" customFormat="1" x14ac:dyDescent="0.3">
      <c r="A15" s="226"/>
      <c r="B15" s="226"/>
      <c r="C15" s="130"/>
      <c r="D15" s="78"/>
      <c r="E15" s="81"/>
      <c r="F15" s="245" t="s">
        <v>311</v>
      </c>
      <c r="G15" s="192">
        <f>ROUND(SUM(G10:G14),0)</f>
        <v>0</v>
      </c>
      <c r="I15" s="101" t="s">
        <v>312</v>
      </c>
    </row>
    <row r="16" spans="1:9" s="88" customFormat="1" x14ac:dyDescent="0.3">
      <c r="A16" s="228"/>
      <c r="B16" s="228"/>
      <c r="C16" s="116"/>
      <c r="D16" s="82"/>
      <c r="E16" s="83"/>
      <c r="F16" s="243" t="s">
        <v>213</v>
      </c>
      <c r="G16" s="192">
        <f>+G15+G9</f>
        <v>0</v>
      </c>
      <c r="I16" s="101"/>
    </row>
    <row r="17" spans="1:17" s="88" customFormat="1" x14ac:dyDescent="0.3">
      <c r="A17" s="228"/>
      <c r="B17" s="228"/>
      <c r="C17" s="116"/>
      <c r="D17" s="82"/>
      <c r="E17" s="83"/>
      <c r="F17" s="82"/>
      <c r="G17" s="277"/>
      <c r="I17" s="101"/>
    </row>
    <row r="18" spans="1:17" s="88" customFormat="1" x14ac:dyDescent="0.3">
      <c r="A18" s="220"/>
      <c r="B18" s="220"/>
      <c r="C18" s="129"/>
      <c r="D18" s="78"/>
      <c r="E18" s="81"/>
      <c r="F18" s="78"/>
      <c r="G18" s="192">
        <f t="shared" ref="G18:G19" si="2">ROUND(+C18*E18*F18,0)</f>
        <v>0</v>
      </c>
    </row>
    <row r="19" spans="1:17" s="88" customFormat="1" x14ac:dyDescent="0.3">
      <c r="A19" s="220"/>
      <c r="B19" s="84"/>
      <c r="C19" s="129"/>
      <c r="D19" s="78"/>
      <c r="E19" s="81"/>
      <c r="F19" s="78"/>
      <c r="G19" s="276">
        <f t="shared" si="2"/>
        <v>0</v>
      </c>
    </row>
    <row r="20" spans="1:17" s="88" customFormat="1" x14ac:dyDescent="0.3">
      <c r="A20" s="84"/>
      <c r="B20" s="84"/>
      <c r="C20" s="120"/>
      <c r="D20" s="86"/>
      <c r="E20" s="206"/>
      <c r="F20" s="213" t="s">
        <v>315</v>
      </c>
      <c r="G20" s="69">
        <f>ROUND(SUM(G17:G19),0)</f>
        <v>0</v>
      </c>
      <c r="I20" s="101" t="s">
        <v>312</v>
      </c>
    </row>
    <row r="21" spans="1:17" s="88" customFormat="1" x14ac:dyDescent="0.3">
      <c r="A21" s="228"/>
      <c r="B21" s="228"/>
      <c r="C21" s="116"/>
      <c r="D21" s="82"/>
      <c r="E21" s="83"/>
      <c r="F21" s="82"/>
      <c r="G21" s="277"/>
      <c r="I21" s="101"/>
    </row>
    <row r="22" spans="1:17" s="88" customFormat="1" x14ac:dyDescent="0.3">
      <c r="A22" s="220"/>
      <c r="B22" s="220"/>
      <c r="C22" s="129"/>
      <c r="D22" s="78"/>
      <c r="E22" s="81"/>
      <c r="F22" s="78"/>
      <c r="G22" s="192">
        <f t="shared" ref="G22:G23" si="3">ROUND(+C22*E22*F22,0)</f>
        <v>0</v>
      </c>
    </row>
    <row r="23" spans="1:17" s="88" customFormat="1" x14ac:dyDescent="0.3">
      <c r="A23" s="220"/>
      <c r="B23" s="84"/>
      <c r="C23" s="129"/>
      <c r="D23" s="78"/>
      <c r="E23" s="81"/>
      <c r="F23" s="78"/>
      <c r="G23" s="276">
        <f t="shared" si="3"/>
        <v>0</v>
      </c>
    </row>
    <row r="24" spans="1:17" s="88" customFormat="1" x14ac:dyDescent="0.3">
      <c r="A24" s="84"/>
      <c r="B24" s="84"/>
      <c r="C24" s="120"/>
      <c r="D24" s="86"/>
      <c r="E24" s="206"/>
      <c r="F24" s="213" t="s">
        <v>316</v>
      </c>
      <c r="G24" s="69">
        <f>ROUND(SUM(G21:G23),0)</f>
        <v>0</v>
      </c>
      <c r="I24" s="101" t="s">
        <v>312</v>
      </c>
    </row>
    <row r="25" spans="1:17" s="88" customFormat="1" x14ac:dyDescent="0.3">
      <c r="A25" s="228"/>
      <c r="B25" s="228"/>
      <c r="C25" s="116"/>
      <c r="D25" s="82"/>
      <c r="E25" s="83"/>
      <c r="F25" s="243" t="s">
        <v>317</v>
      </c>
      <c r="G25" s="69">
        <f>+G24+G20</f>
        <v>0</v>
      </c>
      <c r="I25" s="101"/>
    </row>
    <row r="26" spans="1:17" x14ac:dyDescent="0.3">
      <c r="G26" s="275"/>
    </row>
    <row r="27" spans="1:17" x14ac:dyDescent="0.3">
      <c r="D27" s="490" t="s">
        <v>71</v>
      </c>
      <c r="E27" s="490"/>
      <c r="F27" s="490"/>
      <c r="G27" s="69">
        <f>+G25+G16</f>
        <v>0</v>
      </c>
      <c r="I27" s="127" t="s">
        <v>216</v>
      </c>
    </row>
    <row r="28" spans="1:17" s="88" customFormat="1" x14ac:dyDescent="0.3">
      <c r="C28" s="89"/>
      <c r="D28" s="90"/>
      <c r="E28" s="91"/>
      <c r="F28" s="90"/>
      <c r="G28" s="92"/>
    </row>
    <row r="29" spans="1:17" s="88" customFormat="1" x14ac:dyDescent="0.3">
      <c r="A29" s="93" t="s">
        <v>181</v>
      </c>
      <c r="B29" s="94"/>
      <c r="C29" s="94"/>
      <c r="D29" s="94"/>
      <c r="E29" s="94"/>
      <c r="F29" s="94"/>
      <c r="G29" s="95"/>
      <c r="I29" s="128" t="s">
        <v>215</v>
      </c>
    </row>
    <row r="30" spans="1:17" s="88" customFormat="1" ht="45.75" customHeight="1" x14ac:dyDescent="0.3">
      <c r="A30" s="507"/>
      <c r="B30" s="508"/>
      <c r="C30" s="508"/>
      <c r="D30" s="508"/>
      <c r="E30" s="508"/>
      <c r="F30" s="508"/>
      <c r="G30" s="509"/>
      <c r="I30" s="485" t="s">
        <v>319</v>
      </c>
      <c r="J30" s="485"/>
      <c r="K30" s="485"/>
      <c r="L30" s="485"/>
      <c r="M30" s="485"/>
      <c r="N30" s="485"/>
      <c r="O30" s="485"/>
      <c r="P30" s="485"/>
      <c r="Q30" s="485"/>
    </row>
    <row r="32" spans="1:17" s="88" customFormat="1" x14ac:dyDescent="0.3">
      <c r="A32" s="93" t="s">
        <v>365</v>
      </c>
      <c r="B32" s="97"/>
      <c r="C32" s="98"/>
      <c r="D32" s="98"/>
      <c r="E32" s="98"/>
      <c r="F32" s="98"/>
      <c r="G32" s="99"/>
      <c r="I32" s="128" t="s">
        <v>215</v>
      </c>
    </row>
    <row r="33" spans="1:17" s="88" customFormat="1" ht="45" customHeight="1" x14ac:dyDescent="0.3">
      <c r="A33" s="510"/>
      <c r="B33" s="511"/>
      <c r="C33" s="511"/>
      <c r="D33" s="511"/>
      <c r="E33" s="511"/>
      <c r="F33" s="511"/>
      <c r="G33" s="512"/>
      <c r="I33" s="485" t="s">
        <v>319</v>
      </c>
      <c r="J33" s="485"/>
      <c r="K33" s="485"/>
      <c r="L33" s="485"/>
      <c r="M33" s="485"/>
      <c r="N33" s="485"/>
      <c r="O33" s="485"/>
      <c r="P33" s="485"/>
      <c r="Q33" s="485"/>
    </row>
  </sheetData>
  <sheetProtection algorithmName="SHA-512" hashValue="t+6Z87/IWpADDm196RJB2DwlIp4vIIpl+MarD0wdCBsqUCm0N+f9noq/77yrBoCuKEE2ne3IzF6F5DKHCMPEZw==" saltValue="0/JDfyuD/FMEALwJ6CjQYA==" spinCount="100000" sheet="1" objects="1" scenarios="1" formatCells="0" formatRows="0" insertRows="0" deleteRows="0" sort="0"/>
  <mergeCells count="7">
    <mergeCell ref="I30:Q30"/>
    <mergeCell ref="I33:Q33"/>
    <mergeCell ref="A1:F1"/>
    <mergeCell ref="D27:F27"/>
    <mergeCell ref="A2:G2"/>
    <mergeCell ref="A30:G30"/>
    <mergeCell ref="A33:G33"/>
  </mergeCells>
  <printOptions horizontalCentered="1"/>
  <pageMargins left="0.25" right="0.25" top="0.25" bottom="0.25" header="0.3" footer="0.3"/>
  <pageSetup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3"/>
  <sheetViews>
    <sheetView zoomScaleNormal="100" zoomScaleSheetLayoutView="100" workbookViewId="0">
      <selection activeCell="A30" sqref="A30:F30"/>
    </sheetView>
  </sheetViews>
  <sheetFormatPr defaultColWidth="9.109375" defaultRowHeight="14.4" x14ac:dyDescent="0.3"/>
  <cols>
    <col min="1" max="1" width="55.33203125" customWidth="1"/>
    <col min="2" max="5" width="15.33203125" customWidth="1"/>
    <col min="6" max="6" width="17" customWidth="1"/>
    <col min="7" max="7" width="2.6640625" customWidth="1"/>
  </cols>
  <sheetData>
    <row r="1" spans="1:8" ht="20.25" customHeight="1" x14ac:dyDescent="0.3">
      <c r="A1" s="489" t="s">
        <v>233</v>
      </c>
      <c r="B1" s="489"/>
      <c r="C1" s="489"/>
      <c r="D1" s="489"/>
      <c r="E1" s="489"/>
      <c r="F1">
        <f>+'Section A'!B2</f>
        <v>0</v>
      </c>
      <c r="H1" s="138" t="s">
        <v>234</v>
      </c>
    </row>
    <row r="2" spans="1:8" ht="48" customHeight="1" x14ac:dyDescent="0.3">
      <c r="A2" s="537" t="s">
        <v>218</v>
      </c>
      <c r="B2" s="537"/>
      <c r="C2" s="537"/>
      <c r="D2" s="537"/>
      <c r="E2" s="537"/>
      <c r="F2" s="537"/>
    </row>
    <row r="3" spans="1:8" x14ac:dyDescent="0.3">
      <c r="A3" s="10"/>
      <c r="B3" s="10"/>
      <c r="C3" s="10"/>
      <c r="D3" s="10"/>
      <c r="E3" s="10"/>
      <c r="F3" s="10"/>
    </row>
    <row r="4" spans="1:8" ht="26.4" x14ac:dyDescent="0.3">
      <c r="A4" s="205" t="s">
        <v>63</v>
      </c>
      <c r="B4" s="205" t="s">
        <v>46</v>
      </c>
      <c r="C4" s="205" t="s">
        <v>45</v>
      </c>
      <c r="D4" s="205" t="s">
        <v>35</v>
      </c>
      <c r="E4" s="205" t="s">
        <v>34</v>
      </c>
      <c r="F4" s="12" t="s">
        <v>299</v>
      </c>
      <c r="H4" s="128" t="s">
        <v>214</v>
      </c>
    </row>
    <row r="5" spans="1:8" s="88" customFormat="1" x14ac:dyDescent="0.3">
      <c r="A5" s="218"/>
      <c r="B5" s="86"/>
      <c r="C5" s="86"/>
      <c r="D5" s="103"/>
      <c r="E5" s="86"/>
      <c r="F5" s="69">
        <f>ROUND(+B5*D5*E5,0)</f>
        <v>0</v>
      </c>
    </row>
    <row r="6" spans="1:8" s="88" customFormat="1" x14ac:dyDescent="0.3">
      <c r="A6" s="219"/>
      <c r="B6" s="86"/>
      <c r="C6" s="86"/>
      <c r="D6" s="103"/>
      <c r="E6" s="86"/>
      <c r="F6" s="69">
        <f t="shared" ref="F6:F8" si="0">ROUND(+B6*D6*E6,0)</f>
        <v>0</v>
      </c>
    </row>
    <row r="7" spans="1:8" s="88" customFormat="1" x14ac:dyDescent="0.3">
      <c r="A7" s="219"/>
      <c r="B7" s="86"/>
      <c r="C7" s="86"/>
      <c r="D7" s="103"/>
      <c r="E7" s="86"/>
      <c r="F7" s="69">
        <f t="shared" si="0"/>
        <v>0</v>
      </c>
    </row>
    <row r="8" spans="1:8" s="88" customFormat="1" x14ac:dyDescent="0.3">
      <c r="A8" s="219"/>
      <c r="B8" s="86"/>
      <c r="C8" s="86"/>
      <c r="D8" s="103"/>
      <c r="E8" s="86"/>
      <c r="F8" s="273">
        <f t="shared" si="0"/>
        <v>0</v>
      </c>
    </row>
    <row r="9" spans="1:8" s="88" customFormat="1" x14ac:dyDescent="0.3">
      <c r="A9" s="219"/>
      <c r="B9" s="76"/>
      <c r="C9" s="76"/>
      <c r="D9" s="121"/>
      <c r="E9" s="245" t="s">
        <v>310</v>
      </c>
      <c r="F9" s="192">
        <f>ROUND(SUM(F5:F8),0)</f>
        <v>0</v>
      </c>
      <c r="H9" s="101" t="s">
        <v>312</v>
      </c>
    </row>
    <row r="10" spans="1:8" s="88" customFormat="1" x14ac:dyDescent="0.3">
      <c r="A10" s="219"/>
      <c r="B10" s="76"/>
      <c r="C10" s="76"/>
      <c r="D10" s="121"/>
      <c r="E10" s="76"/>
      <c r="F10" s="274"/>
    </row>
    <row r="11" spans="1:8" s="88" customFormat="1" x14ac:dyDescent="0.3">
      <c r="A11" s="219"/>
      <c r="B11" s="86"/>
      <c r="C11" s="86"/>
      <c r="D11" s="103"/>
      <c r="E11" s="86"/>
      <c r="F11" s="69">
        <f t="shared" ref="F11:F14" si="1">ROUND(+B11*D11*E11,0)</f>
        <v>0</v>
      </c>
    </row>
    <row r="12" spans="1:8" s="88" customFormat="1" x14ac:dyDescent="0.3">
      <c r="A12" s="219"/>
      <c r="B12" s="86"/>
      <c r="C12" s="86"/>
      <c r="D12" s="103"/>
      <c r="E12" s="86"/>
      <c r="F12" s="69">
        <f t="shared" si="1"/>
        <v>0</v>
      </c>
    </row>
    <row r="13" spans="1:8" s="88" customFormat="1" x14ac:dyDescent="0.3">
      <c r="A13" s="219"/>
      <c r="B13" s="86"/>
      <c r="C13" s="86"/>
      <c r="D13" s="103"/>
      <c r="E13" s="86"/>
      <c r="F13" s="69">
        <f t="shared" si="1"/>
        <v>0</v>
      </c>
    </row>
    <row r="14" spans="1:8" s="88" customFormat="1" x14ac:dyDescent="0.3">
      <c r="A14" s="219"/>
      <c r="B14" s="86"/>
      <c r="C14" s="86"/>
      <c r="D14" s="103"/>
      <c r="E14" s="86"/>
      <c r="F14" s="273">
        <f t="shared" si="1"/>
        <v>0</v>
      </c>
    </row>
    <row r="15" spans="1:8" s="88" customFormat="1" x14ac:dyDescent="0.3">
      <c r="A15" s="219"/>
      <c r="B15" s="76"/>
      <c r="C15" s="76"/>
      <c r="D15" s="121"/>
      <c r="E15" s="245" t="s">
        <v>311</v>
      </c>
      <c r="F15" s="192">
        <f>ROUND(SUM(F10:F14),0)</f>
        <v>0</v>
      </c>
      <c r="H15" s="101" t="s">
        <v>312</v>
      </c>
    </row>
    <row r="16" spans="1:8" s="88" customFormat="1" x14ac:dyDescent="0.3">
      <c r="A16" s="219"/>
      <c r="B16" s="76"/>
      <c r="C16" s="76"/>
      <c r="D16" s="121"/>
      <c r="E16" s="243" t="s">
        <v>213</v>
      </c>
      <c r="F16" s="192">
        <f>+F15+F9</f>
        <v>0</v>
      </c>
    </row>
    <row r="17" spans="1:16" s="88" customFormat="1" x14ac:dyDescent="0.3">
      <c r="A17" s="219"/>
      <c r="B17" s="76"/>
      <c r="C17" s="76"/>
      <c r="D17" s="121"/>
      <c r="E17" s="76"/>
      <c r="F17" s="274"/>
    </row>
    <row r="18" spans="1:16" s="88" customFormat="1" x14ac:dyDescent="0.3">
      <c r="A18" s="219"/>
      <c r="B18" s="86"/>
      <c r="C18" s="86"/>
      <c r="D18" s="103"/>
      <c r="E18" s="86"/>
      <c r="F18" s="69">
        <f t="shared" ref="F18:F19" si="2">ROUND(+B18*D18*E18,0)</f>
        <v>0</v>
      </c>
    </row>
    <row r="19" spans="1:16" s="88" customFormat="1" x14ac:dyDescent="0.3">
      <c r="A19" s="219"/>
      <c r="B19" s="86"/>
      <c r="C19" s="86"/>
      <c r="D19" s="103"/>
      <c r="E19" s="86"/>
      <c r="F19" s="273">
        <f t="shared" si="2"/>
        <v>0</v>
      </c>
    </row>
    <row r="20" spans="1:16" s="88" customFormat="1" x14ac:dyDescent="0.3">
      <c r="A20" s="219"/>
      <c r="B20" s="76"/>
      <c r="C20" s="76"/>
      <c r="D20" s="206"/>
      <c r="E20" s="213" t="s">
        <v>37</v>
      </c>
      <c r="F20" s="69">
        <f>ROUND(SUM(F17:F19),0)</f>
        <v>0</v>
      </c>
      <c r="H20" s="101" t="s">
        <v>312</v>
      </c>
    </row>
    <row r="21" spans="1:16" s="88" customFormat="1" x14ac:dyDescent="0.3">
      <c r="A21" s="219"/>
      <c r="B21" s="76"/>
      <c r="C21" s="76"/>
      <c r="D21" s="121"/>
      <c r="E21" s="76"/>
      <c r="F21" s="274"/>
    </row>
    <row r="22" spans="1:16" s="88" customFormat="1" x14ac:dyDescent="0.3">
      <c r="A22" s="219"/>
      <c r="B22" s="86"/>
      <c r="C22" s="86"/>
      <c r="D22" s="103"/>
      <c r="E22" s="86"/>
      <c r="F22" s="69">
        <f t="shared" ref="F22:F23" si="3">ROUND(+B22*D22*E22,0)</f>
        <v>0</v>
      </c>
    </row>
    <row r="23" spans="1:16" s="88" customFormat="1" x14ac:dyDescent="0.3">
      <c r="A23" s="219"/>
      <c r="B23" s="86"/>
      <c r="C23" s="86"/>
      <c r="D23" s="103"/>
      <c r="E23" s="86"/>
      <c r="F23" s="273">
        <f t="shared" si="3"/>
        <v>0</v>
      </c>
    </row>
    <row r="24" spans="1:16" s="88" customFormat="1" x14ac:dyDescent="0.3">
      <c r="A24" s="219"/>
      <c r="B24" s="76"/>
      <c r="C24" s="76"/>
      <c r="D24" s="206"/>
      <c r="E24" s="213" t="s">
        <v>316</v>
      </c>
      <c r="F24" s="69">
        <f>ROUND(SUM(F21:F23),0)</f>
        <v>0</v>
      </c>
      <c r="H24" s="101" t="s">
        <v>312</v>
      </c>
    </row>
    <row r="25" spans="1:16" s="88" customFormat="1" x14ac:dyDescent="0.3">
      <c r="A25" s="219"/>
      <c r="B25" s="76"/>
      <c r="C25" s="76"/>
      <c r="D25" s="121"/>
      <c r="E25" s="243" t="s">
        <v>317</v>
      </c>
      <c r="F25" s="69">
        <f>+F24+F20</f>
        <v>0</v>
      </c>
    </row>
    <row r="26" spans="1:16" x14ac:dyDescent="0.3">
      <c r="F26" s="275"/>
    </row>
    <row r="27" spans="1:16" x14ac:dyDescent="0.3">
      <c r="C27" s="490" t="s">
        <v>96</v>
      </c>
      <c r="D27" s="490"/>
      <c r="E27" s="490"/>
      <c r="F27" s="69">
        <f>+F25+F16</f>
        <v>0</v>
      </c>
      <c r="H27" s="127" t="s">
        <v>216</v>
      </c>
    </row>
    <row r="28" spans="1:16" s="88" customFormat="1" x14ac:dyDescent="0.3">
      <c r="A28" s="76"/>
      <c r="B28" s="76"/>
      <c r="C28" s="76"/>
      <c r="D28" s="76"/>
      <c r="E28" s="76"/>
      <c r="F28" s="116"/>
    </row>
    <row r="29" spans="1:16" s="88" customFormat="1" x14ac:dyDescent="0.3">
      <c r="A29" s="93" t="s">
        <v>95</v>
      </c>
      <c r="B29" s="94"/>
      <c r="C29" s="94"/>
      <c r="D29" s="94"/>
      <c r="E29" s="94"/>
      <c r="F29" s="95"/>
      <c r="H29" s="128" t="s">
        <v>215</v>
      </c>
    </row>
    <row r="30" spans="1:16" s="88" customFormat="1" ht="45.75" customHeight="1" x14ac:dyDescent="0.3">
      <c r="A30" s="499"/>
      <c r="B30" s="500"/>
      <c r="C30" s="500"/>
      <c r="D30" s="500"/>
      <c r="E30" s="500"/>
      <c r="F30" s="501"/>
      <c r="H30" s="485" t="s">
        <v>319</v>
      </c>
      <c r="I30" s="485"/>
      <c r="J30" s="485"/>
      <c r="K30" s="485"/>
      <c r="L30" s="485"/>
      <c r="M30" s="485"/>
      <c r="N30" s="485"/>
      <c r="O30" s="485"/>
      <c r="P30" s="485"/>
    </row>
    <row r="32" spans="1:16" s="88" customFormat="1" x14ac:dyDescent="0.3">
      <c r="A32" s="93" t="s">
        <v>364</v>
      </c>
      <c r="B32" s="98"/>
      <c r="C32" s="98"/>
      <c r="D32" s="98"/>
      <c r="E32" s="98"/>
      <c r="F32" s="99"/>
      <c r="H32" s="128" t="s">
        <v>215</v>
      </c>
    </row>
    <row r="33" spans="1:16" s="88" customFormat="1" ht="45" customHeight="1" x14ac:dyDescent="0.3">
      <c r="A33" s="510"/>
      <c r="B33" s="511"/>
      <c r="C33" s="511"/>
      <c r="D33" s="511"/>
      <c r="E33" s="511"/>
      <c r="F33" s="512"/>
      <c r="H33" s="485" t="s">
        <v>319</v>
      </c>
      <c r="I33" s="485"/>
      <c r="J33" s="485"/>
      <c r="K33" s="485"/>
      <c r="L33" s="485"/>
      <c r="M33" s="485"/>
      <c r="N33" s="485"/>
      <c r="O33" s="485"/>
      <c r="P33" s="485"/>
    </row>
  </sheetData>
  <sheetProtection algorithmName="SHA-512" hashValue="Zoim5A15L9Er3qYWXq34cyA73FZlHvlAHn+70zZZT5/9zan3yyoBZwwdK05Ror5CNX4mE6tD2ceuxA2UizWO3A==" saltValue="zE4tKKWicLci0+XueuLGsg==" spinCount="100000" sheet="1" objects="1" scenarios="1" formatCells="0" formatRows="0" insertRows="0" deleteRows="0" sort="0"/>
  <mergeCells count="7">
    <mergeCell ref="H30:P30"/>
    <mergeCell ref="H33:P33"/>
    <mergeCell ref="A1:E1"/>
    <mergeCell ref="C27:E27"/>
    <mergeCell ref="A2:F2"/>
    <mergeCell ref="A30:F30"/>
    <mergeCell ref="A33:F33"/>
  </mergeCells>
  <printOptions horizontalCentered="1"/>
  <pageMargins left="0.25" right="0.25" top="0.25" bottom="0.25" header="0.3" footer="0.3"/>
  <pageSetup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57"/>
  <sheetViews>
    <sheetView topLeftCell="A7" zoomScaleNormal="100" zoomScaleSheetLayoutView="100" workbookViewId="0">
      <selection activeCell="E56" sqref="E56"/>
    </sheetView>
  </sheetViews>
  <sheetFormatPr defaultColWidth="9.109375" defaultRowHeight="14.4" x14ac:dyDescent="0.3"/>
  <cols>
    <col min="1" max="1" width="55.5546875" customWidth="1"/>
    <col min="2" max="5" width="15.109375" customWidth="1"/>
    <col min="6" max="6" width="17" customWidth="1"/>
    <col min="7" max="7" width="2.5546875" customWidth="1"/>
  </cols>
  <sheetData>
    <row r="1" spans="1:8" ht="20.25" customHeight="1" x14ac:dyDescent="0.3">
      <c r="A1" s="489" t="s">
        <v>233</v>
      </c>
      <c r="B1" s="489"/>
      <c r="C1" s="489"/>
      <c r="D1" s="489"/>
      <c r="E1" s="489"/>
      <c r="F1">
        <f>+'Section A'!B2</f>
        <v>0</v>
      </c>
      <c r="H1" s="138" t="s">
        <v>234</v>
      </c>
    </row>
    <row r="2" spans="1:8" ht="42" customHeight="1" x14ac:dyDescent="0.3">
      <c r="A2" s="423" t="s">
        <v>324</v>
      </c>
      <c r="B2" s="423"/>
      <c r="C2" s="423"/>
      <c r="D2" s="423"/>
      <c r="E2" s="423"/>
      <c r="F2" s="423"/>
    </row>
    <row r="3" spans="1:8" ht="54.9" customHeight="1" x14ac:dyDescent="0.3">
      <c r="A3" s="423" t="s">
        <v>325</v>
      </c>
      <c r="B3" s="423"/>
      <c r="C3" s="423"/>
      <c r="D3" s="423"/>
      <c r="E3" s="423"/>
      <c r="F3" s="423"/>
    </row>
    <row r="4" spans="1:8" ht="54.9" customHeight="1" x14ac:dyDescent="0.3">
      <c r="A4" s="423" t="s">
        <v>326</v>
      </c>
      <c r="B4" s="423"/>
      <c r="C4" s="423"/>
      <c r="D4" s="423"/>
      <c r="E4" s="423"/>
      <c r="F4" s="423"/>
    </row>
    <row r="5" spans="1:8" ht="54.9" customHeight="1" x14ac:dyDescent="0.3">
      <c r="A5" s="423" t="s">
        <v>327</v>
      </c>
      <c r="B5" s="423"/>
      <c r="C5" s="423"/>
      <c r="D5" s="423"/>
      <c r="E5" s="423"/>
      <c r="F5" s="423"/>
    </row>
    <row r="6" spans="1:8" ht="54.9" customHeight="1" x14ac:dyDescent="0.3">
      <c r="A6" s="423" t="s">
        <v>328</v>
      </c>
      <c r="B6" s="423"/>
      <c r="C6" s="423"/>
      <c r="D6" s="423"/>
      <c r="E6" s="423"/>
      <c r="F6" s="423"/>
    </row>
    <row r="7" spans="1:8" ht="54.9" customHeight="1" x14ac:dyDescent="0.3">
      <c r="A7" s="423" t="s">
        <v>329</v>
      </c>
      <c r="B7" s="423"/>
      <c r="C7" s="423"/>
      <c r="D7" s="423"/>
      <c r="E7" s="423"/>
      <c r="F7" s="423"/>
    </row>
    <row r="8" spans="1:8" ht="54.9" customHeight="1" x14ac:dyDescent="0.3">
      <c r="A8" s="423" t="s">
        <v>330</v>
      </c>
      <c r="B8" s="423"/>
      <c r="C8" s="423"/>
      <c r="D8" s="423"/>
      <c r="E8" s="423"/>
      <c r="F8" s="423"/>
    </row>
    <row r="9" spans="1:8" x14ac:dyDescent="0.3">
      <c r="A9" s="10"/>
      <c r="B9" s="10"/>
      <c r="C9" s="10"/>
      <c r="D9" s="10"/>
      <c r="E9" s="10"/>
      <c r="F9" s="10"/>
    </row>
    <row r="10" spans="1:8" x14ac:dyDescent="0.3">
      <c r="A10" s="205" t="s">
        <v>63</v>
      </c>
      <c r="B10" s="205" t="s">
        <v>46</v>
      </c>
      <c r="C10" s="205" t="s">
        <v>45</v>
      </c>
      <c r="D10" s="205" t="s">
        <v>35</v>
      </c>
      <c r="E10" s="205" t="s">
        <v>34</v>
      </c>
      <c r="F10" s="205" t="s">
        <v>305</v>
      </c>
      <c r="H10" s="128" t="s">
        <v>214</v>
      </c>
    </row>
    <row r="11" spans="1:8" s="88" customFormat="1" x14ac:dyDescent="0.3">
      <c r="A11" s="297" t="s">
        <v>355</v>
      </c>
      <c r="B11" s="86"/>
      <c r="C11" s="86"/>
      <c r="D11" s="103"/>
      <c r="E11" s="86"/>
      <c r="F11" s="69">
        <f>ROUND(+B11*D11*E11,0)</f>
        <v>0</v>
      </c>
    </row>
    <row r="12" spans="1:8" s="88" customFormat="1" x14ac:dyDescent="0.3">
      <c r="A12" s="298" t="s">
        <v>356</v>
      </c>
      <c r="B12" s="86"/>
      <c r="C12" s="86"/>
      <c r="D12" s="103"/>
      <c r="E12" s="86"/>
      <c r="F12" s="69">
        <f t="shared" ref="F12:F17" si="0">ROUND(+B12*D12*E12,0)</f>
        <v>0</v>
      </c>
    </row>
    <row r="13" spans="1:8" s="88" customFormat="1" x14ac:dyDescent="0.3">
      <c r="A13" s="298" t="s">
        <v>357</v>
      </c>
      <c r="B13" s="86"/>
      <c r="C13" s="86"/>
      <c r="D13" s="103"/>
      <c r="E13" s="86"/>
      <c r="F13" s="69">
        <f t="shared" si="0"/>
        <v>0</v>
      </c>
    </row>
    <row r="14" spans="1:8" s="88" customFormat="1" x14ac:dyDescent="0.3">
      <c r="A14" s="298" t="s">
        <v>358</v>
      </c>
      <c r="B14" s="86"/>
      <c r="C14" s="86"/>
      <c r="D14" s="103"/>
      <c r="E14" s="86"/>
      <c r="F14" s="69">
        <f t="shared" si="0"/>
        <v>0</v>
      </c>
    </row>
    <row r="15" spans="1:8" s="88" customFormat="1" x14ac:dyDescent="0.3">
      <c r="A15" s="298" t="s">
        <v>359</v>
      </c>
      <c r="B15" s="86"/>
      <c r="C15" s="86"/>
      <c r="D15" s="103"/>
      <c r="E15" s="86"/>
      <c r="F15" s="69">
        <f t="shared" si="0"/>
        <v>0</v>
      </c>
    </row>
    <row r="16" spans="1:8" s="88" customFormat="1" x14ac:dyDescent="0.3">
      <c r="A16" s="298" t="s">
        <v>360</v>
      </c>
      <c r="B16" s="86"/>
      <c r="C16" s="86"/>
      <c r="D16" s="103"/>
      <c r="E16" s="86"/>
      <c r="F16" s="69">
        <f t="shared" si="0"/>
        <v>0</v>
      </c>
    </row>
    <row r="17" spans="1:8" s="88" customFormat="1" x14ac:dyDescent="0.3">
      <c r="A17" s="219"/>
      <c r="B17" s="86"/>
      <c r="C17" s="86"/>
      <c r="D17" s="103"/>
      <c r="E17" s="86"/>
      <c r="F17" s="273">
        <f t="shared" si="0"/>
        <v>0</v>
      </c>
    </row>
    <row r="18" spans="1:8" s="88" customFormat="1" x14ac:dyDescent="0.3">
      <c r="A18" s="219"/>
      <c r="B18" s="76"/>
      <c r="C18" s="76"/>
      <c r="D18" s="121"/>
      <c r="E18" s="245" t="s">
        <v>310</v>
      </c>
      <c r="F18" s="192">
        <f>ROUND(SUM(F11:F17),0)</f>
        <v>0</v>
      </c>
      <c r="H18" s="101" t="s">
        <v>312</v>
      </c>
    </row>
    <row r="19" spans="1:8" s="88" customFormat="1" x14ac:dyDescent="0.3">
      <c r="A19" s="219"/>
      <c r="B19" s="76"/>
      <c r="C19" s="76"/>
      <c r="D19" s="121"/>
      <c r="E19" s="76"/>
      <c r="F19" s="274"/>
    </row>
    <row r="20" spans="1:8" s="88" customFormat="1" x14ac:dyDescent="0.3">
      <c r="A20" s="298" t="s">
        <v>355</v>
      </c>
      <c r="B20" s="86"/>
      <c r="C20" s="86"/>
      <c r="D20" s="103"/>
      <c r="E20" s="86"/>
      <c r="F20" s="69">
        <f t="shared" ref="F20:F26" si="1">ROUND(+B20*D20*E20,0)</f>
        <v>0</v>
      </c>
    </row>
    <row r="21" spans="1:8" s="88" customFormat="1" x14ac:dyDescent="0.3">
      <c r="A21" s="298" t="s">
        <v>356</v>
      </c>
      <c r="B21" s="86"/>
      <c r="C21" s="86"/>
      <c r="D21" s="103"/>
      <c r="E21" s="86"/>
      <c r="F21" s="69">
        <f t="shared" si="1"/>
        <v>0</v>
      </c>
    </row>
    <row r="22" spans="1:8" s="88" customFormat="1" x14ac:dyDescent="0.3">
      <c r="A22" s="298" t="s">
        <v>357</v>
      </c>
      <c r="B22" s="86"/>
      <c r="C22" s="86"/>
      <c r="D22" s="103"/>
      <c r="E22" s="86"/>
      <c r="F22" s="69">
        <f t="shared" si="1"/>
        <v>0</v>
      </c>
    </row>
    <row r="23" spans="1:8" s="88" customFormat="1" x14ac:dyDescent="0.3">
      <c r="A23" s="298" t="s">
        <v>358</v>
      </c>
      <c r="B23" s="86"/>
      <c r="C23" s="86"/>
      <c r="D23" s="103"/>
      <c r="E23" s="86"/>
      <c r="F23" s="69">
        <f t="shared" si="1"/>
        <v>0</v>
      </c>
    </row>
    <row r="24" spans="1:8" s="88" customFormat="1" x14ac:dyDescent="0.3">
      <c r="A24" s="298" t="s">
        <v>359</v>
      </c>
      <c r="B24" s="86"/>
      <c r="C24" s="86"/>
      <c r="D24" s="103"/>
      <c r="E24" s="86"/>
      <c r="F24" s="69">
        <f t="shared" si="1"/>
        <v>0</v>
      </c>
    </row>
    <row r="25" spans="1:8" s="88" customFormat="1" x14ac:dyDescent="0.3">
      <c r="A25" s="298" t="s">
        <v>360</v>
      </c>
      <c r="B25" s="86"/>
      <c r="C25" s="86"/>
      <c r="D25" s="103"/>
      <c r="E25" s="86"/>
      <c r="F25" s="69">
        <f t="shared" si="1"/>
        <v>0</v>
      </c>
    </row>
    <row r="26" spans="1:8" s="88" customFormat="1" x14ac:dyDescent="0.3">
      <c r="A26" s="219"/>
      <c r="B26" s="86"/>
      <c r="C26" s="86"/>
      <c r="D26" s="103"/>
      <c r="E26" s="86"/>
      <c r="F26" s="273">
        <f t="shared" si="1"/>
        <v>0</v>
      </c>
    </row>
    <row r="27" spans="1:8" s="88" customFormat="1" x14ac:dyDescent="0.3">
      <c r="A27" s="219"/>
      <c r="B27" s="76"/>
      <c r="C27" s="76"/>
      <c r="D27" s="121"/>
      <c r="E27" s="245" t="s">
        <v>318</v>
      </c>
      <c r="F27" s="192">
        <f>ROUND(SUM(F19:F26),0)</f>
        <v>0</v>
      </c>
      <c r="H27" s="101" t="s">
        <v>312</v>
      </c>
    </row>
    <row r="28" spans="1:8" s="88" customFormat="1" x14ac:dyDescent="0.3">
      <c r="A28" s="219"/>
      <c r="B28" s="76"/>
      <c r="C28" s="76"/>
      <c r="D28" s="121"/>
      <c r="E28" s="243" t="s">
        <v>213</v>
      </c>
      <c r="F28" s="192">
        <f>+F27+F18</f>
        <v>0</v>
      </c>
    </row>
    <row r="29" spans="1:8" s="88" customFormat="1" x14ac:dyDescent="0.3">
      <c r="A29" s="219"/>
      <c r="B29" s="76"/>
      <c r="C29" s="76"/>
      <c r="D29" s="121"/>
      <c r="E29" s="76"/>
      <c r="F29" s="274"/>
    </row>
    <row r="30" spans="1:8" s="88" customFormat="1" x14ac:dyDescent="0.3">
      <c r="A30" s="298" t="s">
        <v>355</v>
      </c>
      <c r="B30" s="86"/>
      <c r="C30" s="86"/>
      <c r="D30" s="103"/>
      <c r="E30" s="86"/>
      <c r="F30" s="69">
        <f t="shared" ref="F30:F36" si="2">ROUND(+B30*D30*E30,0)</f>
        <v>0</v>
      </c>
    </row>
    <row r="31" spans="1:8" s="88" customFormat="1" x14ac:dyDescent="0.3">
      <c r="A31" s="298" t="s">
        <v>356</v>
      </c>
      <c r="B31" s="86"/>
      <c r="C31" s="86"/>
      <c r="D31" s="103"/>
      <c r="E31" s="86"/>
      <c r="F31" s="69">
        <f t="shared" si="2"/>
        <v>0</v>
      </c>
    </row>
    <row r="32" spans="1:8" s="88" customFormat="1" x14ac:dyDescent="0.3">
      <c r="A32" s="298" t="s">
        <v>357</v>
      </c>
      <c r="B32" s="86"/>
      <c r="C32" s="86"/>
      <c r="D32" s="103"/>
      <c r="E32" s="86"/>
      <c r="F32" s="69">
        <f t="shared" si="2"/>
        <v>0</v>
      </c>
    </row>
    <row r="33" spans="1:8" s="88" customFormat="1" x14ac:dyDescent="0.3">
      <c r="A33" s="298" t="s">
        <v>358</v>
      </c>
      <c r="B33" s="86"/>
      <c r="C33" s="86"/>
      <c r="D33" s="103"/>
      <c r="E33" s="86"/>
      <c r="F33" s="69">
        <f t="shared" si="2"/>
        <v>0</v>
      </c>
    </row>
    <row r="34" spans="1:8" s="88" customFormat="1" x14ac:dyDescent="0.3">
      <c r="A34" s="298" t="s">
        <v>359</v>
      </c>
      <c r="B34" s="86"/>
      <c r="C34" s="86"/>
      <c r="D34" s="103"/>
      <c r="E34" s="86"/>
      <c r="F34" s="69">
        <f t="shared" si="2"/>
        <v>0</v>
      </c>
    </row>
    <row r="35" spans="1:8" s="88" customFormat="1" x14ac:dyDescent="0.3">
      <c r="A35" s="298" t="s">
        <v>360</v>
      </c>
      <c r="B35" s="86"/>
      <c r="C35" s="86"/>
      <c r="D35" s="103"/>
      <c r="E35" s="86"/>
      <c r="F35" s="69">
        <f t="shared" si="2"/>
        <v>0</v>
      </c>
    </row>
    <row r="36" spans="1:8" s="88" customFormat="1" x14ac:dyDescent="0.3">
      <c r="A36" s="219"/>
      <c r="B36" s="86"/>
      <c r="C36" s="86"/>
      <c r="D36" s="103"/>
      <c r="E36" s="86"/>
      <c r="F36" s="273">
        <f t="shared" si="2"/>
        <v>0</v>
      </c>
    </row>
    <row r="37" spans="1:8" s="88" customFormat="1" x14ac:dyDescent="0.3">
      <c r="A37" s="219"/>
      <c r="B37" s="76"/>
      <c r="C37" s="76"/>
      <c r="D37" s="206"/>
      <c r="E37" s="213" t="s">
        <v>315</v>
      </c>
      <c r="F37" s="69">
        <f>ROUND(SUM(F29:F36),0)</f>
        <v>0</v>
      </c>
      <c r="H37" s="101" t="s">
        <v>312</v>
      </c>
    </row>
    <row r="38" spans="1:8" s="88" customFormat="1" x14ac:dyDescent="0.3">
      <c r="A38" s="219"/>
      <c r="B38" s="76"/>
      <c r="C38" s="76"/>
      <c r="D38" s="121"/>
      <c r="E38" s="76"/>
      <c r="F38" s="274"/>
    </row>
    <row r="39" spans="1:8" s="88" customFormat="1" x14ac:dyDescent="0.3">
      <c r="A39" s="298" t="s">
        <v>355</v>
      </c>
      <c r="B39" s="86"/>
      <c r="C39" s="86"/>
      <c r="D39" s="103"/>
      <c r="E39" s="86"/>
      <c r="F39" s="69">
        <f t="shared" ref="F39:F45" si="3">ROUND(+B39*D39*E39,0)</f>
        <v>0</v>
      </c>
    </row>
    <row r="40" spans="1:8" s="88" customFormat="1" x14ac:dyDescent="0.3">
      <c r="A40" s="298" t="s">
        <v>356</v>
      </c>
      <c r="B40" s="86"/>
      <c r="C40" s="86"/>
      <c r="D40" s="103"/>
      <c r="E40" s="86"/>
      <c r="F40" s="69">
        <f t="shared" si="3"/>
        <v>0</v>
      </c>
    </row>
    <row r="41" spans="1:8" s="88" customFormat="1" x14ac:dyDescent="0.3">
      <c r="A41" s="298" t="s">
        <v>357</v>
      </c>
      <c r="B41" s="86"/>
      <c r="C41" s="86"/>
      <c r="D41" s="103"/>
      <c r="E41" s="86"/>
      <c r="F41" s="69">
        <f t="shared" si="3"/>
        <v>0</v>
      </c>
    </row>
    <row r="42" spans="1:8" s="88" customFormat="1" x14ac:dyDescent="0.3">
      <c r="A42" s="298" t="s">
        <v>358</v>
      </c>
      <c r="B42" s="86"/>
      <c r="C42" s="86"/>
      <c r="D42" s="103"/>
      <c r="E42" s="86"/>
      <c r="F42" s="69">
        <f t="shared" si="3"/>
        <v>0</v>
      </c>
    </row>
    <row r="43" spans="1:8" s="88" customFormat="1" x14ac:dyDescent="0.3">
      <c r="A43" s="298" t="s">
        <v>359</v>
      </c>
      <c r="B43" s="86"/>
      <c r="C43" s="86"/>
      <c r="D43" s="103"/>
      <c r="E43" s="86"/>
      <c r="F43" s="69">
        <f t="shared" si="3"/>
        <v>0</v>
      </c>
    </row>
    <row r="44" spans="1:8" s="88" customFormat="1" x14ac:dyDescent="0.3">
      <c r="A44" s="298" t="s">
        <v>360</v>
      </c>
      <c r="B44" s="86"/>
      <c r="C44" s="86"/>
      <c r="D44" s="103"/>
      <c r="E44" s="86"/>
      <c r="F44" s="69">
        <f t="shared" si="3"/>
        <v>0</v>
      </c>
    </row>
    <row r="45" spans="1:8" s="88" customFormat="1" x14ac:dyDescent="0.3">
      <c r="A45" s="219"/>
      <c r="B45" s="86"/>
      <c r="C45" s="86"/>
      <c r="D45" s="103"/>
      <c r="E45" s="86"/>
      <c r="F45" s="273">
        <f t="shared" si="3"/>
        <v>0</v>
      </c>
    </row>
    <row r="46" spans="1:8" s="88" customFormat="1" x14ac:dyDescent="0.3">
      <c r="A46" s="219"/>
      <c r="B46" s="76"/>
      <c r="C46" s="76"/>
      <c r="D46" s="206"/>
      <c r="E46" s="213" t="s">
        <v>316</v>
      </c>
      <c r="F46" s="69">
        <f>ROUND(SUM(F38:F45),0)</f>
        <v>0</v>
      </c>
      <c r="H46" s="101" t="s">
        <v>312</v>
      </c>
    </row>
    <row r="47" spans="1:8" s="88" customFormat="1" x14ac:dyDescent="0.3">
      <c r="A47" s="219"/>
      <c r="B47" s="76"/>
      <c r="C47" s="76"/>
      <c r="D47" s="121"/>
      <c r="E47" s="243" t="s">
        <v>317</v>
      </c>
      <c r="F47" s="69">
        <f>+F46+F37</f>
        <v>0</v>
      </c>
    </row>
    <row r="48" spans="1:8" x14ac:dyDescent="0.3">
      <c r="F48" s="74"/>
    </row>
    <row r="49" spans="1:16" x14ac:dyDescent="0.3">
      <c r="C49" s="490" t="s">
        <v>361</v>
      </c>
      <c r="D49" s="490"/>
      <c r="E49" s="490"/>
      <c r="F49" s="68">
        <f>+F47+F28</f>
        <v>0</v>
      </c>
      <c r="H49" s="127" t="s">
        <v>216</v>
      </c>
    </row>
    <row r="50" spans="1:16" s="88" customFormat="1" x14ac:dyDescent="0.3">
      <c r="A50" s="76"/>
      <c r="B50" s="76"/>
      <c r="C50" s="76"/>
      <c r="D50" s="76"/>
      <c r="E50" s="76"/>
      <c r="F50" s="116"/>
    </row>
    <row r="51" spans="1:16" s="88" customFormat="1" x14ac:dyDescent="0.3">
      <c r="A51" s="93" t="s">
        <v>362</v>
      </c>
      <c r="B51" s="94"/>
      <c r="C51" s="94"/>
      <c r="D51" s="94"/>
      <c r="E51" s="94"/>
      <c r="F51" s="95"/>
      <c r="H51" s="128" t="s">
        <v>215</v>
      </c>
    </row>
    <row r="52" spans="1:16" s="88" customFormat="1" ht="45.75" customHeight="1" x14ac:dyDescent="0.3">
      <c r="A52" s="538"/>
      <c r="B52" s="539"/>
      <c r="C52" s="539"/>
      <c r="D52" s="539"/>
      <c r="E52" s="539"/>
      <c r="F52" s="540"/>
      <c r="H52" s="485" t="s">
        <v>319</v>
      </c>
      <c r="I52" s="485"/>
      <c r="J52" s="485"/>
      <c r="K52" s="485"/>
      <c r="L52" s="485"/>
      <c r="M52" s="485"/>
      <c r="N52" s="485"/>
      <c r="O52" s="485"/>
      <c r="P52" s="485"/>
    </row>
    <row r="54" spans="1:16" s="88" customFormat="1" x14ac:dyDescent="0.3">
      <c r="A54" s="93" t="s">
        <v>363</v>
      </c>
      <c r="B54" s="98"/>
      <c r="C54" s="98"/>
      <c r="D54" s="98"/>
      <c r="E54" s="98"/>
      <c r="F54" s="99"/>
      <c r="H54" s="128" t="s">
        <v>215</v>
      </c>
    </row>
    <row r="55" spans="1:16" s="88" customFormat="1" ht="45" customHeight="1" x14ac:dyDescent="0.3">
      <c r="A55" s="510"/>
      <c r="B55" s="511"/>
      <c r="C55" s="511"/>
      <c r="D55" s="511"/>
      <c r="E55" s="511"/>
      <c r="F55" s="512"/>
      <c r="H55" s="485" t="s">
        <v>319</v>
      </c>
      <c r="I55" s="485"/>
      <c r="J55" s="485"/>
      <c r="K55" s="485"/>
      <c r="L55" s="485"/>
      <c r="M55" s="485"/>
      <c r="N55" s="485"/>
      <c r="O55" s="485"/>
      <c r="P55" s="485"/>
    </row>
    <row r="57" spans="1:16" x14ac:dyDescent="0.3">
      <c r="D57" s="21"/>
    </row>
  </sheetData>
  <sheetProtection algorithmName="SHA-512" hashValue="JMOZThxjYo3677XqaDuCiVsw+J8ASxRgVQ8QxWYbJtsK1NxWJmUYOunnPzsO17Wh4/Uu65HNnqAJ3ANJuqFHpg==" saltValue="OAga2etZkL8X6tfKyDpYDg==" spinCount="100000" sheet="1" objects="1" scenarios="1" formatCells="0" formatRows="0" insertRows="0" deleteRows="0" sort="0"/>
  <mergeCells count="13">
    <mergeCell ref="H52:P52"/>
    <mergeCell ref="H55:P55"/>
    <mergeCell ref="A1:E1"/>
    <mergeCell ref="C49:E49"/>
    <mergeCell ref="A7:F7"/>
    <mergeCell ref="A52:F52"/>
    <mergeCell ref="A55:F55"/>
    <mergeCell ref="A8:F8"/>
    <mergeCell ref="A2:F2"/>
    <mergeCell ref="A6:F6"/>
    <mergeCell ref="A3:F3"/>
    <mergeCell ref="A4:F4"/>
    <mergeCell ref="A5:F5"/>
  </mergeCells>
  <printOptions horizontalCentered="1"/>
  <pageMargins left="0.25" right="0.25" top="0.25" bottom="0.25" header="0.3" footer="0.3"/>
  <pageSetup fitToHeight="0" orientation="landscape"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D450-FADB-411F-B4EB-304B71075B19}">
  <sheetPr>
    <pageSetUpPr fitToPage="1"/>
  </sheetPr>
  <dimension ref="A1:P57"/>
  <sheetViews>
    <sheetView zoomScaleNormal="100" zoomScaleSheetLayoutView="100" workbookViewId="0">
      <selection activeCell="F47" sqref="F47 F28"/>
    </sheetView>
  </sheetViews>
  <sheetFormatPr defaultColWidth="9.109375" defaultRowHeight="14.4" x14ac:dyDescent="0.3"/>
  <cols>
    <col min="1" max="1" width="55.5546875" customWidth="1"/>
    <col min="2" max="5" width="15.109375" customWidth="1"/>
    <col min="6" max="6" width="17" customWidth="1"/>
    <col min="7" max="7" width="2.5546875" customWidth="1"/>
  </cols>
  <sheetData>
    <row r="1" spans="1:8" ht="20.25" customHeight="1" x14ac:dyDescent="0.3">
      <c r="A1" s="489" t="s">
        <v>233</v>
      </c>
      <c r="B1" s="489"/>
      <c r="C1" s="489"/>
      <c r="D1" s="489"/>
      <c r="E1" s="489"/>
      <c r="F1">
        <f>+'Section A'!B2</f>
        <v>0</v>
      </c>
      <c r="H1" s="138" t="s">
        <v>234</v>
      </c>
    </row>
    <row r="2" spans="1:8" ht="54.9" customHeight="1" x14ac:dyDescent="0.3">
      <c r="A2" s="423" t="s">
        <v>331</v>
      </c>
      <c r="B2" s="423"/>
      <c r="C2" s="423"/>
      <c r="D2" s="423"/>
      <c r="E2" s="423"/>
      <c r="F2" s="423"/>
    </row>
    <row r="3" spans="1:8" ht="54.9" customHeight="1" x14ac:dyDescent="0.3">
      <c r="A3" s="423" t="s">
        <v>332</v>
      </c>
      <c r="B3" s="423"/>
      <c r="C3" s="423"/>
      <c r="D3" s="423"/>
      <c r="E3" s="423"/>
      <c r="F3" s="423"/>
    </row>
    <row r="4" spans="1:8" ht="54.9" customHeight="1" x14ac:dyDescent="0.3">
      <c r="A4" s="423" t="s">
        <v>333</v>
      </c>
      <c r="B4" s="423"/>
      <c r="C4" s="423"/>
      <c r="D4" s="423"/>
      <c r="E4" s="423"/>
      <c r="F4" s="423"/>
    </row>
    <row r="5" spans="1:8" ht="63.9" customHeight="1" x14ac:dyDescent="0.3">
      <c r="A5" s="423" t="s">
        <v>334</v>
      </c>
      <c r="B5" s="423"/>
      <c r="C5" s="423"/>
      <c r="D5" s="423"/>
      <c r="E5" s="423"/>
      <c r="F5" s="423"/>
    </row>
    <row r="6" spans="1:8" ht="54.9" customHeight="1" x14ac:dyDescent="0.3">
      <c r="A6" s="423" t="s">
        <v>335</v>
      </c>
      <c r="B6" s="423"/>
      <c r="C6" s="423"/>
      <c r="D6" s="423"/>
      <c r="E6" s="423"/>
      <c r="F6" s="423"/>
    </row>
    <row r="7" spans="1:8" ht="54.9" customHeight="1" x14ac:dyDescent="0.3">
      <c r="A7" s="423" t="s">
        <v>336</v>
      </c>
      <c r="B7" s="423"/>
      <c r="C7" s="423"/>
      <c r="D7" s="423"/>
      <c r="E7" s="423"/>
      <c r="F7" s="423"/>
    </row>
    <row r="8" spans="1:8" ht="54.9" customHeight="1" x14ac:dyDescent="0.3">
      <c r="A8" s="423" t="s">
        <v>337</v>
      </c>
      <c r="B8" s="423"/>
      <c r="C8" s="423"/>
      <c r="D8" s="423"/>
      <c r="E8" s="423"/>
      <c r="F8" s="423"/>
    </row>
    <row r="9" spans="1:8" x14ac:dyDescent="0.3">
      <c r="A9" s="10"/>
      <c r="B9" s="10"/>
      <c r="C9" s="10"/>
      <c r="D9" s="10"/>
      <c r="E9" s="10"/>
      <c r="F9" s="10"/>
    </row>
    <row r="10" spans="1:8" x14ac:dyDescent="0.3">
      <c r="A10" s="205" t="s">
        <v>63</v>
      </c>
      <c r="B10" s="205" t="s">
        <v>46</v>
      </c>
      <c r="C10" s="205" t="s">
        <v>45</v>
      </c>
      <c r="D10" s="205" t="s">
        <v>35</v>
      </c>
      <c r="E10" s="205" t="s">
        <v>34</v>
      </c>
      <c r="F10" s="205" t="s">
        <v>305</v>
      </c>
      <c r="H10" s="128" t="s">
        <v>214</v>
      </c>
    </row>
    <row r="11" spans="1:8" s="88" customFormat="1" x14ac:dyDescent="0.3">
      <c r="A11" s="297" t="s">
        <v>346</v>
      </c>
      <c r="B11" s="86"/>
      <c r="C11" s="86"/>
      <c r="D11" s="103"/>
      <c r="E11" s="86"/>
      <c r="F11" s="69">
        <f>ROUND(+B11*D11*E11,0)</f>
        <v>0</v>
      </c>
    </row>
    <row r="12" spans="1:8" s="88" customFormat="1" x14ac:dyDescent="0.3">
      <c r="A12" s="298" t="s">
        <v>347</v>
      </c>
      <c r="B12" s="86"/>
      <c r="C12" s="86"/>
      <c r="D12" s="103"/>
      <c r="E12" s="86"/>
      <c r="F12" s="69">
        <f t="shared" ref="F12:F17" si="0">ROUND(+B12*D12*E12,0)</f>
        <v>0</v>
      </c>
    </row>
    <row r="13" spans="1:8" s="88" customFormat="1" x14ac:dyDescent="0.3">
      <c r="A13" s="298" t="s">
        <v>348</v>
      </c>
      <c r="B13" s="86"/>
      <c r="C13" s="86"/>
      <c r="D13" s="103"/>
      <c r="E13" s="86"/>
      <c r="F13" s="69">
        <f t="shared" si="0"/>
        <v>0</v>
      </c>
    </row>
    <row r="14" spans="1:8" s="88" customFormat="1" x14ac:dyDescent="0.3">
      <c r="A14" s="298" t="s">
        <v>349</v>
      </c>
      <c r="B14" s="86"/>
      <c r="C14" s="86"/>
      <c r="D14" s="103"/>
      <c r="E14" s="86"/>
      <c r="F14" s="69">
        <f t="shared" si="0"/>
        <v>0</v>
      </c>
    </row>
    <row r="15" spans="1:8" s="88" customFormat="1" x14ac:dyDescent="0.3">
      <c r="A15" s="298" t="s">
        <v>350</v>
      </c>
      <c r="B15" s="86"/>
      <c r="C15" s="86"/>
      <c r="D15" s="103"/>
      <c r="E15" s="86"/>
      <c r="F15" s="69">
        <f t="shared" si="0"/>
        <v>0</v>
      </c>
    </row>
    <row r="16" spans="1:8" s="88" customFormat="1" x14ac:dyDescent="0.3">
      <c r="A16" s="298" t="s">
        <v>351</v>
      </c>
      <c r="B16" s="86"/>
      <c r="C16" s="86"/>
      <c r="D16" s="103"/>
      <c r="E16" s="86"/>
      <c r="F16" s="69">
        <f t="shared" si="0"/>
        <v>0</v>
      </c>
    </row>
    <row r="17" spans="1:8" s="88" customFormat="1" x14ac:dyDescent="0.3">
      <c r="A17" s="219"/>
      <c r="B17" s="86"/>
      <c r="C17" s="86"/>
      <c r="D17" s="103"/>
      <c r="E17" s="86"/>
      <c r="F17" s="273">
        <f t="shared" si="0"/>
        <v>0</v>
      </c>
    </row>
    <row r="18" spans="1:8" s="88" customFormat="1" x14ac:dyDescent="0.3">
      <c r="A18" s="219"/>
      <c r="B18" s="76"/>
      <c r="C18" s="76"/>
      <c r="D18" s="121"/>
      <c r="E18" s="245" t="s">
        <v>310</v>
      </c>
      <c r="F18" s="192">
        <f>ROUND(SUM(F11:F17),0)</f>
        <v>0</v>
      </c>
      <c r="H18" s="101" t="s">
        <v>312</v>
      </c>
    </row>
    <row r="19" spans="1:8" s="88" customFormat="1" x14ac:dyDescent="0.3">
      <c r="A19" s="219"/>
      <c r="B19" s="76"/>
      <c r="C19" s="76"/>
      <c r="D19" s="121"/>
      <c r="E19" s="76"/>
      <c r="F19" s="274"/>
    </row>
    <row r="20" spans="1:8" s="88" customFormat="1" x14ac:dyDescent="0.3">
      <c r="A20" s="298" t="s">
        <v>346</v>
      </c>
      <c r="B20" s="86"/>
      <c r="C20" s="86"/>
      <c r="D20" s="103"/>
      <c r="E20" s="86"/>
      <c r="F20" s="69">
        <f t="shared" ref="F20:F26" si="1">ROUND(+B20*D20*E20,0)</f>
        <v>0</v>
      </c>
    </row>
    <row r="21" spans="1:8" s="88" customFormat="1" x14ac:dyDescent="0.3">
      <c r="A21" s="298" t="s">
        <v>347</v>
      </c>
      <c r="B21" s="86"/>
      <c r="C21" s="86"/>
      <c r="D21" s="103"/>
      <c r="E21" s="86"/>
      <c r="F21" s="69">
        <f t="shared" si="1"/>
        <v>0</v>
      </c>
    </row>
    <row r="22" spans="1:8" s="88" customFormat="1" x14ac:dyDescent="0.3">
      <c r="A22" s="298" t="s">
        <v>348</v>
      </c>
      <c r="B22" s="86"/>
      <c r="C22" s="86"/>
      <c r="D22" s="103"/>
      <c r="E22" s="86"/>
      <c r="F22" s="69">
        <f t="shared" si="1"/>
        <v>0</v>
      </c>
    </row>
    <row r="23" spans="1:8" s="88" customFormat="1" x14ac:dyDescent="0.3">
      <c r="A23" s="298" t="s">
        <v>349</v>
      </c>
      <c r="B23" s="86"/>
      <c r="C23" s="86"/>
      <c r="D23" s="103"/>
      <c r="E23" s="86"/>
      <c r="F23" s="69">
        <f t="shared" si="1"/>
        <v>0</v>
      </c>
    </row>
    <row r="24" spans="1:8" s="88" customFormat="1" x14ac:dyDescent="0.3">
      <c r="A24" s="298" t="s">
        <v>350</v>
      </c>
      <c r="B24" s="86"/>
      <c r="C24" s="86"/>
      <c r="D24" s="103"/>
      <c r="E24" s="86"/>
      <c r="F24" s="69">
        <f t="shared" si="1"/>
        <v>0</v>
      </c>
    </row>
    <row r="25" spans="1:8" s="88" customFormat="1" x14ac:dyDescent="0.3">
      <c r="A25" s="298" t="s">
        <v>351</v>
      </c>
      <c r="B25" s="86"/>
      <c r="C25" s="86"/>
      <c r="D25" s="103"/>
      <c r="E25" s="86"/>
      <c r="F25" s="69">
        <f t="shared" si="1"/>
        <v>0</v>
      </c>
    </row>
    <row r="26" spans="1:8" s="88" customFormat="1" x14ac:dyDescent="0.3">
      <c r="A26" s="219"/>
      <c r="B26" s="86"/>
      <c r="C26" s="86"/>
      <c r="D26" s="103"/>
      <c r="E26" s="86"/>
      <c r="F26" s="273">
        <f t="shared" si="1"/>
        <v>0</v>
      </c>
    </row>
    <row r="27" spans="1:8" s="88" customFormat="1" x14ac:dyDescent="0.3">
      <c r="A27" s="219"/>
      <c r="B27" s="76"/>
      <c r="C27" s="76"/>
      <c r="D27" s="121"/>
      <c r="E27" s="245" t="s">
        <v>318</v>
      </c>
      <c r="F27" s="192">
        <f>ROUND(SUM(F19:F26),0)</f>
        <v>0</v>
      </c>
      <c r="H27" s="101" t="s">
        <v>312</v>
      </c>
    </row>
    <row r="28" spans="1:8" s="88" customFormat="1" x14ac:dyDescent="0.3">
      <c r="A28" s="219"/>
      <c r="B28" s="76"/>
      <c r="C28" s="76"/>
      <c r="D28" s="121"/>
      <c r="E28" s="243" t="s">
        <v>213</v>
      </c>
      <c r="F28" s="192">
        <f>+F27+F18</f>
        <v>0</v>
      </c>
    </row>
    <row r="29" spans="1:8" s="88" customFormat="1" x14ac:dyDescent="0.3">
      <c r="A29" s="219"/>
      <c r="B29" s="76"/>
      <c r="C29" s="76"/>
      <c r="D29" s="121"/>
      <c r="E29" s="76"/>
      <c r="F29" s="274"/>
    </row>
    <row r="30" spans="1:8" s="88" customFormat="1" x14ac:dyDescent="0.3">
      <c r="A30" s="298" t="s">
        <v>346</v>
      </c>
      <c r="B30" s="86"/>
      <c r="C30" s="86"/>
      <c r="D30" s="103"/>
      <c r="E30" s="86"/>
      <c r="F30" s="69">
        <f t="shared" ref="F30:F36" si="2">ROUND(+B30*D30*E30,0)</f>
        <v>0</v>
      </c>
    </row>
    <row r="31" spans="1:8" s="88" customFormat="1" x14ac:dyDescent="0.3">
      <c r="A31" s="298" t="s">
        <v>347</v>
      </c>
      <c r="B31" s="86"/>
      <c r="C31" s="86"/>
      <c r="D31" s="103"/>
      <c r="E31" s="86"/>
      <c r="F31" s="69">
        <f t="shared" si="2"/>
        <v>0</v>
      </c>
    </row>
    <row r="32" spans="1:8" s="88" customFormat="1" x14ac:dyDescent="0.3">
      <c r="A32" s="298" t="s">
        <v>348</v>
      </c>
      <c r="B32" s="86"/>
      <c r="C32" s="86"/>
      <c r="D32" s="103"/>
      <c r="E32" s="86"/>
      <c r="F32" s="69">
        <f t="shared" si="2"/>
        <v>0</v>
      </c>
    </row>
    <row r="33" spans="1:8" s="88" customFormat="1" x14ac:dyDescent="0.3">
      <c r="A33" s="298" t="s">
        <v>349</v>
      </c>
      <c r="B33" s="86"/>
      <c r="C33" s="86"/>
      <c r="D33" s="103"/>
      <c r="E33" s="86"/>
      <c r="F33" s="69">
        <f t="shared" si="2"/>
        <v>0</v>
      </c>
    </row>
    <row r="34" spans="1:8" s="88" customFormat="1" x14ac:dyDescent="0.3">
      <c r="A34" s="298" t="s">
        <v>350</v>
      </c>
      <c r="B34" s="86"/>
      <c r="C34" s="86"/>
      <c r="D34" s="103"/>
      <c r="E34" s="86"/>
      <c r="F34" s="69">
        <f t="shared" si="2"/>
        <v>0</v>
      </c>
    </row>
    <row r="35" spans="1:8" s="88" customFormat="1" x14ac:dyDescent="0.3">
      <c r="A35" s="298" t="s">
        <v>351</v>
      </c>
      <c r="B35" s="86"/>
      <c r="C35" s="86"/>
      <c r="D35" s="103"/>
      <c r="E35" s="86"/>
      <c r="F35" s="69">
        <f t="shared" si="2"/>
        <v>0</v>
      </c>
    </row>
    <row r="36" spans="1:8" s="88" customFormat="1" x14ac:dyDescent="0.3">
      <c r="A36" s="219"/>
      <c r="B36" s="86"/>
      <c r="C36" s="86"/>
      <c r="D36" s="103"/>
      <c r="E36" s="86"/>
      <c r="F36" s="273">
        <f t="shared" si="2"/>
        <v>0</v>
      </c>
    </row>
    <row r="37" spans="1:8" s="88" customFormat="1" x14ac:dyDescent="0.3">
      <c r="A37" s="219"/>
      <c r="B37" s="76"/>
      <c r="C37" s="76"/>
      <c r="D37" s="206"/>
      <c r="E37" s="213" t="s">
        <v>315</v>
      </c>
      <c r="F37" s="69">
        <f>ROUND(SUM(F29:F36),0)</f>
        <v>0</v>
      </c>
      <c r="H37" s="101" t="s">
        <v>312</v>
      </c>
    </row>
    <row r="38" spans="1:8" s="88" customFormat="1" x14ac:dyDescent="0.3">
      <c r="A38" s="219"/>
      <c r="B38" s="76"/>
      <c r="C38" s="76"/>
      <c r="D38" s="121"/>
      <c r="E38" s="76"/>
      <c r="F38" s="274"/>
    </row>
    <row r="39" spans="1:8" s="88" customFormat="1" x14ac:dyDescent="0.3">
      <c r="A39" s="298" t="s">
        <v>346</v>
      </c>
      <c r="B39" s="86"/>
      <c r="C39" s="86"/>
      <c r="D39" s="103"/>
      <c r="E39" s="86"/>
      <c r="F39" s="69">
        <f t="shared" ref="F39:F45" si="3">ROUND(+B39*D39*E39,0)</f>
        <v>0</v>
      </c>
    </row>
    <row r="40" spans="1:8" s="88" customFormat="1" x14ac:dyDescent="0.3">
      <c r="A40" s="298" t="s">
        <v>347</v>
      </c>
      <c r="B40" s="86"/>
      <c r="C40" s="86"/>
      <c r="D40" s="103"/>
      <c r="E40" s="86"/>
      <c r="F40" s="69">
        <f t="shared" si="3"/>
        <v>0</v>
      </c>
    </row>
    <row r="41" spans="1:8" s="88" customFormat="1" x14ac:dyDescent="0.3">
      <c r="A41" s="298" t="s">
        <v>348</v>
      </c>
      <c r="B41" s="86"/>
      <c r="C41" s="86"/>
      <c r="D41" s="103"/>
      <c r="E41" s="86"/>
      <c r="F41" s="69">
        <f t="shared" si="3"/>
        <v>0</v>
      </c>
    </row>
    <row r="42" spans="1:8" s="88" customFormat="1" x14ac:dyDescent="0.3">
      <c r="A42" s="298" t="s">
        <v>349</v>
      </c>
      <c r="B42" s="86"/>
      <c r="C42" s="86"/>
      <c r="D42" s="103"/>
      <c r="E42" s="86"/>
      <c r="F42" s="69">
        <f t="shared" si="3"/>
        <v>0</v>
      </c>
    </row>
    <row r="43" spans="1:8" s="88" customFormat="1" x14ac:dyDescent="0.3">
      <c r="A43" s="298" t="s">
        <v>350</v>
      </c>
      <c r="B43" s="86"/>
      <c r="C43" s="86"/>
      <c r="D43" s="103"/>
      <c r="E43" s="86"/>
      <c r="F43" s="69">
        <f t="shared" si="3"/>
        <v>0</v>
      </c>
    </row>
    <row r="44" spans="1:8" s="88" customFormat="1" x14ac:dyDescent="0.3">
      <c r="A44" s="298" t="s">
        <v>351</v>
      </c>
      <c r="B44" s="86"/>
      <c r="C44" s="86"/>
      <c r="D44" s="103"/>
      <c r="E44" s="86"/>
      <c r="F44" s="69">
        <f t="shared" si="3"/>
        <v>0</v>
      </c>
    </row>
    <row r="45" spans="1:8" s="88" customFormat="1" x14ac:dyDescent="0.3">
      <c r="A45" s="219"/>
      <c r="B45" s="86"/>
      <c r="C45" s="86"/>
      <c r="D45" s="103"/>
      <c r="E45" s="86"/>
      <c r="F45" s="273">
        <f t="shared" si="3"/>
        <v>0</v>
      </c>
    </row>
    <row r="46" spans="1:8" s="88" customFormat="1" x14ac:dyDescent="0.3">
      <c r="A46" s="219"/>
      <c r="B46" s="76"/>
      <c r="C46" s="76"/>
      <c r="D46" s="206"/>
      <c r="E46" s="213" t="s">
        <v>316</v>
      </c>
      <c r="F46" s="69">
        <f>ROUND(SUM(F38:F45),0)</f>
        <v>0</v>
      </c>
      <c r="H46" s="101" t="s">
        <v>312</v>
      </c>
    </row>
    <row r="47" spans="1:8" s="88" customFormat="1" x14ac:dyDescent="0.3">
      <c r="A47" s="219"/>
      <c r="B47" s="76"/>
      <c r="C47" s="76"/>
      <c r="D47" s="121"/>
      <c r="E47" s="243" t="s">
        <v>317</v>
      </c>
      <c r="F47" s="69">
        <f>+F46+F37</f>
        <v>0</v>
      </c>
    </row>
    <row r="48" spans="1:8" x14ac:dyDescent="0.3">
      <c r="F48" s="74"/>
    </row>
    <row r="49" spans="1:16" x14ac:dyDescent="0.3">
      <c r="C49" s="490" t="s">
        <v>352</v>
      </c>
      <c r="D49" s="490"/>
      <c r="E49" s="490"/>
      <c r="F49" s="68">
        <f>+F47+F28</f>
        <v>0</v>
      </c>
      <c r="H49" s="127" t="s">
        <v>216</v>
      </c>
    </row>
    <row r="50" spans="1:16" s="88" customFormat="1" x14ac:dyDescent="0.3">
      <c r="A50" s="76"/>
      <c r="B50" s="76"/>
      <c r="C50" s="76"/>
      <c r="D50" s="76"/>
      <c r="E50" s="76"/>
      <c r="F50" s="116"/>
    </row>
    <row r="51" spans="1:16" s="88" customFormat="1" x14ac:dyDescent="0.3">
      <c r="A51" s="93" t="s">
        <v>353</v>
      </c>
      <c r="B51" s="94"/>
      <c r="C51" s="94"/>
      <c r="D51" s="94"/>
      <c r="E51" s="94"/>
      <c r="F51" s="95"/>
      <c r="H51" s="128" t="s">
        <v>215</v>
      </c>
    </row>
    <row r="52" spans="1:16" s="88" customFormat="1" ht="45.75" customHeight="1" x14ac:dyDescent="0.3">
      <c r="A52" s="538"/>
      <c r="B52" s="539"/>
      <c r="C52" s="539"/>
      <c r="D52" s="539"/>
      <c r="E52" s="539"/>
      <c r="F52" s="540"/>
      <c r="H52" s="485" t="s">
        <v>319</v>
      </c>
      <c r="I52" s="485"/>
      <c r="J52" s="485"/>
      <c r="K52" s="485"/>
      <c r="L52" s="485"/>
      <c r="M52" s="485"/>
      <c r="N52" s="485"/>
      <c r="O52" s="485"/>
      <c r="P52" s="485"/>
    </row>
    <row r="54" spans="1:16" s="88" customFormat="1" x14ac:dyDescent="0.3">
      <c r="A54" s="93" t="s">
        <v>354</v>
      </c>
      <c r="B54" s="98"/>
      <c r="C54" s="98"/>
      <c r="D54" s="98"/>
      <c r="E54" s="98"/>
      <c r="F54" s="99"/>
      <c r="H54" s="128" t="s">
        <v>215</v>
      </c>
    </row>
    <row r="55" spans="1:16" s="88" customFormat="1" ht="45" customHeight="1" x14ac:dyDescent="0.3">
      <c r="A55" s="510"/>
      <c r="B55" s="511"/>
      <c r="C55" s="511"/>
      <c r="D55" s="511"/>
      <c r="E55" s="511"/>
      <c r="F55" s="512"/>
      <c r="H55" s="485" t="s">
        <v>319</v>
      </c>
      <c r="I55" s="485"/>
      <c r="J55" s="485"/>
      <c r="K55" s="485"/>
      <c r="L55" s="485"/>
      <c r="M55" s="485"/>
      <c r="N55" s="485"/>
      <c r="O55" s="485"/>
      <c r="P55" s="485"/>
    </row>
    <row r="57" spans="1:16" x14ac:dyDescent="0.3">
      <c r="D57" s="21"/>
    </row>
  </sheetData>
  <sheetProtection algorithmName="SHA-512" hashValue="5QaYRgDv31Hb0wSG0Xwm6lSwk9weIXePuuPTBTsJvP1op2Bi9PtzGjCmSArclLT1XmLrHDHk1pPKk0bjkfqQpQ==" saltValue="AgXkOlSW0Qaw7rmKwpgzhw==" spinCount="100000" sheet="1" objects="1" scenarios="1" formatCells="0" formatRows="0" insertRows="0" deleteRows="0" sort="0"/>
  <mergeCells count="13">
    <mergeCell ref="A3:F3"/>
    <mergeCell ref="A4:F4"/>
    <mergeCell ref="A5:F5"/>
    <mergeCell ref="A1:E1"/>
    <mergeCell ref="A8:F8"/>
    <mergeCell ref="A7:F7"/>
    <mergeCell ref="A2:F2"/>
    <mergeCell ref="A6:F6"/>
    <mergeCell ref="C49:E49"/>
    <mergeCell ref="A52:F52"/>
    <mergeCell ref="H52:P52"/>
    <mergeCell ref="A55:F55"/>
    <mergeCell ref="H55:P55"/>
  </mergeCells>
  <printOptions horizontalCentered="1"/>
  <pageMargins left="0.25" right="0.25" top="0.25" bottom="0.25" header="0.3" footer="0.3"/>
  <pageSetup fitToHeight="0" orientation="landscape"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749F4-BF7F-42A5-85C6-74CDD3F24551}">
  <sheetPr>
    <pageSetUpPr fitToPage="1"/>
  </sheetPr>
  <dimension ref="A1:P35"/>
  <sheetViews>
    <sheetView zoomScaleNormal="100" zoomScaleSheetLayoutView="100" workbookViewId="0">
      <selection activeCell="F25" sqref="F25 F16"/>
    </sheetView>
  </sheetViews>
  <sheetFormatPr defaultColWidth="9.109375" defaultRowHeight="14.4" x14ac:dyDescent="0.3"/>
  <cols>
    <col min="1" max="1" width="55.5546875" customWidth="1"/>
    <col min="2" max="5" width="15.109375" customWidth="1"/>
    <col min="6" max="6" width="17" customWidth="1"/>
    <col min="7" max="7" width="2.5546875" customWidth="1"/>
  </cols>
  <sheetData>
    <row r="1" spans="1:8" ht="20.25" customHeight="1" x14ac:dyDescent="0.3">
      <c r="A1" s="489" t="s">
        <v>233</v>
      </c>
      <c r="B1" s="489"/>
      <c r="C1" s="489"/>
      <c r="D1" s="489"/>
      <c r="E1" s="489"/>
      <c r="F1">
        <f>+'Section A'!B2</f>
        <v>0</v>
      </c>
      <c r="H1" s="138" t="s">
        <v>234</v>
      </c>
    </row>
    <row r="2" spans="1:8" ht="42" customHeight="1" x14ac:dyDescent="0.3">
      <c r="A2" s="423" t="s">
        <v>338</v>
      </c>
      <c r="B2" s="423"/>
      <c r="C2" s="423"/>
      <c r="D2" s="423"/>
      <c r="E2" s="423"/>
      <c r="F2" s="423"/>
    </row>
    <row r="3" spans="1:8" x14ac:dyDescent="0.3">
      <c r="A3" s="10"/>
      <c r="B3" s="10"/>
      <c r="C3" s="10"/>
      <c r="D3" s="10"/>
      <c r="E3" s="10"/>
      <c r="F3" s="10"/>
    </row>
    <row r="4" spans="1:8" x14ac:dyDescent="0.3">
      <c r="A4" s="205" t="s">
        <v>63</v>
      </c>
      <c r="B4" s="205" t="s">
        <v>46</v>
      </c>
      <c r="C4" s="205" t="s">
        <v>45</v>
      </c>
      <c r="D4" s="205" t="s">
        <v>35</v>
      </c>
      <c r="E4" s="205" t="s">
        <v>34</v>
      </c>
      <c r="F4" s="205" t="s">
        <v>305</v>
      </c>
      <c r="H4" s="128" t="s">
        <v>214</v>
      </c>
    </row>
    <row r="5" spans="1:8" s="88" customFormat="1" x14ac:dyDescent="0.3">
      <c r="A5" s="218"/>
      <c r="B5" s="86"/>
      <c r="C5" s="86"/>
      <c r="D5" s="103"/>
      <c r="E5" s="86"/>
      <c r="F5" s="69">
        <f>ROUND(+B5*D5*E5,0)</f>
        <v>0</v>
      </c>
    </row>
    <row r="6" spans="1:8" s="88" customFormat="1" x14ac:dyDescent="0.3">
      <c r="A6" s="219"/>
      <c r="B6" s="86"/>
      <c r="C6" s="86"/>
      <c r="D6" s="103"/>
      <c r="E6" s="86"/>
      <c r="F6" s="69">
        <f t="shared" ref="F6:F8" si="0">ROUND(+B6*D6*E6,0)</f>
        <v>0</v>
      </c>
    </row>
    <row r="7" spans="1:8" s="88" customFormat="1" x14ac:dyDescent="0.3">
      <c r="A7" s="219"/>
      <c r="B7" s="86"/>
      <c r="C7" s="86"/>
      <c r="D7" s="103"/>
      <c r="E7" s="86"/>
      <c r="F7" s="69">
        <f t="shared" si="0"/>
        <v>0</v>
      </c>
    </row>
    <row r="8" spans="1:8" s="88" customFormat="1" x14ac:dyDescent="0.3">
      <c r="A8" s="219"/>
      <c r="B8" s="86"/>
      <c r="C8" s="86"/>
      <c r="D8" s="103"/>
      <c r="E8" s="86"/>
      <c r="F8" s="273">
        <f t="shared" si="0"/>
        <v>0</v>
      </c>
    </row>
    <row r="9" spans="1:8" s="88" customFormat="1" x14ac:dyDescent="0.3">
      <c r="A9" s="219"/>
      <c r="B9" s="76"/>
      <c r="C9" s="76"/>
      <c r="D9" s="121"/>
      <c r="E9" s="245" t="s">
        <v>310</v>
      </c>
      <c r="F9" s="192">
        <f>ROUND(SUM(F5:F8),0)</f>
        <v>0</v>
      </c>
      <c r="H9" s="101" t="s">
        <v>312</v>
      </c>
    </row>
    <row r="10" spans="1:8" s="88" customFormat="1" x14ac:dyDescent="0.3">
      <c r="A10" s="219"/>
      <c r="B10" s="76"/>
      <c r="C10" s="76"/>
      <c r="D10" s="121"/>
      <c r="E10" s="76"/>
      <c r="F10" s="274"/>
    </row>
    <row r="11" spans="1:8" s="88" customFormat="1" x14ac:dyDescent="0.3">
      <c r="A11" s="219"/>
      <c r="B11" s="86"/>
      <c r="C11" s="86"/>
      <c r="D11" s="103"/>
      <c r="E11" s="86"/>
      <c r="F11" s="69">
        <f t="shared" ref="F11:F14" si="1">ROUND(+B11*D11*E11,0)</f>
        <v>0</v>
      </c>
    </row>
    <row r="12" spans="1:8" s="88" customFormat="1" x14ac:dyDescent="0.3">
      <c r="A12" s="219"/>
      <c r="B12" s="86"/>
      <c r="C12" s="86"/>
      <c r="D12" s="103"/>
      <c r="E12" s="86"/>
      <c r="F12" s="69">
        <f t="shared" si="1"/>
        <v>0</v>
      </c>
    </row>
    <row r="13" spans="1:8" s="88" customFormat="1" x14ac:dyDescent="0.3">
      <c r="A13" s="219"/>
      <c r="B13" s="86"/>
      <c r="C13" s="86"/>
      <c r="D13" s="103"/>
      <c r="E13" s="86"/>
      <c r="F13" s="69">
        <f t="shared" si="1"/>
        <v>0</v>
      </c>
    </row>
    <row r="14" spans="1:8" s="88" customFormat="1" x14ac:dyDescent="0.3">
      <c r="A14" s="219"/>
      <c r="B14" s="86"/>
      <c r="C14" s="86"/>
      <c r="D14" s="103"/>
      <c r="E14" s="86"/>
      <c r="F14" s="273">
        <f t="shared" si="1"/>
        <v>0</v>
      </c>
    </row>
    <row r="15" spans="1:8" s="88" customFormat="1" x14ac:dyDescent="0.3">
      <c r="A15" s="219"/>
      <c r="B15" s="76"/>
      <c r="C15" s="76"/>
      <c r="D15" s="121"/>
      <c r="E15" s="245" t="s">
        <v>318</v>
      </c>
      <c r="F15" s="192">
        <f>ROUND(SUM(F10:F14),0)</f>
        <v>0</v>
      </c>
      <c r="H15" s="101" t="s">
        <v>312</v>
      </c>
    </row>
    <row r="16" spans="1:8" s="88" customFormat="1" x14ac:dyDescent="0.3">
      <c r="A16" s="219"/>
      <c r="B16" s="76"/>
      <c r="C16" s="76"/>
      <c r="D16" s="121"/>
      <c r="E16" s="243" t="s">
        <v>213</v>
      </c>
      <c r="F16" s="192">
        <f>+F15+F9</f>
        <v>0</v>
      </c>
    </row>
    <row r="17" spans="1:16" s="88" customFormat="1" x14ac:dyDescent="0.3">
      <c r="A17" s="219"/>
      <c r="B17" s="76"/>
      <c r="C17" s="76"/>
      <c r="D17" s="121"/>
      <c r="E17" s="76"/>
      <c r="F17" s="274"/>
    </row>
    <row r="18" spans="1:16" s="88" customFormat="1" x14ac:dyDescent="0.3">
      <c r="A18" s="219"/>
      <c r="B18" s="86"/>
      <c r="C18" s="86"/>
      <c r="D18" s="103"/>
      <c r="E18" s="86"/>
      <c r="F18" s="69">
        <f t="shared" ref="F18:F19" si="2">ROUND(+B18*D18*E18,0)</f>
        <v>0</v>
      </c>
    </row>
    <row r="19" spans="1:16" s="88" customFormat="1" x14ac:dyDescent="0.3">
      <c r="A19" s="219"/>
      <c r="B19" s="86"/>
      <c r="C19" s="86"/>
      <c r="D19" s="103"/>
      <c r="E19" s="86"/>
      <c r="F19" s="273">
        <f t="shared" si="2"/>
        <v>0</v>
      </c>
    </row>
    <row r="20" spans="1:16" s="88" customFormat="1" x14ac:dyDescent="0.3">
      <c r="A20" s="219"/>
      <c r="B20" s="76"/>
      <c r="C20" s="76"/>
      <c r="D20" s="206"/>
      <c r="E20" s="213" t="s">
        <v>315</v>
      </c>
      <c r="F20" s="69">
        <f>ROUND(SUM(F17:F19),0)</f>
        <v>0</v>
      </c>
      <c r="H20" s="101" t="s">
        <v>312</v>
      </c>
    </row>
    <row r="21" spans="1:16" s="88" customFormat="1" x14ac:dyDescent="0.3">
      <c r="A21" s="219"/>
      <c r="B21" s="76"/>
      <c r="C21" s="76"/>
      <c r="D21" s="121"/>
      <c r="E21" s="76"/>
      <c r="F21" s="274"/>
    </row>
    <row r="22" spans="1:16" s="88" customFormat="1" x14ac:dyDescent="0.3">
      <c r="A22" s="219"/>
      <c r="B22" s="86"/>
      <c r="C22" s="86"/>
      <c r="D22" s="103"/>
      <c r="E22" s="86"/>
      <c r="F22" s="69">
        <f t="shared" ref="F22:F23" si="3">ROUND(+B22*D22*E22,0)</f>
        <v>0</v>
      </c>
    </row>
    <row r="23" spans="1:16" s="88" customFormat="1" x14ac:dyDescent="0.3">
      <c r="A23" s="219"/>
      <c r="B23" s="86"/>
      <c r="C23" s="86"/>
      <c r="D23" s="103"/>
      <c r="E23" s="86"/>
      <c r="F23" s="273">
        <f t="shared" si="3"/>
        <v>0</v>
      </c>
    </row>
    <row r="24" spans="1:16" s="88" customFormat="1" x14ac:dyDescent="0.3">
      <c r="A24" s="219"/>
      <c r="B24" s="76"/>
      <c r="C24" s="76"/>
      <c r="D24" s="206"/>
      <c r="E24" s="213" t="s">
        <v>316</v>
      </c>
      <c r="F24" s="69">
        <f>ROUND(SUM(F21:F23),0)</f>
        <v>0</v>
      </c>
      <c r="H24" s="101" t="s">
        <v>312</v>
      </c>
    </row>
    <row r="25" spans="1:16" s="88" customFormat="1" x14ac:dyDescent="0.3">
      <c r="A25" s="219"/>
      <c r="B25" s="76"/>
      <c r="C25" s="76"/>
      <c r="D25" s="121"/>
      <c r="E25" s="243" t="s">
        <v>317</v>
      </c>
      <c r="F25" s="69">
        <f>+F24+F20</f>
        <v>0</v>
      </c>
    </row>
    <row r="26" spans="1:16" x14ac:dyDescent="0.3">
      <c r="F26" s="74"/>
    </row>
    <row r="27" spans="1:16" x14ac:dyDescent="0.3">
      <c r="C27" s="490" t="s">
        <v>343</v>
      </c>
      <c r="D27" s="490"/>
      <c r="E27" s="490"/>
      <c r="F27" s="68">
        <f>+F25+F16</f>
        <v>0</v>
      </c>
      <c r="H27" s="127" t="s">
        <v>216</v>
      </c>
    </row>
    <row r="28" spans="1:16" s="88" customFormat="1" x14ac:dyDescent="0.3">
      <c r="A28" s="76"/>
      <c r="B28" s="76"/>
      <c r="C28" s="76"/>
      <c r="D28" s="76"/>
      <c r="E28" s="76"/>
      <c r="F28" s="116"/>
    </row>
    <row r="29" spans="1:16" s="88" customFormat="1" x14ac:dyDescent="0.3">
      <c r="A29" s="93" t="s">
        <v>344</v>
      </c>
      <c r="B29" s="94"/>
      <c r="C29" s="94"/>
      <c r="D29" s="94"/>
      <c r="E29" s="94"/>
      <c r="F29" s="95"/>
      <c r="H29" s="128" t="s">
        <v>215</v>
      </c>
    </row>
    <row r="30" spans="1:16" s="88" customFormat="1" ht="45.75" customHeight="1" x14ac:dyDescent="0.3">
      <c r="A30" s="538"/>
      <c r="B30" s="539"/>
      <c r="C30" s="539"/>
      <c r="D30" s="539"/>
      <c r="E30" s="539"/>
      <c r="F30" s="540"/>
      <c r="H30" s="485" t="s">
        <v>319</v>
      </c>
      <c r="I30" s="485"/>
      <c r="J30" s="485"/>
      <c r="K30" s="485"/>
      <c r="L30" s="485"/>
      <c r="M30" s="485"/>
      <c r="N30" s="485"/>
      <c r="O30" s="485"/>
      <c r="P30" s="485"/>
    </row>
    <row r="32" spans="1:16" s="88" customFormat="1" x14ac:dyDescent="0.3">
      <c r="A32" s="93" t="s">
        <v>345</v>
      </c>
      <c r="B32" s="98"/>
      <c r="C32" s="98"/>
      <c r="D32" s="98"/>
      <c r="E32" s="98"/>
      <c r="F32" s="99"/>
      <c r="H32" s="128" t="s">
        <v>215</v>
      </c>
    </row>
    <row r="33" spans="1:16" s="88" customFormat="1" ht="45" customHeight="1" x14ac:dyDescent="0.3">
      <c r="A33" s="510"/>
      <c r="B33" s="511"/>
      <c r="C33" s="511"/>
      <c r="D33" s="511"/>
      <c r="E33" s="511"/>
      <c r="F33" s="512"/>
      <c r="H33" s="485" t="s">
        <v>319</v>
      </c>
      <c r="I33" s="485"/>
      <c r="J33" s="485"/>
      <c r="K33" s="485"/>
      <c r="L33" s="485"/>
      <c r="M33" s="485"/>
      <c r="N33" s="485"/>
      <c r="O33" s="485"/>
      <c r="P33" s="485"/>
    </row>
    <row r="35" spans="1:16" x14ac:dyDescent="0.3">
      <c r="D35" s="21"/>
    </row>
  </sheetData>
  <sheetProtection algorithmName="SHA-512" hashValue="3bs8U/rhFTip0YHC8myVyTgDPkb3M6NEce0ArR0PpE7FYpam51hivZ4qD4wJt1Lh17QioGQaClWXpgXTotMnaQ==" saltValue="b1Kv1XIDQpXVdggY46elAw==" spinCount="100000" sheet="1" objects="1" scenarios="1" formatCells="0" formatRows="0" insertRows="0" deleteRows="0" sort="0"/>
  <mergeCells count="7">
    <mergeCell ref="A33:F33"/>
    <mergeCell ref="H33:P33"/>
    <mergeCell ref="A1:E1"/>
    <mergeCell ref="A2:F2"/>
    <mergeCell ref="C27:E27"/>
    <mergeCell ref="A30:F30"/>
    <mergeCell ref="H30:P30"/>
  </mergeCells>
  <printOptions horizontalCentered="1"/>
  <pageMargins left="0.25" right="0.25" top="0.25" bottom="0.25" header="0.3" footer="0.3"/>
  <pageSetup fitToHeight="0" orientation="landscape"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C393-5AEB-409C-85E6-B785714BA0CF}">
  <sheetPr>
    <pageSetUpPr fitToPage="1"/>
  </sheetPr>
  <dimension ref="A1:P35"/>
  <sheetViews>
    <sheetView zoomScaleNormal="100" zoomScaleSheetLayoutView="100" workbookViewId="0">
      <selection activeCell="F25" sqref="F25 F16"/>
    </sheetView>
  </sheetViews>
  <sheetFormatPr defaultColWidth="9.109375" defaultRowHeight="14.4" x14ac:dyDescent="0.3"/>
  <cols>
    <col min="1" max="1" width="55.5546875" customWidth="1"/>
    <col min="2" max="5" width="15.109375" customWidth="1"/>
    <col min="6" max="6" width="17" customWidth="1"/>
    <col min="7" max="7" width="2.5546875" customWidth="1"/>
  </cols>
  <sheetData>
    <row r="1" spans="1:8" ht="20.25" customHeight="1" x14ac:dyDescent="0.3">
      <c r="A1" s="489" t="s">
        <v>233</v>
      </c>
      <c r="B1" s="489"/>
      <c r="C1" s="489"/>
      <c r="D1" s="489"/>
      <c r="E1" s="489"/>
      <c r="F1">
        <f>+'Section A'!B2</f>
        <v>0</v>
      </c>
      <c r="H1" s="138" t="s">
        <v>234</v>
      </c>
    </row>
    <row r="2" spans="1:8" ht="54.9" customHeight="1" x14ac:dyDescent="0.3">
      <c r="A2" s="423" t="s">
        <v>339</v>
      </c>
      <c r="B2" s="423"/>
      <c r="C2" s="423"/>
      <c r="D2" s="423"/>
      <c r="E2" s="423"/>
      <c r="F2" s="423"/>
    </row>
    <row r="3" spans="1:8" x14ac:dyDescent="0.3">
      <c r="A3" s="10"/>
      <c r="B3" s="10"/>
      <c r="C3" s="10"/>
      <c r="D3" s="10"/>
      <c r="E3" s="10"/>
      <c r="F3" s="10"/>
    </row>
    <row r="4" spans="1:8" x14ac:dyDescent="0.3">
      <c r="A4" s="205" t="s">
        <v>63</v>
      </c>
      <c r="B4" s="205" t="s">
        <v>46</v>
      </c>
      <c r="C4" s="205" t="s">
        <v>45</v>
      </c>
      <c r="D4" s="205" t="s">
        <v>35</v>
      </c>
      <c r="E4" s="205" t="s">
        <v>34</v>
      </c>
      <c r="F4" s="205" t="s">
        <v>305</v>
      </c>
      <c r="H4" s="128" t="s">
        <v>214</v>
      </c>
    </row>
    <row r="5" spans="1:8" s="88" customFormat="1" x14ac:dyDescent="0.3">
      <c r="A5" s="218"/>
      <c r="B5" s="86"/>
      <c r="C5" s="86"/>
      <c r="D5" s="103"/>
      <c r="E5" s="86"/>
      <c r="F5" s="69">
        <f>ROUND(+B5*D5*E5,0)</f>
        <v>0</v>
      </c>
    </row>
    <row r="6" spans="1:8" s="88" customFormat="1" x14ac:dyDescent="0.3">
      <c r="A6" s="219"/>
      <c r="B6" s="86"/>
      <c r="C6" s="86"/>
      <c r="D6" s="103"/>
      <c r="E6" s="86"/>
      <c r="F6" s="69">
        <f t="shared" ref="F6:F8" si="0">ROUND(+B6*D6*E6,0)</f>
        <v>0</v>
      </c>
    </row>
    <row r="7" spans="1:8" s="88" customFormat="1" x14ac:dyDescent="0.3">
      <c r="A7" s="219"/>
      <c r="B7" s="86"/>
      <c r="C7" s="86"/>
      <c r="D7" s="103"/>
      <c r="E7" s="86"/>
      <c r="F7" s="69">
        <f t="shared" si="0"/>
        <v>0</v>
      </c>
    </row>
    <row r="8" spans="1:8" s="88" customFormat="1" x14ac:dyDescent="0.3">
      <c r="A8" s="219"/>
      <c r="B8" s="86"/>
      <c r="C8" s="86"/>
      <c r="D8" s="103"/>
      <c r="E8" s="86"/>
      <c r="F8" s="273">
        <f t="shared" si="0"/>
        <v>0</v>
      </c>
    </row>
    <row r="9" spans="1:8" s="88" customFormat="1" x14ac:dyDescent="0.3">
      <c r="A9" s="219"/>
      <c r="B9" s="76"/>
      <c r="C9" s="76"/>
      <c r="D9" s="121"/>
      <c r="E9" s="245" t="s">
        <v>310</v>
      </c>
      <c r="F9" s="192">
        <f>ROUND(SUM(F5:F8),0)</f>
        <v>0</v>
      </c>
      <c r="H9" s="101" t="s">
        <v>312</v>
      </c>
    </row>
    <row r="10" spans="1:8" s="88" customFormat="1" x14ac:dyDescent="0.3">
      <c r="A10" s="219"/>
      <c r="B10" s="76"/>
      <c r="C10" s="76"/>
      <c r="D10" s="121"/>
      <c r="E10" s="76"/>
      <c r="F10" s="274"/>
    </row>
    <row r="11" spans="1:8" s="88" customFormat="1" x14ac:dyDescent="0.3">
      <c r="A11" s="219"/>
      <c r="B11" s="86"/>
      <c r="C11" s="86"/>
      <c r="D11" s="103"/>
      <c r="E11" s="86"/>
      <c r="F11" s="69">
        <f t="shared" ref="F11:F14" si="1">ROUND(+B11*D11*E11,0)</f>
        <v>0</v>
      </c>
    </row>
    <row r="12" spans="1:8" s="88" customFormat="1" x14ac:dyDescent="0.3">
      <c r="A12" s="219"/>
      <c r="B12" s="86"/>
      <c r="C12" s="86"/>
      <c r="D12" s="103"/>
      <c r="E12" s="86"/>
      <c r="F12" s="69">
        <f t="shared" si="1"/>
        <v>0</v>
      </c>
    </row>
    <row r="13" spans="1:8" s="88" customFormat="1" x14ac:dyDescent="0.3">
      <c r="A13" s="219"/>
      <c r="B13" s="86"/>
      <c r="C13" s="86"/>
      <c r="D13" s="103"/>
      <c r="E13" s="86"/>
      <c r="F13" s="69">
        <f t="shared" si="1"/>
        <v>0</v>
      </c>
    </row>
    <row r="14" spans="1:8" s="88" customFormat="1" x14ac:dyDescent="0.3">
      <c r="A14" s="219"/>
      <c r="B14" s="86"/>
      <c r="C14" s="86"/>
      <c r="D14" s="103"/>
      <c r="E14" s="86"/>
      <c r="F14" s="273">
        <f t="shared" si="1"/>
        <v>0</v>
      </c>
    </row>
    <row r="15" spans="1:8" s="88" customFormat="1" x14ac:dyDescent="0.3">
      <c r="A15" s="219"/>
      <c r="B15" s="76"/>
      <c r="C15" s="76"/>
      <c r="D15" s="121"/>
      <c r="E15" s="245" t="s">
        <v>318</v>
      </c>
      <c r="F15" s="192">
        <f>ROUND(SUM(F10:F14),0)</f>
        <v>0</v>
      </c>
      <c r="H15" s="101" t="s">
        <v>312</v>
      </c>
    </row>
    <row r="16" spans="1:8" s="88" customFormat="1" x14ac:dyDescent="0.3">
      <c r="A16" s="219"/>
      <c r="B16" s="76"/>
      <c r="C16" s="76"/>
      <c r="D16" s="121"/>
      <c r="E16" s="243" t="s">
        <v>213</v>
      </c>
      <c r="F16" s="192">
        <f>+F15+F9</f>
        <v>0</v>
      </c>
    </row>
    <row r="17" spans="1:16" s="88" customFormat="1" x14ac:dyDescent="0.3">
      <c r="A17" s="219"/>
      <c r="B17" s="76"/>
      <c r="C17" s="76"/>
      <c r="D17" s="121"/>
      <c r="E17" s="76"/>
      <c r="F17" s="274"/>
    </row>
    <row r="18" spans="1:16" s="88" customFormat="1" x14ac:dyDescent="0.3">
      <c r="A18" s="219"/>
      <c r="B18" s="86"/>
      <c r="C18" s="86"/>
      <c r="D18" s="103"/>
      <c r="E18" s="86"/>
      <c r="F18" s="69">
        <f t="shared" ref="F18:F19" si="2">ROUND(+B18*D18*E18,0)</f>
        <v>0</v>
      </c>
    </row>
    <row r="19" spans="1:16" s="88" customFormat="1" x14ac:dyDescent="0.3">
      <c r="A19" s="219"/>
      <c r="B19" s="86"/>
      <c r="C19" s="86"/>
      <c r="D19" s="103"/>
      <c r="E19" s="86"/>
      <c r="F19" s="273">
        <f t="shared" si="2"/>
        <v>0</v>
      </c>
    </row>
    <row r="20" spans="1:16" s="88" customFormat="1" x14ac:dyDescent="0.3">
      <c r="A20" s="219"/>
      <c r="B20" s="76"/>
      <c r="C20" s="76"/>
      <c r="D20" s="206"/>
      <c r="E20" s="213" t="s">
        <v>315</v>
      </c>
      <c r="F20" s="69">
        <f>ROUND(SUM(F17:F19),0)</f>
        <v>0</v>
      </c>
      <c r="H20" s="101" t="s">
        <v>312</v>
      </c>
    </row>
    <row r="21" spans="1:16" s="88" customFormat="1" x14ac:dyDescent="0.3">
      <c r="A21" s="219"/>
      <c r="B21" s="76"/>
      <c r="C21" s="76"/>
      <c r="D21" s="121"/>
      <c r="E21" s="76"/>
      <c r="F21" s="274"/>
    </row>
    <row r="22" spans="1:16" s="88" customFormat="1" x14ac:dyDescent="0.3">
      <c r="A22" s="219"/>
      <c r="B22" s="86"/>
      <c r="C22" s="86"/>
      <c r="D22" s="103"/>
      <c r="E22" s="86"/>
      <c r="F22" s="69">
        <f t="shared" ref="F22:F23" si="3">ROUND(+B22*D22*E22,0)</f>
        <v>0</v>
      </c>
    </row>
    <row r="23" spans="1:16" s="88" customFormat="1" x14ac:dyDescent="0.3">
      <c r="A23" s="219"/>
      <c r="B23" s="86"/>
      <c r="C23" s="86"/>
      <c r="D23" s="103"/>
      <c r="E23" s="86"/>
      <c r="F23" s="273">
        <f t="shared" si="3"/>
        <v>0</v>
      </c>
    </row>
    <row r="24" spans="1:16" s="88" customFormat="1" x14ac:dyDescent="0.3">
      <c r="A24" s="219"/>
      <c r="B24" s="76"/>
      <c r="C24" s="76"/>
      <c r="D24" s="206"/>
      <c r="E24" s="213" t="s">
        <v>316</v>
      </c>
      <c r="F24" s="69">
        <f>ROUND(SUM(F21:F23),0)</f>
        <v>0</v>
      </c>
      <c r="H24" s="101" t="s">
        <v>312</v>
      </c>
    </row>
    <row r="25" spans="1:16" s="88" customFormat="1" x14ac:dyDescent="0.3">
      <c r="A25" s="219"/>
      <c r="B25" s="76"/>
      <c r="C25" s="76"/>
      <c r="D25" s="121"/>
      <c r="E25" s="243" t="s">
        <v>317</v>
      </c>
      <c r="F25" s="69">
        <f>+F24+F20</f>
        <v>0</v>
      </c>
    </row>
    <row r="26" spans="1:16" x14ac:dyDescent="0.3">
      <c r="F26" s="74"/>
    </row>
    <row r="27" spans="1:16" x14ac:dyDescent="0.3">
      <c r="C27" s="490" t="s">
        <v>340</v>
      </c>
      <c r="D27" s="490"/>
      <c r="E27" s="490"/>
      <c r="F27" s="68">
        <f>+F25+F16</f>
        <v>0</v>
      </c>
      <c r="H27" s="127" t="s">
        <v>216</v>
      </c>
    </row>
    <row r="28" spans="1:16" s="88" customFormat="1" x14ac:dyDescent="0.3">
      <c r="A28" s="76"/>
      <c r="B28" s="76"/>
      <c r="C28" s="76"/>
      <c r="D28" s="76"/>
      <c r="E28" s="76"/>
      <c r="F28" s="116"/>
    </row>
    <row r="29" spans="1:16" s="88" customFormat="1" x14ac:dyDescent="0.3">
      <c r="A29" s="93" t="s">
        <v>341</v>
      </c>
      <c r="B29" s="94"/>
      <c r="C29" s="94"/>
      <c r="D29" s="94"/>
      <c r="E29" s="94"/>
      <c r="F29" s="95"/>
      <c r="H29" s="128" t="s">
        <v>215</v>
      </c>
    </row>
    <row r="30" spans="1:16" s="88" customFormat="1" ht="45.75" customHeight="1" x14ac:dyDescent="0.3">
      <c r="A30" s="538"/>
      <c r="B30" s="539"/>
      <c r="C30" s="539"/>
      <c r="D30" s="539"/>
      <c r="E30" s="539"/>
      <c r="F30" s="540"/>
      <c r="H30" s="485" t="s">
        <v>319</v>
      </c>
      <c r="I30" s="485"/>
      <c r="J30" s="485"/>
      <c r="K30" s="485"/>
      <c r="L30" s="485"/>
      <c r="M30" s="485"/>
      <c r="N30" s="485"/>
      <c r="O30" s="485"/>
      <c r="P30" s="485"/>
    </row>
    <row r="32" spans="1:16" s="88" customFormat="1" x14ac:dyDescent="0.3">
      <c r="A32" s="93" t="s">
        <v>342</v>
      </c>
      <c r="B32" s="98"/>
      <c r="C32" s="98"/>
      <c r="D32" s="98"/>
      <c r="E32" s="98"/>
      <c r="F32" s="99"/>
      <c r="H32" s="128" t="s">
        <v>215</v>
      </c>
    </row>
    <row r="33" spans="1:16" s="88" customFormat="1" ht="45" customHeight="1" x14ac:dyDescent="0.3">
      <c r="A33" s="510"/>
      <c r="B33" s="511"/>
      <c r="C33" s="511"/>
      <c r="D33" s="511"/>
      <c r="E33" s="511"/>
      <c r="F33" s="512"/>
      <c r="H33" s="485" t="s">
        <v>319</v>
      </c>
      <c r="I33" s="485"/>
      <c r="J33" s="485"/>
      <c r="K33" s="485"/>
      <c r="L33" s="485"/>
      <c r="M33" s="485"/>
      <c r="N33" s="485"/>
      <c r="O33" s="485"/>
      <c r="P33" s="485"/>
    </row>
    <row r="35" spans="1:16" x14ac:dyDescent="0.3">
      <c r="D35" s="21"/>
    </row>
  </sheetData>
  <sheetProtection algorithmName="SHA-512" hashValue="N1/6gqCl9W4mlPg+ABzbEZhOtFVEDjt9nSH1mT1BGMLT4y3OaXRSdA6F4W6sYydGTGLXNP82e0H+eHNv4WIYkw==" saltValue="w0f5ZRkUgEKPAolp8UYIXA==" spinCount="100000" sheet="1" objects="1" scenarios="1" formatCells="0" formatRows="0" insertRows="0" deleteRows="0" sort="0"/>
  <mergeCells count="7">
    <mergeCell ref="A33:F33"/>
    <mergeCell ref="H33:P33"/>
    <mergeCell ref="A1:E1"/>
    <mergeCell ref="A2:F2"/>
    <mergeCell ref="C27:E27"/>
    <mergeCell ref="A30:F30"/>
    <mergeCell ref="H30:P30"/>
  </mergeCells>
  <printOptions horizontalCentered="1"/>
  <pageMargins left="0.25" right="0.25" top="0.25" bottom="0.25" header="0.3" footer="0.3"/>
  <pageSetup fitToHeight="0" orientation="landscape"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zoomScaleSheetLayoutView="100" workbookViewId="0">
      <selection activeCell="A4" sqref="A4:C5"/>
    </sheetView>
  </sheetViews>
  <sheetFormatPr defaultRowHeight="14.4" x14ac:dyDescent="0.3"/>
  <cols>
    <col min="1" max="1" width="75.6640625" customWidth="1"/>
    <col min="2" max="3" width="18.6640625" customWidth="1"/>
    <col min="4" max="4" width="19.6640625" customWidth="1"/>
    <col min="5" max="5" width="3" customWidth="1"/>
  </cols>
  <sheetData>
    <row r="1" spans="1:6" ht="21.75" customHeight="1" x14ac:dyDescent="0.3">
      <c r="A1" s="489" t="s">
        <v>233</v>
      </c>
      <c r="B1" s="489"/>
      <c r="C1" s="489"/>
      <c r="D1">
        <f>+'Section A'!B2</f>
        <v>0</v>
      </c>
      <c r="F1" s="138" t="s">
        <v>251</v>
      </c>
    </row>
    <row r="2" spans="1:6" ht="54.75" customHeight="1" x14ac:dyDescent="0.3">
      <c r="A2" s="514" t="s">
        <v>225</v>
      </c>
      <c r="B2" s="514"/>
      <c r="C2" s="514"/>
      <c r="D2" s="514"/>
    </row>
    <row r="3" spans="1:6" ht="15" customHeight="1" x14ac:dyDescent="0.3">
      <c r="A3" s="209" t="s">
        <v>63</v>
      </c>
      <c r="B3" s="209" t="s">
        <v>73</v>
      </c>
      <c r="C3" s="209" t="s">
        <v>74</v>
      </c>
      <c r="D3" s="209" t="s">
        <v>300</v>
      </c>
    </row>
    <row r="4" spans="1:6" s="88" customFormat="1" x14ac:dyDescent="0.3">
      <c r="A4" s="225"/>
      <c r="B4" s="121"/>
      <c r="C4" s="125"/>
      <c r="D4" s="87">
        <f>ROUND(B4*C4,0)</f>
        <v>0</v>
      </c>
    </row>
    <row r="5" spans="1:6" s="88" customFormat="1" ht="18.75" customHeight="1" x14ac:dyDescent="0.3">
      <c r="A5" s="214"/>
      <c r="B5" s="121"/>
      <c r="C5" s="125"/>
      <c r="D5" s="211">
        <f>ROUND(B5*C5,0)</f>
        <v>0</v>
      </c>
    </row>
    <row r="6" spans="1:6" s="88" customFormat="1" x14ac:dyDescent="0.3">
      <c r="A6" s="214"/>
      <c r="B6" s="106"/>
      <c r="C6" s="212" t="s">
        <v>42</v>
      </c>
      <c r="D6" s="69">
        <f>ROUND(SUM(D4:D5),0)</f>
        <v>0</v>
      </c>
      <c r="F6" s="101" t="s">
        <v>312</v>
      </c>
    </row>
    <row r="7" spans="1:6" s="88" customFormat="1" x14ac:dyDescent="0.3">
      <c r="A7" s="214"/>
      <c r="D7" s="229"/>
    </row>
    <row r="8" spans="1:6" s="88" customFormat="1" x14ac:dyDescent="0.3">
      <c r="A8" s="214"/>
      <c r="B8" s="121"/>
      <c r="C8" s="125"/>
      <c r="D8" s="87">
        <f t="shared" ref="D8:D9" si="0">ROUND(B8*C8,0)</f>
        <v>0</v>
      </c>
    </row>
    <row r="9" spans="1:6" s="88" customFormat="1" x14ac:dyDescent="0.3">
      <c r="A9" s="214"/>
      <c r="B9" s="121"/>
      <c r="C9" s="125"/>
      <c r="D9" s="211">
        <f t="shared" si="0"/>
        <v>0</v>
      </c>
    </row>
    <row r="10" spans="1:6" s="88" customFormat="1" x14ac:dyDescent="0.3">
      <c r="A10" s="222"/>
      <c r="B10" s="206"/>
      <c r="C10" s="213" t="s">
        <v>37</v>
      </c>
      <c r="D10" s="69">
        <f>ROUND(SUM(D7:D9),0)</f>
        <v>0</v>
      </c>
      <c r="F10" s="101" t="s">
        <v>312</v>
      </c>
    </row>
    <row r="11" spans="1:6" x14ac:dyDescent="0.3">
      <c r="D11" s="74"/>
    </row>
    <row r="12" spans="1:6" x14ac:dyDescent="0.3">
      <c r="B12" s="490" t="s">
        <v>94</v>
      </c>
      <c r="C12" s="490"/>
      <c r="D12" s="68">
        <f>+D10+D6</f>
        <v>0</v>
      </c>
      <c r="F12" s="127" t="s">
        <v>216</v>
      </c>
    </row>
    <row r="13" spans="1:6" s="88" customFormat="1" x14ac:dyDescent="0.3">
      <c r="A13" s="222"/>
      <c r="C13" s="119"/>
      <c r="D13" s="92"/>
    </row>
    <row r="14" spans="1:6" s="88" customFormat="1" x14ac:dyDescent="0.3">
      <c r="A14" s="93" t="s">
        <v>75</v>
      </c>
      <c r="B14" s="94"/>
      <c r="C14" s="94"/>
      <c r="D14" s="95"/>
      <c r="F14" s="128" t="s">
        <v>215</v>
      </c>
    </row>
    <row r="15" spans="1:6" s="88" customFormat="1" ht="45.75" customHeight="1" x14ac:dyDescent="0.3">
      <c r="A15" s="541"/>
      <c r="B15" s="542"/>
      <c r="C15" s="542"/>
      <c r="D15" s="543"/>
      <c r="F15" s="128" t="s">
        <v>303</v>
      </c>
    </row>
    <row r="17" spans="1:6" s="88" customFormat="1" x14ac:dyDescent="0.3">
      <c r="A17" s="185" t="s">
        <v>93</v>
      </c>
      <c r="B17" s="98"/>
      <c r="C17" s="98"/>
      <c r="D17" s="99"/>
      <c r="F17" s="128" t="s">
        <v>215</v>
      </c>
    </row>
    <row r="18" spans="1:6" s="88" customFormat="1" ht="45" customHeight="1" x14ac:dyDescent="0.3">
      <c r="A18" s="510"/>
      <c r="B18" s="511"/>
      <c r="C18" s="511"/>
      <c r="D18" s="512"/>
      <c r="F18" s="128" t="s">
        <v>303</v>
      </c>
    </row>
  </sheetData>
  <sheetProtection algorithmName="SHA-512" hashValue="W2kUNn5Gmm14tM1f/8zN3EHOgswRnBwavpDQ1ER7r2rZ67o2d2iA/fpMPozWuT0psJkg4wDomN7MHzSaQ0vJmg==" saltValue="2SPj/6bV7fWgeLN1hefp4w==" spinCount="100000" sheet="1" objects="1" scenarios="1" formatCells="0" formatRows="0" insertRows="0" deleteRows="0" sort="0"/>
  <mergeCells count="5">
    <mergeCell ref="A1:C1"/>
    <mergeCell ref="A2:D2"/>
    <mergeCell ref="B12:C12"/>
    <mergeCell ref="A15:D15"/>
    <mergeCell ref="A18:D18"/>
  </mergeCells>
  <printOptions horizontalCentered="1"/>
  <pageMargins left="0.25" right="0.25" top="0.25" bottom="0.25" header="0.3" footer="0.3"/>
  <pageSetup fitToHeight="0" orientation="landscape"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82"/>
  <sheetViews>
    <sheetView zoomScaleNormal="100" zoomScaleSheetLayoutView="100" workbookViewId="0">
      <selection activeCell="E32" sqref="E32"/>
    </sheetView>
  </sheetViews>
  <sheetFormatPr defaultColWidth="9.109375" defaultRowHeight="14.4" x14ac:dyDescent="0.3"/>
  <cols>
    <col min="1" max="7" width="18.109375" customWidth="1"/>
    <col min="8" max="8" width="2.33203125" customWidth="1"/>
  </cols>
  <sheetData>
    <row r="1" spans="1:9" ht="20.25" customHeight="1" x14ac:dyDescent="0.3">
      <c r="A1" s="489" t="s">
        <v>229</v>
      </c>
      <c r="B1" s="489"/>
      <c r="C1" s="489"/>
      <c r="D1" s="489"/>
      <c r="E1" s="489"/>
      <c r="F1" s="489"/>
      <c r="G1">
        <f>+'Section A'!B2</f>
        <v>0</v>
      </c>
      <c r="I1" s="19" t="s">
        <v>223</v>
      </c>
    </row>
    <row r="2" spans="1:9" ht="20.25" customHeight="1" x14ac:dyDescent="0.3">
      <c r="A2" s="544" t="s">
        <v>226</v>
      </c>
      <c r="B2" s="544"/>
      <c r="C2" s="544"/>
      <c r="D2" s="544"/>
      <c r="E2" s="544"/>
      <c r="F2" s="544"/>
      <c r="G2" s="544"/>
      <c r="I2" s="19"/>
    </row>
    <row r="3" spans="1:9" ht="39" customHeight="1" x14ac:dyDescent="0.3">
      <c r="A3" s="496" t="s">
        <v>217</v>
      </c>
      <c r="B3" s="496"/>
      <c r="C3" s="496"/>
      <c r="D3" s="496"/>
      <c r="E3" s="496"/>
      <c r="F3" s="496"/>
      <c r="G3" s="496"/>
      <c r="H3" s="15"/>
      <c r="I3" s="15"/>
    </row>
    <row r="4" spans="1:9" x14ac:dyDescent="0.3">
      <c r="A4" s="22" t="s">
        <v>5</v>
      </c>
      <c r="B4" s="23"/>
      <c r="C4" s="23"/>
      <c r="D4" s="24"/>
      <c r="E4" s="25" t="s">
        <v>76</v>
      </c>
      <c r="F4" s="26" t="s">
        <v>77</v>
      </c>
      <c r="G4" s="27" t="s">
        <v>78</v>
      </c>
      <c r="H4" s="15"/>
      <c r="I4" s="15"/>
    </row>
    <row r="5" spans="1:9" ht="21.75" customHeight="1" x14ac:dyDescent="0.3">
      <c r="A5" s="52" t="s">
        <v>79</v>
      </c>
      <c r="B5" s="52"/>
      <c r="C5" s="18"/>
      <c r="E5" s="70">
        <f>+'Section A'!D9</f>
        <v>0</v>
      </c>
      <c r="F5" s="71">
        <f>+'Section B'!C12</f>
        <v>0</v>
      </c>
      <c r="G5" s="71">
        <f>+E5+F5</f>
        <v>0</v>
      </c>
      <c r="H5" s="15"/>
      <c r="I5" s="15"/>
    </row>
    <row r="6" spans="1:9" ht="21.75" customHeight="1" x14ac:dyDescent="0.3">
      <c r="A6" s="52" t="s">
        <v>80</v>
      </c>
      <c r="B6" s="52"/>
      <c r="C6" s="18"/>
      <c r="E6" s="70">
        <f>+'Section A'!D10</f>
        <v>0</v>
      </c>
      <c r="F6" s="71">
        <f>+'Section B'!C13</f>
        <v>0</v>
      </c>
      <c r="G6" s="71">
        <f>+E6+F6</f>
        <v>0</v>
      </c>
      <c r="H6" s="15"/>
      <c r="I6" s="15"/>
    </row>
    <row r="7" spans="1:9" ht="21.75" customHeight="1" x14ac:dyDescent="0.3">
      <c r="A7" s="52" t="s">
        <v>81</v>
      </c>
      <c r="B7" s="52"/>
      <c r="C7" s="18"/>
      <c r="E7" s="70">
        <f>+'Section A'!D11</f>
        <v>0</v>
      </c>
      <c r="F7" s="71">
        <f>+'Section B'!C14</f>
        <v>0</v>
      </c>
      <c r="G7" s="71">
        <f t="shared" ref="G7:G23" si="0">+E7+F7</f>
        <v>0</v>
      </c>
      <c r="H7" s="15"/>
      <c r="I7" s="15"/>
    </row>
    <row r="8" spans="1:9" ht="21.75" customHeight="1" x14ac:dyDescent="0.3">
      <c r="A8" s="52" t="s">
        <v>0</v>
      </c>
      <c r="B8" s="52"/>
      <c r="C8" s="18"/>
      <c r="E8" s="70">
        <f>+'Section A'!D12</f>
        <v>0</v>
      </c>
      <c r="F8" s="71">
        <f>+'Section B'!C15</f>
        <v>0</v>
      </c>
      <c r="G8" s="71">
        <f t="shared" si="0"/>
        <v>0</v>
      </c>
      <c r="H8" s="15"/>
      <c r="I8" s="15"/>
    </row>
    <row r="9" spans="1:9" ht="21.75" customHeight="1" x14ac:dyDescent="0.3">
      <c r="A9" s="52" t="s">
        <v>1</v>
      </c>
      <c r="B9" s="52"/>
      <c r="C9" s="18"/>
      <c r="E9" s="70">
        <f>+'Section A'!D13</f>
        <v>0</v>
      </c>
      <c r="F9" s="71">
        <f>+'Section B'!C16</f>
        <v>0</v>
      </c>
      <c r="G9" s="71">
        <f t="shared" si="0"/>
        <v>0</v>
      </c>
      <c r="H9" s="15"/>
      <c r="I9" s="15"/>
    </row>
    <row r="10" spans="1:9" ht="21.75" customHeight="1" x14ac:dyDescent="0.3">
      <c r="A10" s="52" t="s">
        <v>12</v>
      </c>
      <c r="B10" s="52"/>
      <c r="C10" s="18"/>
      <c r="E10" s="70">
        <f>+'Section A'!D14</f>
        <v>0</v>
      </c>
      <c r="F10" s="71">
        <f>+'Section B'!C17</f>
        <v>0</v>
      </c>
      <c r="G10" s="71">
        <f t="shared" si="0"/>
        <v>0</v>
      </c>
      <c r="H10" s="15"/>
      <c r="I10" s="15"/>
    </row>
    <row r="11" spans="1:9" ht="21.75" customHeight="1" x14ac:dyDescent="0.3">
      <c r="A11" s="52" t="s">
        <v>13</v>
      </c>
      <c r="B11" s="52"/>
      <c r="C11" s="18"/>
      <c r="E11" s="70">
        <f>+'Section A'!D15</f>
        <v>0</v>
      </c>
      <c r="F11" s="71">
        <f>+'Section B'!C18</f>
        <v>0</v>
      </c>
      <c r="G11" s="71">
        <f t="shared" si="0"/>
        <v>0</v>
      </c>
      <c r="H11" s="15"/>
      <c r="I11" s="15"/>
    </row>
    <row r="12" spans="1:9" ht="21.75" hidden="1" customHeight="1" x14ac:dyDescent="0.3">
      <c r="A12" s="288" t="s">
        <v>17</v>
      </c>
      <c r="B12" s="288"/>
      <c r="C12" s="289"/>
      <c r="D12" s="290"/>
      <c r="E12" s="291">
        <f>+'Section A'!D16</f>
        <v>0</v>
      </c>
      <c r="F12" s="292">
        <f>+'Section B'!C19</f>
        <v>0</v>
      </c>
      <c r="G12" s="292">
        <f t="shared" si="0"/>
        <v>0</v>
      </c>
      <c r="H12" s="15"/>
      <c r="I12" s="15"/>
    </row>
    <row r="13" spans="1:9" ht="21.75" customHeight="1" x14ac:dyDescent="0.3">
      <c r="A13" s="52" t="s">
        <v>18</v>
      </c>
      <c r="B13" s="52"/>
      <c r="C13" s="52"/>
      <c r="E13" s="70">
        <f>+'Section A'!D17</f>
        <v>0</v>
      </c>
      <c r="F13" s="71">
        <f>+'Section B'!C20</f>
        <v>0</v>
      </c>
      <c r="G13" s="71">
        <f t="shared" si="0"/>
        <v>0</v>
      </c>
      <c r="H13" s="15"/>
      <c r="I13" s="15"/>
    </row>
    <row r="14" spans="1:9" ht="21.75" customHeight="1" x14ac:dyDescent="0.3">
      <c r="A14" s="52" t="s">
        <v>82</v>
      </c>
      <c r="B14" s="52"/>
      <c r="C14" s="18"/>
      <c r="E14" s="70">
        <f>+'Section A'!D18</f>
        <v>0</v>
      </c>
      <c r="F14" s="71">
        <f>+'Section B'!C21</f>
        <v>0</v>
      </c>
      <c r="G14" s="71">
        <f t="shared" si="0"/>
        <v>0</v>
      </c>
      <c r="H14" s="15"/>
      <c r="I14" s="15"/>
    </row>
    <row r="15" spans="1:9" ht="21.75" customHeight="1" x14ac:dyDescent="0.3">
      <c r="A15" s="52" t="s">
        <v>83</v>
      </c>
      <c r="B15" s="52"/>
      <c r="C15" s="18"/>
      <c r="E15" s="70">
        <f>+'Section A'!D19</f>
        <v>0</v>
      </c>
      <c r="F15" s="71">
        <f>+'Section B'!C22</f>
        <v>0</v>
      </c>
      <c r="G15" s="71">
        <f t="shared" si="0"/>
        <v>0</v>
      </c>
      <c r="H15" s="15"/>
      <c r="I15" s="15"/>
    </row>
    <row r="16" spans="1:9" ht="21.75" customHeight="1" x14ac:dyDescent="0.3">
      <c r="A16" s="52" t="s">
        <v>84</v>
      </c>
      <c r="B16" s="52"/>
      <c r="C16" s="18"/>
      <c r="E16" s="70">
        <f>+'Section A'!D20</f>
        <v>0</v>
      </c>
      <c r="F16" s="71">
        <f>+'Section B'!C23</f>
        <v>0</v>
      </c>
      <c r="G16" s="71">
        <f t="shared" si="0"/>
        <v>0</v>
      </c>
      <c r="H16" s="15"/>
      <c r="I16" s="15"/>
    </row>
    <row r="17" spans="1:9" ht="21.75" customHeight="1" x14ac:dyDescent="0.3">
      <c r="A17" s="52" t="s">
        <v>85</v>
      </c>
      <c r="B17" s="52"/>
      <c r="C17" s="18"/>
      <c r="E17" s="187">
        <f>+'Section A'!D21</f>
        <v>0</v>
      </c>
      <c r="F17" s="186">
        <f>+'Section B'!C24</f>
        <v>0</v>
      </c>
      <c r="G17" s="186">
        <f t="shared" si="0"/>
        <v>0</v>
      </c>
      <c r="H17" s="15"/>
      <c r="I17" s="15"/>
    </row>
    <row r="18" spans="1:9" ht="21.75" customHeight="1" x14ac:dyDescent="0.3">
      <c r="A18" s="52" t="s">
        <v>86</v>
      </c>
      <c r="B18" s="52"/>
      <c r="C18" s="18"/>
      <c r="E18" s="187">
        <f>+'Section A'!D22</f>
        <v>0</v>
      </c>
      <c r="F18" s="186">
        <f>+'Section B'!C25</f>
        <v>0</v>
      </c>
      <c r="G18" s="186">
        <f t="shared" si="0"/>
        <v>0</v>
      </c>
      <c r="H18" s="15"/>
      <c r="I18" s="15"/>
    </row>
    <row r="19" spans="1:9" ht="21.75" customHeight="1" x14ac:dyDescent="0.3">
      <c r="A19" s="52" t="s">
        <v>320</v>
      </c>
      <c r="B19" s="52"/>
      <c r="C19" s="18"/>
      <c r="E19" s="187">
        <f>+'Section A'!D23</f>
        <v>0</v>
      </c>
      <c r="F19" s="186">
        <f>+'Section B'!C26</f>
        <v>0</v>
      </c>
      <c r="G19" s="186">
        <f t="shared" si="0"/>
        <v>0</v>
      </c>
      <c r="H19" s="15"/>
      <c r="I19" s="15"/>
    </row>
    <row r="20" spans="1:9" ht="21.75" customHeight="1" x14ac:dyDescent="0.3">
      <c r="A20" s="52" t="s">
        <v>321</v>
      </c>
      <c r="B20" s="52"/>
      <c r="C20" s="18"/>
      <c r="E20" s="187">
        <f>+'Section A'!D24</f>
        <v>0</v>
      </c>
      <c r="F20" s="186">
        <f>+'Section B'!C27</f>
        <v>0</v>
      </c>
      <c r="G20" s="186">
        <f t="shared" si="0"/>
        <v>0</v>
      </c>
      <c r="H20" s="15"/>
      <c r="I20" s="15"/>
    </row>
    <row r="21" spans="1:9" ht="21.75" customHeight="1" x14ac:dyDescent="0.3">
      <c r="A21" s="52" t="s">
        <v>322</v>
      </c>
      <c r="B21" s="52"/>
      <c r="C21" s="18"/>
      <c r="E21" s="187">
        <f>+'Section A'!D25</f>
        <v>0</v>
      </c>
      <c r="F21" s="186">
        <f>+'Section B'!C28</f>
        <v>0</v>
      </c>
      <c r="G21" s="186">
        <f t="shared" si="0"/>
        <v>0</v>
      </c>
      <c r="H21" s="15"/>
      <c r="I21" s="15"/>
    </row>
    <row r="22" spans="1:9" ht="21.75" customHeight="1" x14ac:dyDescent="0.3">
      <c r="A22" s="52" t="s">
        <v>323</v>
      </c>
      <c r="B22" s="52"/>
      <c r="C22" s="18"/>
      <c r="E22" s="187">
        <f>+'Section A'!D26</f>
        <v>0</v>
      </c>
      <c r="F22" s="186">
        <f>+'Section B'!C29</f>
        <v>0</v>
      </c>
      <c r="G22" s="186">
        <f t="shared" ref="G22" si="1">+E22+F22</f>
        <v>0</v>
      </c>
      <c r="H22" s="15"/>
      <c r="I22" s="15"/>
    </row>
    <row r="23" spans="1:9" ht="21.75" customHeight="1" x14ac:dyDescent="0.3">
      <c r="A23" s="52" t="s">
        <v>224</v>
      </c>
      <c r="B23" s="52"/>
      <c r="C23" s="18"/>
      <c r="E23" s="286">
        <f>+'Section A'!D28</f>
        <v>0</v>
      </c>
      <c r="F23" s="287">
        <f>+'Section B'!C31</f>
        <v>0</v>
      </c>
      <c r="G23" s="287">
        <f t="shared" si="0"/>
        <v>0</v>
      </c>
      <c r="H23" s="15"/>
      <c r="I23" s="15"/>
    </row>
    <row r="24" spans="1:9" ht="21.75" customHeight="1" x14ac:dyDescent="0.3">
      <c r="A24" s="18"/>
      <c r="B24" s="18"/>
      <c r="C24" s="18"/>
      <c r="E24" s="187"/>
      <c r="F24" s="186"/>
      <c r="G24" s="186"/>
      <c r="H24" s="15"/>
      <c r="I24" s="15"/>
    </row>
    <row r="25" spans="1:9" ht="21.75" customHeight="1" x14ac:dyDescent="0.3">
      <c r="A25" s="18"/>
      <c r="B25" s="18"/>
      <c r="C25" s="18"/>
      <c r="E25" s="188"/>
      <c r="F25" s="186"/>
      <c r="G25" s="186"/>
      <c r="H25" s="15"/>
      <c r="I25" s="15"/>
    </row>
    <row r="26" spans="1:9" ht="21.75" customHeight="1" x14ac:dyDescent="0.3">
      <c r="A26" s="52" t="s">
        <v>87</v>
      </c>
      <c r="B26" s="52"/>
      <c r="C26" s="52"/>
      <c r="E26" s="187">
        <f>SUM(E5:E24)</f>
        <v>0</v>
      </c>
      <c r="F26" s="186"/>
      <c r="G26" s="186"/>
      <c r="H26" s="15"/>
      <c r="I26" s="240">
        <f>+E26-'Section A'!D31</f>
        <v>0</v>
      </c>
    </row>
    <row r="27" spans="1:9" ht="21.75" customHeight="1" x14ac:dyDescent="0.3">
      <c r="A27" s="52" t="s">
        <v>162</v>
      </c>
      <c r="B27" s="52"/>
      <c r="C27" s="52"/>
      <c r="E27" s="187"/>
      <c r="F27" s="186">
        <f>SUM(F5:F25)</f>
        <v>0</v>
      </c>
      <c r="G27" s="186"/>
      <c r="H27" s="15"/>
      <c r="I27" s="240">
        <f>+F27-'Section B'!C33</f>
        <v>0</v>
      </c>
    </row>
    <row r="28" spans="1:9" ht="21.75" customHeight="1" x14ac:dyDescent="0.3">
      <c r="A28" s="22" t="s">
        <v>6</v>
      </c>
      <c r="B28" s="23"/>
      <c r="C28" s="23"/>
      <c r="D28" s="28"/>
      <c r="E28" s="189"/>
      <c r="F28" s="189"/>
      <c r="G28" s="190">
        <f>+F27+E26</f>
        <v>0</v>
      </c>
      <c r="H28" s="15"/>
      <c r="I28" s="132"/>
    </row>
    <row r="29" spans="1:9" ht="21.75" customHeight="1" x14ac:dyDescent="0.3">
      <c r="A29" s="52"/>
      <c r="B29" s="52"/>
      <c r="C29" s="52"/>
      <c r="D29" s="7"/>
      <c r="E29" s="186"/>
      <c r="F29" s="186"/>
      <c r="G29" s="186"/>
      <c r="H29" s="15"/>
      <c r="I29" s="132"/>
    </row>
    <row r="30" spans="1:9" ht="21.75" customHeight="1" x14ac:dyDescent="0.3">
      <c r="A30" s="544" t="s">
        <v>227</v>
      </c>
      <c r="B30" s="544"/>
      <c r="C30" s="544"/>
      <c r="D30" s="544"/>
      <c r="E30" s="544"/>
      <c r="F30" s="544"/>
      <c r="G30" s="544"/>
      <c r="H30" s="15"/>
      <c r="I30" s="15"/>
    </row>
    <row r="31" spans="1:9" ht="15" customHeight="1" x14ac:dyDescent="0.3">
      <c r="A31" s="22" t="s">
        <v>5</v>
      </c>
      <c r="B31" s="23"/>
      <c r="C31" s="23"/>
      <c r="D31" s="24"/>
      <c r="E31" s="25" t="s">
        <v>76</v>
      </c>
      <c r="F31" s="26" t="s">
        <v>77</v>
      </c>
      <c r="G31" s="27" t="s">
        <v>78</v>
      </c>
      <c r="I31" s="10"/>
    </row>
    <row r="32" spans="1:9" ht="21.75" customHeight="1" x14ac:dyDescent="0.3">
      <c r="A32" s="52" t="s">
        <v>79</v>
      </c>
      <c r="B32" s="52"/>
      <c r="C32" s="18"/>
      <c r="E32" s="187">
        <f>+Personnel!G35</f>
        <v>0</v>
      </c>
      <c r="F32" s="186">
        <f>+Personnel!G44</f>
        <v>0</v>
      </c>
      <c r="G32" s="186">
        <f>SUM(E32:F32)</f>
        <v>0</v>
      </c>
      <c r="H32" s="54"/>
      <c r="I32" s="10"/>
    </row>
    <row r="33" spans="1:9" ht="21.75" customHeight="1" x14ac:dyDescent="0.3">
      <c r="A33" s="52" t="s">
        <v>80</v>
      </c>
      <c r="B33" s="52"/>
      <c r="C33" s="18"/>
      <c r="E33" s="187">
        <f>+'Fringe Benefits'!G22</f>
        <v>0</v>
      </c>
      <c r="F33" s="186">
        <f>+'Fringe Benefits'!G31</f>
        <v>0</v>
      </c>
      <c r="G33" s="186">
        <f t="shared" ref="G33:G50" si="2">SUM(E33:F33)</f>
        <v>0</v>
      </c>
      <c r="H33" s="54"/>
      <c r="I33" s="10"/>
    </row>
    <row r="34" spans="1:9" ht="21.75" customHeight="1" x14ac:dyDescent="0.3">
      <c r="A34" s="52" t="s">
        <v>81</v>
      </c>
      <c r="B34" s="52"/>
      <c r="C34" s="18"/>
      <c r="E34" s="187">
        <f>+Travel!G28</f>
        <v>0</v>
      </c>
      <c r="F34" s="186">
        <f>+Travel!G37</f>
        <v>0</v>
      </c>
      <c r="G34" s="186">
        <f t="shared" si="2"/>
        <v>0</v>
      </c>
      <c r="H34" s="54"/>
      <c r="I34" s="10"/>
    </row>
    <row r="35" spans="1:9" ht="21.75" customHeight="1" x14ac:dyDescent="0.3">
      <c r="A35" s="52" t="s">
        <v>0</v>
      </c>
      <c r="B35" s="52"/>
      <c r="C35" s="18"/>
      <c r="E35" s="187">
        <f>+Equipment!D18</f>
        <v>0</v>
      </c>
      <c r="F35" s="186">
        <f>+Equipment!D27</f>
        <v>0</v>
      </c>
      <c r="G35" s="186">
        <f t="shared" si="2"/>
        <v>0</v>
      </c>
      <c r="H35" s="54"/>
      <c r="I35" s="10"/>
    </row>
    <row r="36" spans="1:9" ht="21.75" customHeight="1" x14ac:dyDescent="0.3">
      <c r="A36" s="52" t="s">
        <v>1</v>
      </c>
      <c r="B36" s="52"/>
      <c r="C36" s="18"/>
      <c r="E36" s="187">
        <f>+Supplies!D19</f>
        <v>0</v>
      </c>
      <c r="F36" s="186">
        <f>+Supplies!D28</f>
        <v>0</v>
      </c>
      <c r="G36" s="186">
        <f t="shared" si="2"/>
        <v>0</v>
      </c>
      <c r="H36" s="54"/>
      <c r="I36" s="10"/>
    </row>
    <row r="37" spans="1:9" ht="21.75" customHeight="1" x14ac:dyDescent="0.3">
      <c r="A37" s="52" t="s">
        <v>12</v>
      </c>
      <c r="B37" s="52"/>
      <c r="C37" s="18"/>
      <c r="E37" s="187">
        <f>+'Contractual Services'!C19</f>
        <v>0</v>
      </c>
      <c r="F37" s="186">
        <f>+'Contractual Services'!C28</f>
        <v>0</v>
      </c>
      <c r="G37" s="186">
        <f t="shared" si="2"/>
        <v>0</v>
      </c>
      <c r="H37" s="54"/>
      <c r="I37" s="10"/>
    </row>
    <row r="38" spans="1:9" ht="21.75" customHeight="1" x14ac:dyDescent="0.3">
      <c r="A38" s="52" t="s">
        <v>13</v>
      </c>
      <c r="B38" s="52"/>
      <c r="C38" s="18"/>
      <c r="E38" s="187">
        <f>+Consultant!G12+Consultant!G34</f>
        <v>0</v>
      </c>
      <c r="F38" s="186">
        <f>+Consultant!G21+Consultant!G43</f>
        <v>0</v>
      </c>
      <c r="G38" s="186">
        <f t="shared" si="2"/>
        <v>0</v>
      </c>
      <c r="H38" s="54"/>
      <c r="I38" s="10"/>
    </row>
    <row r="39" spans="1:9" ht="21.75" hidden="1" customHeight="1" x14ac:dyDescent="0.3">
      <c r="A39" s="288" t="s">
        <v>17</v>
      </c>
      <c r="B39" s="288"/>
      <c r="C39" s="289"/>
      <c r="D39" s="290"/>
      <c r="E39" s="337">
        <f>+Construction!C6</f>
        <v>0</v>
      </c>
      <c r="F39" s="338">
        <f>+Construction!C10</f>
        <v>0</v>
      </c>
      <c r="G39" s="292">
        <f t="shared" si="2"/>
        <v>0</v>
      </c>
      <c r="H39" s="54"/>
      <c r="I39" s="10"/>
    </row>
    <row r="40" spans="1:9" ht="21.75" customHeight="1" x14ac:dyDescent="0.3">
      <c r="A40" s="52" t="s">
        <v>18</v>
      </c>
      <c r="B40" s="52"/>
      <c r="C40" s="52"/>
      <c r="E40" s="187">
        <f>+Occupancy!F18</f>
        <v>0</v>
      </c>
      <c r="F40" s="186">
        <f>+Occupancy!F27</f>
        <v>0</v>
      </c>
      <c r="G40" s="186">
        <f t="shared" si="2"/>
        <v>0</v>
      </c>
      <c r="H40" s="54"/>
      <c r="I40" s="10"/>
    </row>
    <row r="41" spans="1:9" ht="21.75" customHeight="1" x14ac:dyDescent="0.3">
      <c r="A41" s="52" t="s">
        <v>82</v>
      </c>
      <c r="B41" s="52"/>
      <c r="C41" s="18"/>
      <c r="E41" s="187">
        <f>+'R &amp; D'!C11</f>
        <v>0</v>
      </c>
      <c r="F41" s="186">
        <f>+'R &amp; D'!C20</f>
        <v>0</v>
      </c>
      <c r="G41" s="186">
        <f t="shared" si="2"/>
        <v>0</v>
      </c>
      <c r="H41" s="54"/>
      <c r="I41" s="10"/>
    </row>
    <row r="42" spans="1:9" ht="21.75" customHeight="1" x14ac:dyDescent="0.3">
      <c r="A42" s="52" t="s">
        <v>83</v>
      </c>
      <c r="B42" s="52"/>
      <c r="C42" s="18"/>
      <c r="E42" s="187">
        <f>+Telecommunications!F16</f>
        <v>0</v>
      </c>
      <c r="F42" s="186">
        <f>+Telecommunications!F25</f>
        <v>0</v>
      </c>
      <c r="G42" s="186">
        <f t="shared" si="2"/>
        <v>0</v>
      </c>
      <c r="H42" s="55"/>
      <c r="I42" s="10"/>
    </row>
    <row r="43" spans="1:9" ht="21.75" customHeight="1" x14ac:dyDescent="0.3">
      <c r="A43" s="52" t="s">
        <v>84</v>
      </c>
      <c r="B43" s="52"/>
      <c r="C43" s="18"/>
      <c r="E43" s="187">
        <f>+'Training &amp; Education'!F14</f>
        <v>0</v>
      </c>
      <c r="F43" s="186">
        <f>+'Training &amp; Education'!F23</f>
        <v>0</v>
      </c>
      <c r="G43" s="186">
        <f t="shared" ref="G43:G45" si="3">SUM(E43:F43)</f>
        <v>0</v>
      </c>
      <c r="H43" s="55"/>
      <c r="I43" s="10"/>
    </row>
    <row r="44" spans="1:9" ht="21.75" customHeight="1" x14ac:dyDescent="0.3">
      <c r="A44" s="52" t="s">
        <v>85</v>
      </c>
      <c r="B44" s="52"/>
      <c r="C44" s="18"/>
      <c r="E44" s="187">
        <f>+'Direct Administrative'!G16</f>
        <v>0</v>
      </c>
      <c r="F44" s="186">
        <f>+'Direct Administrative'!G25</f>
        <v>0</v>
      </c>
      <c r="G44" s="186">
        <f t="shared" si="3"/>
        <v>0</v>
      </c>
      <c r="H44" s="55"/>
      <c r="I44" s="10"/>
    </row>
    <row r="45" spans="1:9" ht="21.75" customHeight="1" x14ac:dyDescent="0.3">
      <c r="A45" s="52" t="s">
        <v>86</v>
      </c>
      <c r="B45" s="52"/>
      <c r="C45" s="18"/>
      <c r="E45" s="187">
        <f>+'Miscellaneous (other) Costs'!F16</f>
        <v>0</v>
      </c>
      <c r="F45" s="186">
        <f>+'Miscellaneous (other) Costs'!F25</f>
        <v>0</v>
      </c>
      <c r="G45" s="186">
        <f t="shared" si="3"/>
        <v>0</v>
      </c>
      <c r="H45" s="55"/>
      <c r="I45" s="10"/>
    </row>
    <row r="46" spans="1:9" ht="21.75" customHeight="1" x14ac:dyDescent="0.3">
      <c r="A46" s="52" t="s">
        <v>320</v>
      </c>
      <c r="B46" s="52"/>
      <c r="C46" s="18"/>
      <c r="E46" s="187">
        <f>+DirectTraining!F28</f>
        <v>0</v>
      </c>
      <c r="F46" s="186">
        <f>+DirectTraining!F47</f>
        <v>0</v>
      </c>
      <c r="G46" s="186">
        <f t="shared" ref="G46:G48" si="4">SUM(E46:F46)</f>
        <v>0</v>
      </c>
      <c r="H46" s="55"/>
      <c r="I46" s="10"/>
    </row>
    <row r="47" spans="1:9" ht="21.75" customHeight="1" x14ac:dyDescent="0.3">
      <c r="A47" s="52" t="s">
        <v>321</v>
      </c>
      <c r="B47" s="52"/>
      <c r="C47" s="18"/>
      <c r="E47" s="187">
        <f>+'Work-Based'!F28</f>
        <v>0</v>
      </c>
      <c r="F47" s="186">
        <f>+'Work-Based'!F47</f>
        <v>0</v>
      </c>
      <c r="G47" s="186">
        <f t="shared" si="4"/>
        <v>0</v>
      </c>
      <c r="H47" s="55"/>
      <c r="I47" s="10"/>
    </row>
    <row r="48" spans="1:9" ht="21.75" customHeight="1" x14ac:dyDescent="0.3">
      <c r="A48" s="52" t="s">
        <v>322</v>
      </c>
      <c r="B48" s="52"/>
      <c r="C48" s="18"/>
      <c r="E48" s="187">
        <f>+OtherProgram!F16</f>
        <v>0</v>
      </c>
      <c r="F48" s="186">
        <f>+OtherProgram!F25</f>
        <v>0</v>
      </c>
      <c r="G48" s="186">
        <f t="shared" si="4"/>
        <v>0</v>
      </c>
      <c r="H48" s="55"/>
      <c r="I48" s="10"/>
    </row>
    <row r="49" spans="1:9" ht="21.75" customHeight="1" x14ac:dyDescent="0.3">
      <c r="A49" s="52" t="s">
        <v>323</v>
      </c>
      <c r="B49" s="52"/>
      <c r="C49" s="18"/>
      <c r="E49" s="187">
        <f>+BarrierReduction!F16</f>
        <v>0</v>
      </c>
      <c r="F49" s="186">
        <f>+BarrierReduction!F25</f>
        <v>0</v>
      </c>
      <c r="G49" s="186">
        <f t="shared" ref="G49" si="5">SUM(E49:F49)</f>
        <v>0</v>
      </c>
      <c r="H49" s="55"/>
      <c r="I49" s="10"/>
    </row>
    <row r="50" spans="1:9" ht="21.75" customHeight="1" x14ac:dyDescent="0.3">
      <c r="A50" s="52" t="s">
        <v>224</v>
      </c>
      <c r="B50" s="52"/>
      <c r="C50" s="18"/>
      <c r="E50" s="286">
        <f>'Indirect Costs'!D6-'Section A'!D28</f>
        <v>0</v>
      </c>
      <c r="F50" s="287">
        <f>'Indirect Costs'!D10-'Section B'!C31</f>
        <v>0</v>
      </c>
      <c r="G50" s="287">
        <f t="shared" si="2"/>
        <v>0</v>
      </c>
      <c r="H50" s="55"/>
      <c r="I50" s="10"/>
    </row>
    <row r="51" spans="1:9" ht="21.75" customHeight="1" x14ac:dyDescent="0.3">
      <c r="A51" s="18"/>
      <c r="B51" s="18"/>
      <c r="C51" s="18"/>
      <c r="E51" s="187"/>
      <c r="F51" s="186"/>
      <c r="G51" s="186"/>
      <c r="H51" s="51"/>
      <c r="I51" s="10"/>
    </row>
    <row r="52" spans="1:9" ht="21.75" customHeight="1" x14ac:dyDescent="0.3">
      <c r="A52" s="18"/>
      <c r="B52" s="18"/>
      <c r="C52" s="18"/>
      <c r="E52" s="188"/>
      <c r="F52" s="186"/>
      <c r="G52" s="186"/>
      <c r="H52" s="10"/>
      <c r="I52" s="10"/>
    </row>
    <row r="53" spans="1:9" ht="21.75" customHeight="1" x14ac:dyDescent="0.3">
      <c r="A53" s="52" t="s">
        <v>87</v>
      </c>
      <c r="B53" s="52"/>
      <c r="C53" s="52"/>
      <c r="E53" s="187">
        <f>SUM(E32:E52)</f>
        <v>0</v>
      </c>
      <c r="F53" s="186"/>
      <c r="G53" s="186"/>
      <c r="H53" s="54"/>
      <c r="I53" s="241">
        <f>+E53-'Section A'!E31</f>
        <v>0</v>
      </c>
    </row>
    <row r="54" spans="1:9" ht="21.75" customHeight="1" x14ac:dyDescent="0.3">
      <c r="A54" s="52" t="s">
        <v>162</v>
      </c>
      <c r="B54" s="52"/>
      <c r="C54" s="52"/>
      <c r="E54" s="187"/>
      <c r="F54" s="186">
        <f>SUM(F32:F53)</f>
        <v>0</v>
      </c>
      <c r="G54" s="186"/>
      <c r="H54" s="56"/>
      <c r="I54" s="241">
        <f>+F54-'Section B'!D33</f>
        <v>0</v>
      </c>
    </row>
    <row r="55" spans="1:9" ht="21.75" customHeight="1" x14ac:dyDescent="0.3">
      <c r="A55" s="22" t="s">
        <v>6</v>
      </c>
      <c r="B55" s="23"/>
      <c r="C55" s="23"/>
      <c r="D55" s="28"/>
      <c r="E55" s="189"/>
      <c r="F55" s="189"/>
      <c r="G55" s="190">
        <f>SUM(G32:G54)</f>
        <v>0</v>
      </c>
      <c r="H55" s="7"/>
      <c r="I55" s="7"/>
    </row>
    <row r="57" spans="1:9" ht="20.399999999999999" x14ac:dyDescent="0.3">
      <c r="A57" s="544" t="s">
        <v>228</v>
      </c>
      <c r="B57" s="544"/>
      <c r="C57" s="544"/>
      <c r="D57" s="544"/>
      <c r="E57" s="544"/>
      <c r="F57" s="544"/>
      <c r="G57" s="544"/>
    </row>
    <row r="58" spans="1:9" x14ac:dyDescent="0.3">
      <c r="A58" s="22" t="s">
        <v>5</v>
      </c>
      <c r="B58" s="23"/>
      <c r="C58" s="23"/>
      <c r="D58" s="24"/>
      <c r="E58" s="25" t="s">
        <v>76</v>
      </c>
      <c r="F58" s="26" t="s">
        <v>77</v>
      </c>
      <c r="G58" s="27" t="s">
        <v>78</v>
      </c>
    </row>
    <row r="59" spans="1:9" ht="21.75" customHeight="1" x14ac:dyDescent="0.3">
      <c r="A59" s="52" t="s">
        <v>79</v>
      </c>
      <c r="B59" s="52"/>
      <c r="C59" s="18"/>
      <c r="E59" s="187">
        <f t="shared" ref="E59:F72" si="6">+E5+E32</f>
        <v>0</v>
      </c>
      <c r="F59" s="186">
        <f t="shared" si="6"/>
        <v>0</v>
      </c>
      <c r="G59" s="186">
        <f>SUM(E59:F59)</f>
        <v>0</v>
      </c>
    </row>
    <row r="60" spans="1:9" ht="21.75" customHeight="1" x14ac:dyDescent="0.3">
      <c r="A60" s="52" t="s">
        <v>80</v>
      </c>
      <c r="B60" s="52"/>
      <c r="C60" s="18"/>
      <c r="E60" s="187">
        <f t="shared" si="6"/>
        <v>0</v>
      </c>
      <c r="F60" s="186">
        <f t="shared" si="6"/>
        <v>0</v>
      </c>
      <c r="G60" s="186">
        <f t="shared" ref="G60:G77" si="7">SUM(E60:F60)</f>
        <v>0</v>
      </c>
    </row>
    <row r="61" spans="1:9" ht="21.75" customHeight="1" x14ac:dyDescent="0.3">
      <c r="A61" s="52" t="s">
        <v>81</v>
      </c>
      <c r="B61" s="52"/>
      <c r="C61" s="18"/>
      <c r="E61" s="187">
        <f t="shared" si="6"/>
        <v>0</v>
      </c>
      <c r="F61" s="186">
        <f t="shared" si="6"/>
        <v>0</v>
      </c>
      <c r="G61" s="186">
        <f t="shared" si="7"/>
        <v>0</v>
      </c>
    </row>
    <row r="62" spans="1:9" ht="21.75" customHeight="1" x14ac:dyDescent="0.3">
      <c r="A62" s="52" t="s">
        <v>0</v>
      </c>
      <c r="B62" s="52"/>
      <c r="C62" s="18"/>
      <c r="E62" s="187">
        <f t="shared" si="6"/>
        <v>0</v>
      </c>
      <c r="F62" s="186">
        <f t="shared" si="6"/>
        <v>0</v>
      </c>
      <c r="G62" s="186">
        <f t="shared" si="7"/>
        <v>0</v>
      </c>
    </row>
    <row r="63" spans="1:9" ht="21.75" customHeight="1" x14ac:dyDescent="0.3">
      <c r="A63" s="52" t="s">
        <v>1</v>
      </c>
      <c r="B63" s="52"/>
      <c r="C63" s="18"/>
      <c r="E63" s="187">
        <f t="shared" si="6"/>
        <v>0</v>
      </c>
      <c r="F63" s="186">
        <f t="shared" si="6"/>
        <v>0</v>
      </c>
      <c r="G63" s="186">
        <f t="shared" si="7"/>
        <v>0</v>
      </c>
    </row>
    <row r="64" spans="1:9" ht="21.75" customHeight="1" x14ac:dyDescent="0.3">
      <c r="A64" s="52" t="s">
        <v>12</v>
      </c>
      <c r="B64" s="52"/>
      <c r="C64" s="18"/>
      <c r="E64" s="187">
        <f t="shared" si="6"/>
        <v>0</v>
      </c>
      <c r="F64" s="186">
        <f t="shared" si="6"/>
        <v>0</v>
      </c>
      <c r="G64" s="186">
        <f t="shared" si="7"/>
        <v>0</v>
      </c>
    </row>
    <row r="65" spans="1:13" ht="21.75" customHeight="1" x14ac:dyDescent="0.3">
      <c r="A65" s="52" t="s">
        <v>13</v>
      </c>
      <c r="B65" s="52"/>
      <c r="C65" s="18"/>
      <c r="E65" s="187">
        <f t="shared" si="6"/>
        <v>0</v>
      </c>
      <c r="F65" s="186">
        <f t="shared" si="6"/>
        <v>0</v>
      </c>
      <c r="G65" s="186">
        <f t="shared" si="7"/>
        <v>0</v>
      </c>
    </row>
    <row r="66" spans="1:13" ht="21.75" hidden="1" customHeight="1" x14ac:dyDescent="0.3">
      <c r="A66" s="288" t="s">
        <v>17</v>
      </c>
      <c r="B66" s="288"/>
      <c r="C66" s="289"/>
      <c r="D66" s="290"/>
      <c r="E66" s="291">
        <f t="shared" si="6"/>
        <v>0</v>
      </c>
      <c r="F66" s="292">
        <f t="shared" si="6"/>
        <v>0</v>
      </c>
      <c r="G66" s="292">
        <f t="shared" si="7"/>
        <v>0</v>
      </c>
    </row>
    <row r="67" spans="1:13" ht="21.75" customHeight="1" x14ac:dyDescent="0.3">
      <c r="A67" s="52" t="s">
        <v>18</v>
      </c>
      <c r="B67" s="52"/>
      <c r="C67" s="52"/>
      <c r="E67" s="187">
        <f t="shared" si="6"/>
        <v>0</v>
      </c>
      <c r="F67" s="186">
        <f t="shared" si="6"/>
        <v>0</v>
      </c>
      <c r="G67" s="186">
        <f t="shared" si="7"/>
        <v>0</v>
      </c>
    </row>
    <row r="68" spans="1:13" ht="21.75" customHeight="1" x14ac:dyDescent="0.3">
      <c r="A68" s="52" t="s">
        <v>82</v>
      </c>
      <c r="B68" s="52"/>
      <c r="C68" s="18"/>
      <c r="E68" s="187">
        <f t="shared" si="6"/>
        <v>0</v>
      </c>
      <c r="F68" s="186">
        <f t="shared" si="6"/>
        <v>0</v>
      </c>
      <c r="G68" s="186">
        <f t="shared" si="7"/>
        <v>0</v>
      </c>
    </row>
    <row r="69" spans="1:13" ht="21.75" customHeight="1" x14ac:dyDescent="0.3">
      <c r="A69" s="52" t="s">
        <v>83</v>
      </c>
      <c r="B69" s="52"/>
      <c r="C69" s="18"/>
      <c r="E69" s="187">
        <f t="shared" si="6"/>
        <v>0</v>
      </c>
      <c r="F69" s="186">
        <f t="shared" si="6"/>
        <v>0</v>
      </c>
      <c r="G69" s="186">
        <f t="shared" si="7"/>
        <v>0</v>
      </c>
    </row>
    <row r="70" spans="1:13" ht="21.75" customHeight="1" x14ac:dyDescent="0.3">
      <c r="A70" s="52" t="s">
        <v>84</v>
      </c>
      <c r="B70" s="52"/>
      <c r="C70" s="18"/>
      <c r="E70" s="187">
        <f t="shared" si="6"/>
        <v>0</v>
      </c>
      <c r="F70" s="186">
        <f t="shared" si="6"/>
        <v>0</v>
      </c>
      <c r="G70" s="186">
        <f t="shared" si="7"/>
        <v>0</v>
      </c>
    </row>
    <row r="71" spans="1:13" ht="21.75" customHeight="1" x14ac:dyDescent="0.3">
      <c r="A71" s="52" t="s">
        <v>85</v>
      </c>
      <c r="B71" s="52"/>
      <c r="C71" s="18"/>
      <c r="E71" s="187">
        <f t="shared" si="6"/>
        <v>0</v>
      </c>
      <c r="F71" s="186">
        <f t="shared" si="6"/>
        <v>0</v>
      </c>
      <c r="G71" s="186">
        <f t="shared" si="7"/>
        <v>0</v>
      </c>
    </row>
    <row r="72" spans="1:13" ht="21.75" customHeight="1" x14ac:dyDescent="0.3">
      <c r="A72" s="52" t="s">
        <v>86</v>
      </c>
      <c r="B72" s="52"/>
      <c r="C72" s="18"/>
      <c r="E72" s="187">
        <f t="shared" si="6"/>
        <v>0</v>
      </c>
      <c r="F72" s="186">
        <f t="shared" si="6"/>
        <v>0</v>
      </c>
      <c r="G72" s="186">
        <f t="shared" si="7"/>
        <v>0</v>
      </c>
    </row>
    <row r="73" spans="1:13" ht="21.75" customHeight="1" x14ac:dyDescent="0.3">
      <c r="A73" s="52" t="s">
        <v>320</v>
      </c>
      <c r="B73" s="52"/>
      <c r="C73" s="18"/>
      <c r="E73" s="187">
        <f t="shared" ref="E73:F73" si="8">+E19+E46</f>
        <v>0</v>
      </c>
      <c r="F73" s="186">
        <f t="shared" si="8"/>
        <v>0</v>
      </c>
      <c r="G73" s="186">
        <f t="shared" si="7"/>
        <v>0</v>
      </c>
    </row>
    <row r="74" spans="1:13" ht="21.75" customHeight="1" x14ac:dyDescent="0.3">
      <c r="A74" s="52" t="s">
        <v>321</v>
      </c>
      <c r="B74" s="52"/>
      <c r="C74" s="18"/>
      <c r="E74" s="187">
        <f t="shared" ref="E74:F74" si="9">+E20+E47</f>
        <v>0</v>
      </c>
      <c r="F74" s="186">
        <f t="shared" si="9"/>
        <v>0</v>
      </c>
      <c r="G74" s="186">
        <f t="shared" si="7"/>
        <v>0</v>
      </c>
    </row>
    <row r="75" spans="1:13" ht="21.75" customHeight="1" x14ac:dyDescent="0.3">
      <c r="A75" s="52" t="s">
        <v>322</v>
      </c>
      <c r="B75" s="52"/>
      <c r="C75" s="18"/>
      <c r="E75" s="187">
        <f t="shared" ref="E75:F75" si="10">+E21+E48</f>
        <v>0</v>
      </c>
      <c r="F75" s="186">
        <f t="shared" si="10"/>
        <v>0</v>
      </c>
      <c r="G75" s="186">
        <f t="shared" si="7"/>
        <v>0</v>
      </c>
    </row>
    <row r="76" spans="1:13" ht="21.75" customHeight="1" x14ac:dyDescent="0.3">
      <c r="A76" s="52" t="s">
        <v>323</v>
      </c>
      <c r="B76" s="52"/>
      <c r="C76" s="18"/>
      <c r="E76" s="187">
        <f t="shared" ref="E76:F76" si="11">+E22+E49</f>
        <v>0</v>
      </c>
      <c r="F76" s="186">
        <f t="shared" si="11"/>
        <v>0</v>
      </c>
      <c r="G76" s="186">
        <f t="shared" ref="G76" si="12">SUM(E76:F76)</f>
        <v>0</v>
      </c>
    </row>
    <row r="77" spans="1:13" ht="21.75" customHeight="1" x14ac:dyDescent="0.3">
      <c r="A77" s="52" t="s">
        <v>224</v>
      </c>
      <c r="B77" s="52"/>
      <c r="C77" s="18"/>
      <c r="E77" s="286">
        <f>+'Indirect Costs'!D6</f>
        <v>0</v>
      </c>
      <c r="F77" s="287">
        <f>+'Indirect Costs'!D10</f>
        <v>0</v>
      </c>
      <c r="G77" s="287">
        <f t="shared" si="7"/>
        <v>0</v>
      </c>
    </row>
    <row r="78" spans="1:13" ht="21.75" customHeight="1" x14ac:dyDescent="0.3">
      <c r="A78" s="18"/>
      <c r="B78" s="18"/>
      <c r="C78" s="18"/>
      <c r="E78" s="187"/>
      <c r="F78" s="186"/>
      <c r="G78" s="186"/>
    </row>
    <row r="79" spans="1:13" ht="21.75" customHeight="1" x14ac:dyDescent="0.3">
      <c r="A79" s="18"/>
      <c r="B79" s="18"/>
      <c r="C79" s="18"/>
      <c r="E79" s="188"/>
      <c r="F79" s="186"/>
      <c r="G79" s="186"/>
    </row>
    <row r="80" spans="1:13" ht="21.75" customHeight="1" x14ac:dyDescent="0.3">
      <c r="A80" s="52" t="s">
        <v>87</v>
      </c>
      <c r="B80" s="52"/>
      <c r="C80" s="52"/>
      <c r="E80" s="187">
        <f>SUM(E59:E79)</f>
        <v>0</v>
      </c>
      <c r="F80" s="186"/>
      <c r="G80" s="186"/>
      <c r="I80" s="133">
        <f>+E80-E53-E26</f>
        <v>0</v>
      </c>
      <c r="J80" s="133">
        <f>+E80-'Section A'!F31</f>
        <v>0</v>
      </c>
      <c r="K80" s="133"/>
      <c r="L80" s="133"/>
      <c r="M80" s="133"/>
    </row>
    <row r="81" spans="1:13" ht="21.75" customHeight="1" x14ac:dyDescent="0.3">
      <c r="A81" s="52" t="s">
        <v>162</v>
      </c>
      <c r="B81" s="52"/>
      <c r="C81" s="52"/>
      <c r="E81" s="187"/>
      <c r="F81" s="186">
        <f>SUM(F59:F80)</f>
        <v>0</v>
      </c>
      <c r="G81" s="186"/>
      <c r="I81" s="133">
        <f>+F81-F54-F27</f>
        <v>0</v>
      </c>
      <c r="J81" s="133">
        <f>+F81-'Section B'!E33</f>
        <v>0</v>
      </c>
      <c r="K81" s="133"/>
      <c r="L81" s="133"/>
      <c r="M81" s="133"/>
    </row>
    <row r="82" spans="1:13" ht="21.75" customHeight="1" x14ac:dyDescent="0.3">
      <c r="A82" s="22" t="s">
        <v>6</v>
      </c>
      <c r="B82" s="23"/>
      <c r="C82" s="23"/>
      <c r="D82" s="28"/>
      <c r="E82" s="72"/>
      <c r="F82" s="72"/>
      <c r="G82" s="73">
        <f>SUM(G59:G81)</f>
        <v>0</v>
      </c>
      <c r="I82" s="133">
        <f>+G82-G55-G28</f>
        <v>0</v>
      </c>
      <c r="J82" s="133"/>
      <c r="K82" s="133"/>
      <c r="L82" s="133"/>
      <c r="M82" s="133"/>
    </row>
  </sheetData>
  <sheetProtection algorithmName="SHA-512" hashValue="QJS+V+jwbqTZZgp+0mgMVuTamVz8U2KBNW/WmMkJYVTCKF5OYCnGKWbpZPZSeQNWgD9yxaD1KgYuSadlpIwqtA==" saltValue="Vbd7S7mGDqro0hASvV6VWw==" spinCount="100000" sheet="1" objects="1" scenarios="1"/>
  <mergeCells count="5">
    <mergeCell ref="A57:G57"/>
    <mergeCell ref="A3:G3"/>
    <mergeCell ref="A1:F1"/>
    <mergeCell ref="A2:G2"/>
    <mergeCell ref="A30:G30"/>
  </mergeCells>
  <printOptions horizontalCentered="1"/>
  <pageMargins left="0.25" right="0.25" top="0.25" bottom="0.25" header="0.3" footer="0.3"/>
  <pageSetup orientation="landscape"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30"/>
  <sheetViews>
    <sheetView zoomScaleNormal="100" workbookViewId="0">
      <selection sqref="A1:C1"/>
    </sheetView>
  </sheetViews>
  <sheetFormatPr defaultRowHeight="14.4" x14ac:dyDescent="0.3"/>
  <cols>
    <col min="1" max="9" width="14.44140625" customWidth="1"/>
  </cols>
  <sheetData>
    <row r="1" spans="1:9" ht="44.25" customHeight="1" thickTop="1" thickBot="1" x14ac:dyDescent="0.35">
      <c r="A1" s="548" t="s">
        <v>154</v>
      </c>
      <c r="B1" s="468"/>
      <c r="C1" s="469"/>
      <c r="D1" s="467" t="s">
        <v>192</v>
      </c>
      <c r="E1" s="468"/>
      <c r="F1" s="469"/>
      <c r="G1" s="470" t="s">
        <v>212</v>
      </c>
      <c r="H1" s="471"/>
      <c r="I1" s="472"/>
    </row>
    <row r="2" spans="1:9" ht="50.1" customHeight="1" thickTop="1" thickBot="1" x14ac:dyDescent="0.35">
      <c r="A2" s="470" t="str">
        <f>+'Certification '!A2:C2</f>
        <v xml:space="preserve">Organization Name: </v>
      </c>
      <c r="B2" s="471"/>
      <c r="C2" s="471"/>
      <c r="D2" s="549" t="str">
        <f>+'Certification '!D2:F2</f>
        <v xml:space="preserve">CSFA Description: </v>
      </c>
      <c r="E2" s="550"/>
      <c r="F2" s="551"/>
      <c r="G2" s="470" t="str">
        <f>+'Certification '!G2:I2</f>
        <v xml:space="preserve">NOFO # </v>
      </c>
      <c r="H2" s="471"/>
      <c r="I2" s="472"/>
    </row>
    <row r="3" spans="1:9" ht="15.6" thickTop="1" thickBot="1" x14ac:dyDescent="0.35">
      <c r="A3" s="473" t="str">
        <f>+'Certification '!A3:C3</f>
        <v xml:space="preserve">CSFA #: </v>
      </c>
      <c r="B3" s="474"/>
      <c r="C3" s="474"/>
      <c r="D3" s="478" t="str">
        <f>+'Certification '!D3:F3</f>
        <v xml:space="preserve">DUNS # </v>
      </c>
      <c r="E3" s="479"/>
      <c r="F3" s="480"/>
      <c r="G3" s="470" t="str">
        <f>+'Certification '!G3:I3</f>
        <v xml:space="preserve">Fiscal Year(s): </v>
      </c>
      <c r="H3" s="471"/>
      <c r="I3" s="472"/>
    </row>
    <row r="4" spans="1:9" ht="15.6" thickTop="1" thickBot="1" x14ac:dyDescent="0.35">
      <c r="A4" s="126" t="s">
        <v>208</v>
      </c>
      <c r="B4" s="126">
        <f>+'Section A'!F4</f>
        <v>0</v>
      </c>
      <c r="C4" s="7"/>
      <c r="D4" s="7"/>
      <c r="E4" s="7"/>
      <c r="F4" s="7"/>
      <c r="G4" s="7"/>
      <c r="H4" s="7"/>
      <c r="I4" s="7"/>
    </row>
    <row r="5" spans="1:9" ht="15" thickTop="1" x14ac:dyDescent="0.3">
      <c r="A5" s="46"/>
      <c r="B5" s="46"/>
      <c r="C5" s="46"/>
      <c r="D5" s="7"/>
      <c r="E5" s="7"/>
      <c r="F5" s="7"/>
      <c r="G5" s="7"/>
      <c r="H5" s="7"/>
      <c r="I5" s="7"/>
    </row>
    <row r="6" spans="1:9" x14ac:dyDescent="0.3">
      <c r="B6" s="7"/>
      <c r="C6" s="7"/>
      <c r="D6" s="7"/>
      <c r="E6" s="7"/>
      <c r="F6" s="7"/>
      <c r="G6" s="7"/>
      <c r="H6" s="7"/>
      <c r="I6" s="7"/>
    </row>
    <row r="7" spans="1:9" x14ac:dyDescent="0.3">
      <c r="A7" s="7"/>
      <c r="B7" s="7"/>
      <c r="C7" s="7"/>
      <c r="D7" s="7"/>
      <c r="E7" s="7"/>
      <c r="F7" s="7"/>
      <c r="G7" s="7"/>
      <c r="H7" s="7"/>
      <c r="I7" s="7"/>
    </row>
    <row r="8" spans="1:9" x14ac:dyDescent="0.3">
      <c r="A8" s="7"/>
      <c r="B8" s="7"/>
      <c r="C8" s="7"/>
      <c r="D8" s="7"/>
      <c r="E8" s="7"/>
      <c r="F8" s="7"/>
      <c r="G8" s="7"/>
      <c r="H8" s="7"/>
      <c r="I8" s="7"/>
    </row>
    <row r="9" spans="1:9" ht="29.25" customHeight="1" x14ac:dyDescent="0.3">
      <c r="A9" s="547" t="s">
        <v>159</v>
      </c>
      <c r="B9" s="547"/>
      <c r="C9" s="547"/>
      <c r="D9" s="546" t="s">
        <v>156</v>
      </c>
      <c r="E9" s="546"/>
      <c r="F9" s="36" t="s">
        <v>155</v>
      </c>
      <c r="G9" s="546" t="s">
        <v>157</v>
      </c>
      <c r="H9" s="546"/>
      <c r="I9" s="36" t="s">
        <v>155</v>
      </c>
    </row>
    <row r="10" spans="1:9" x14ac:dyDescent="0.3">
      <c r="A10" s="545">
        <f>+Cumulative!E26</f>
        <v>0</v>
      </c>
      <c r="B10" s="545"/>
      <c r="C10" s="37"/>
      <c r="D10" s="37"/>
      <c r="E10" s="37"/>
      <c r="F10" s="199"/>
      <c r="G10" s="37"/>
      <c r="H10" s="37"/>
      <c r="I10" s="199"/>
    </row>
    <row r="11" spans="1:9" x14ac:dyDescent="0.3">
      <c r="A11" s="37"/>
      <c r="B11" s="37"/>
      <c r="C11" s="37"/>
      <c r="D11" s="37"/>
      <c r="E11" s="37"/>
      <c r="F11" s="37"/>
      <c r="G11" s="37"/>
      <c r="H11" s="37"/>
      <c r="I11" s="37"/>
    </row>
    <row r="12" spans="1:9" x14ac:dyDescent="0.3">
      <c r="A12" s="37"/>
      <c r="B12" s="37"/>
      <c r="C12" s="37"/>
      <c r="D12" s="37"/>
      <c r="E12" s="37"/>
      <c r="F12" s="37"/>
      <c r="G12" s="37"/>
      <c r="H12" s="37"/>
      <c r="I12" s="37"/>
    </row>
    <row r="13" spans="1:9" x14ac:dyDescent="0.3">
      <c r="A13" s="37"/>
      <c r="B13" s="37"/>
      <c r="C13" s="37"/>
      <c r="D13" s="37"/>
      <c r="E13" s="37"/>
      <c r="F13" s="37"/>
      <c r="G13" s="37"/>
      <c r="H13" s="37"/>
      <c r="I13" s="37"/>
    </row>
    <row r="14" spans="1:9" x14ac:dyDescent="0.3">
      <c r="A14" s="37"/>
      <c r="B14" s="37"/>
      <c r="C14" s="37"/>
      <c r="D14" s="37"/>
      <c r="E14" s="37"/>
      <c r="F14" s="37"/>
      <c r="G14" s="37"/>
      <c r="H14" s="37"/>
      <c r="I14" s="37"/>
    </row>
    <row r="15" spans="1:9" x14ac:dyDescent="0.3">
      <c r="A15" s="37"/>
      <c r="B15" s="37"/>
      <c r="C15" s="37"/>
      <c r="D15" s="37"/>
      <c r="E15" s="37"/>
      <c r="F15" s="37"/>
      <c r="G15" s="37"/>
      <c r="H15" s="37"/>
      <c r="I15" s="37"/>
    </row>
    <row r="16" spans="1:9" ht="35.25" customHeight="1" x14ac:dyDescent="0.3">
      <c r="A16" s="547" t="s">
        <v>158</v>
      </c>
      <c r="B16" s="547"/>
      <c r="C16" s="547"/>
      <c r="D16" s="546" t="s">
        <v>156</v>
      </c>
      <c r="E16" s="546"/>
      <c r="F16" s="36" t="s">
        <v>155</v>
      </c>
      <c r="G16" s="546" t="s">
        <v>157</v>
      </c>
      <c r="H16" s="546"/>
      <c r="I16" s="36" t="s">
        <v>155</v>
      </c>
    </row>
    <row r="17" spans="1:14" ht="18.75" customHeight="1" x14ac:dyDescent="0.3">
      <c r="A17" s="545">
        <f>+Cumulative!E80</f>
        <v>0</v>
      </c>
      <c r="B17" s="545"/>
      <c r="C17" s="7"/>
      <c r="D17" s="7"/>
      <c r="E17" s="7"/>
      <c r="F17" s="100"/>
      <c r="G17" s="7"/>
      <c r="H17" s="7"/>
      <c r="I17" s="100"/>
    </row>
    <row r="18" spans="1:14" x14ac:dyDescent="0.3">
      <c r="J18" s="31"/>
      <c r="K18" s="31"/>
      <c r="L18" s="31"/>
      <c r="M18" s="31"/>
      <c r="N18" s="31"/>
    </row>
    <row r="19" spans="1:14" ht="5.25" customHeight="1" x14ac:dyDescent="0.3">
      <c r="J19" s="31"/>
      <c r="K19" s="31"/>
      <c r="L19" s="31"/>
      <c r="M19" s="31"/>
      <c r="N19" s="31"/>
    </row>
    <row r="20" spans="1:14" ht="58.5" customHeight="1" x14ac:dyDescent="0.3">
      <c r="J20" s="30"/>
      <c r="K20" s="30"/>
      <c r="L20" s="30"/>
      <c r="M20" s="30"/>
      <c r="N20" s="30"/>
    </row>
    <row r="21" spans="1:14" x14ac:dyDescent="0.3">
      <c r="A21" s="7"/>
      <c r="B21" s="7"/>
      <c r="C21" s="7"/>
      <c r="D21" s="7"/>
      <c r="E21" s="7"/>
      <c r="F21" s="7"/>
      <c r="G21" s="7"/>
      <c r="H21" s="7"/>
      <c r="I21" s="7"/>
    </row>
    <row r="22" spans="1:14" x14ac:dyDescent="0.3">
      <c r="A22" s="33" t="s">
        <v>136</v>
      </c>
      <c r="B22" s="31"/>
      <c r="C22" s="31"/>
      <c r="D22" s="31"/>
      <c r="E22" s="31"/>
      <c r="F22" s="31"/>
      <c r="G22" s="31"/>
      <c r="H22" s="31"/>
      <c r="I22" s="31"/>
    </row>
    <row r="23" spans="1:14" ht="7.5" customHeight="1" x14ac:dyDescent="0.3">
      <c r="A23" s="32"/>
      <c r="B23" s="31"/>
      <c r="C23" s="31"/>
      <c r="D23" s="31"/>
      <c r="E23" s="31"/>
      <c r="F23" s="31"/>
      <c r="G23" s="31"/>
      <c r="H23" s="31"/>
      <c r="I23" s="31"/>
    </row>
    <row r="24" spans="1:14" ht="49.5" customHeight="1" x14ac:dyDescent="0.3">
      <c r="A24" s="348" t="s">
        <v>139</v>
      </c>
      <c r="B24" s="348"/>
      <c r="C24" s="348"/>
      <c r="D24" s="348"/>
      <c r="E24" s="348"/>
      <c r="F24" s="348"/>
      <c r="G24" s="348"/>
      <c r="H24" s="348"/>
      <c r="I24" s="348"/>
    </row>
    <row r="25" spans="1:14" x14ac:dyDescent="0.3">
      <c r="A25" s="7"/>
      <c r="B25" s="7"/>
      <c r="C25" s="7"/>
      <c r="D25" s="7"/>
      <c r="E25" s="7"/>
      <c r="F25" s="7"/>
      <c r="G25" s="7"/>
      <c r="H25" s="7"/>
      <c r="I25" s="7"/>
    </row>
    <row r="26" spans="1:14" x14ac:dyDescent="0.3">
      <c r="A26" s="7"/>
      <c r="B26" s="7"/>
      <c r="C26" s="7"/>
      <c r="D26" s="7"/>
      <c r="E26" s="7"/>
      <c r="F26" s="7"/>
      <c r="G26" s="7"/>
      <c r="H26" s="7"/>
      <c r="I26" s="7"/>
    </row>
    <row r="27" spans="1:14" x14ac:dyDescent="0.3">
      <c r="A27" s="7"/>
      <c r="B27" s="7"/>
      <c r="C27" s="7"/>
      <c r="D27" s="7"/>
      <c r="E27" s="7"/>
      <c r="F27" s="7"/>
      <c r="G27" s="7"/>
      <c r="H27" s="7"/>
      <c r="I27" s="7"/>
    </row>
    <row r="28" spans="1:14" x14ac:dyDescent="0.3">
      <c r="A28" s="7"/>
      <c r="B28" s="7"/>
      <c r="C28" s="7"/>
      <c r="D28" s="7"/>
      <c r="E28" s="7"/>
      <c r="F28" s="7"/>
      <c r="G28" s="7"/>
      <c r="H28" s="7"/>
      <c r="I28" s="7"/>
    </row>
    <row r="29" spans="1:14" x14ac:dyDescent="0.3">
      <c r="A29" s="7"/>
      <c r="B29" s="7"/>
      <c r="C29" s="7"/>
      <c r="D29" s="7"/>
      <c r="E29" s="7"/>
      <c r="F29" s="7"/>
      <c r="G29" s="7"/>
      <c r="H29" s="7"/>
      <c r="I29" s="7"/>
    </row>
    <row r="30" spans="1:14" x14ac:dyDescent="0.3">
      <c r="A30" s="7"/>
      <c r="B30" s="7"/>
      <c r="C30" s="7"/>
      <c r="D30" s="7"/>
      <c r="E30" s="7"/>
      <c r="F30" s="7"/>
      <c r="G30" s="7"/>
      <c r="H30" s="7"/>
      <c r="I30" s="7"/>
    </row>
  </sheetData>
  <mergeCells count="18">
    <mergeCell ref="A3:C3"/>
    <mergeCell ref="D3:F3"/>
    <mergeCell ref="G3:I3"/>
    <mergeCell ref="G9:H9"/>
    <mergeCell ref="D9:E9"/>
    <mergeCell ref="A9:C9"/>
    <mergeCell ref="A1:C1"/>
    <mergeCell ref="D1:F1"/>
    <mergeCell ref="G1:I1"/>
    <mergeCell ref="A2:C2"/>
    <mergeCell ref="D2:F2"/>
    <mergeCell ref="G2:I2"/>
    <mergeCell ref="A17:B17"/>
    <mergeCell ref="A10:B10"/>
    <mergeCell ref="D16:E16"/>
    <mergeCell ref="G16:H16"/>
    <mergeCell ref="A24:I24"/>
    <mergeCell ref="A16:C16"/>
  </mergeCells>
  <printOptions horizontalCentered="1"/>
  <pageMargins left="0.25" right="0.25" top="0.25" bottom="0.25" header="0" footer="0"/>
  <pageSetup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759C-A2A1-4F1A-9A29-EAD91EFFC864}">
  <dimension ref="A1:M92"/>
  <sheetViews>
    <sheetView workbookViewId="0">
      <selection activeCell="I2" sqref="I2"/>
    </sheetView>
  </sheetViews>
  <sheetFormatPr defaultRowHeight="14.4" x14ac:dyDescent="0.3"/>
  <cols>
    <col min="2" max="2" width="8" bestFit="1" customWidth="1"/>
    <col min="5" max="5" width="20.44140625" customWidth="1"/>
    <col min="6" max="6" width="15.5546875" customWidth="1"/>
    <col min="7" max="7" width="18.109375" customWidth="1"/>
    <col min="8" max="8" width="17.44140625" customWidth="1"/>
    <col min="9" max="9" width="31.6640625" customWidth="1"/>
  </cols>
  <sheetData>
    <row r="1" spans="1:13" ht="18" x14ac:dyDescent="0.35">
      <c r="B1" s="395" t="s">
        <v>377</v>
      </c>
      <c r="C1" s="395"/>
      <c r="D1" s="395"/>
      <c r="E1" s="395"/>
      <c r="F1" s="395"/>
      <c r="G1" s="395"/>
      <c r="H1" s="395"/>
      <c r="I1" s="395"/>
    </row>
    <row r="2" spans="1:13" x14ac:dyDescent="0.3">
      <c r="A2" s="396" t="s">
        <v>378</v>
      </c>
      <c r="B2" s="396"/>
      <c r="C2" s="396"/>
      <c r="D2" s="396"/>
      <c r="E2" s="396"/>
      <c r="F2" s="396"/>
      <c r="G2" s="397"/>
      <c r="H2" s="300" t="s">
        <v>379</v>
      </c>
      <c r="I2" s="301"/>
    </row>
    <row r="3" spans="1:13" ht="28.8" x14ac:dyDescent="0.3">
      <c r="A3" s="300" t="s">
        <v>380</v>
      </c>
      <c r="B3" s="300" t="s">
        <v>381</v>
      </c>
      <c r="C3" s="398" t="s">
        <v>382</v>
      </c>
      <c r="D3" s="398"/>
      <c r="E3" s="398"/>
      <c r="F3" s="302" t="s">
        <v>383</v>
      </c>
      <c r="G3" s="300" t="s">
        <v>384</v>
      </c>
      <c r="H3" s="300" t="s">
        <v>385</v>
      </c>
      <c r="I3" s="300" t="s">
        <v>386</v>
      </c>
      <c r="J3" s="399" t="s">
        <v>387</v>
      </c>
      <c r="K3" s="400"/>
      <c r="L3" s="400"/>
      <c r="M3" s="400"/>
    </row>
    <row r="4" spans="1:13" x14ac:dyDescent="0.3">
      <c r="A4" s="303">
        <v>1</v>
      </c>
      <c r="B4" s="304">
        <v>1000</v>
      </c>
      <c r="C4" s="401" t="s">
        <v>388</v>
      </c>
      <c r="D4" s="402"/>
      <c r="E4" s="403"/>
      <c r="F4" s="305">
        <f>SUM(F5:F6)</f>
        <v>0</v>
      </c>
      <c r="G4" s="305">
        <f>SUM(G5:G6)</f>
        <v>0</v>
      </c>
      <c r="H4" s="306">
        <f>F4-G4</f>
        <v>0</v>
      </c>
      <c r="I4" s="307" t="str">
        <f>IF(F4="","",IF(F4&lt;&gt;'Section A'!F9,"Total Must Equal 1 in Section A",""))</f>
        <v/>
      </c>
    </row>
    <row r="5" spans="1:13" x14ac:dyDescent="0.3">
      <c r="A5" s="308"/>
      <c r="B5" s="309">
        <v>1001</v>
      </c>
      <c r="C5" s="392" t="s">
        <v>389</v>
      </c>
      <c r="D5" s="393"/>
      <c r="E5" s="394"/>
      <c r="F5" s="310"/>
      <c r="G5" s="310"/>
      <c r="H5" s="311">
        <f t="shared" ref="H5:H68" si="0">F5-G5</f>
        <v>0</v>
      </c>
      <c r="I5" s="312" t="s">
        <v>390</v>
      </c>
    </row>
    <row r="6" spans="1:13" x14ac:dyDescent="0.3">
      <c r="A6" s="308"/>
      <c r="B6" s="309">
        <v>1002</v>
      </c>
      <c r="C6" s="392" t="s">
        <v>391</v>
      </c>
      <c r="D6" s="393"/>
      <c r="E6" s="394"/>
      <c r="F6" s="310"/>
      <c r="G6" s="310"/>
      <c r="H6" s="311">
        <f t="shared" si="0"/>
        <v>0</v>
      </c>
      <c r="I6" s="312" t="s">
        <v>390</v>
      </c>
    </row>
    <row r="7" spans="1:13" x14ac:dyDescent="0.3">
      <c r="A7" s="303">
        <v>2</v>
      </c>
      <c r="B7" s="304">
        <v>1050</v>
      </c>
      <c r="C7" s="401" t="s">
        <v>392</v>
      </c>
      <c r="D7" s="402"/>
      <c r="E7" s="403"/>
      <c r="F7" s="305">
        <f>SUM(F8:F9)</f>
        <v>0</v>
      </c>
      <c r="G7" s="305">
        <f>SUM(G8:G9)</f>
        <v>0</v>
      </c>
      <c r="H7" s="306">
        <f t="shared" si="0"/>
        <v>0</v>
      </c>
      <c r="I7" s="307" t="str">
        <f>IF(F7="","",IF(F7&lt;&gt;'Section A'!F10,"Total Must Equal 2 in Section A",""))</f>
        <v/>
      </c>
    </row>
    <row r="8" spans="1:13" x14ac:dyDescent="0.3">
      <c r="A8" s="308"/>
      <c r="B8" s="309">
        <v>1051</v>
      </c>
      <c r="C8" s="392" t="s">
        <v>389</v>
      </c>
      <c r="D8" s="393"/>
      <c r="E8" s="394"/>
      <c r="F8" s="310"/>
      <c r="G8" s="310"/>
      <c r="H8" s="311">
        <f t="shared" si="0"/>
        <v>0</v>
      </c>
      <c r="I8" s="312" t="s">
        <v>390</v>
      </c>
    </row>
    <row r="9" spans="1:13" x14ac:dyDescent="0.3">
      <c r="A9" s="308"/>
      <c r="B9" s="309">
        <v>1052</v>
      </c>
      <c r="C9" s="392" t="s">
        <v>391</v>
      </c>
      <c r="D9" s="393"/>
      <c r="E9" s="394"/>
      <c r="F9" s="310"/>
      <c r="G9" s="310"/>
      <c r="H9" s="311">
        <f t="shared" si="0"/>
        <v>0</v>
      </c>
      <c r="I9" s="312" t="s">
        <v>390</v>
      </c>
    </row>
    <row r="10" spans="1:13" x14ac:dyDescent="0.3">
      <c r="A10" s="303">
        <v>3</v>
      </c>
      <c r="B10" s="304">
        <v>1100</v>
      </c>
      <c r="C10" s="401" t="s">
        <v>393</v>
      </c>
      <c r="D10" s="402"/>
      <c r="E10" s="403"/>
      <c r="F10" s="305">
        <f>SUM(F11:F12)</f>
        <v>0</v>
      </c>
      <c r="G10" s="305">
        <f>SUM(G11:G12)</f>
        <v>0</v>
      </c>
      <c r="H10" s="306">
        <f t="shared" si="0"/>
        <v>0</v>
      </c>
      <c r="I10" s="307" t="str">
        <f>IF(F10="","",IF(F10&lt;&gt;'Section A'!F11,"Total Must Equal 3 in Section A",""))</f>
        <v/>
      </c>
    </row>
    <row r="11" spans="1:13" x14ac:dyDescent="0.3">
      <c r="A11" s="313"/>
      <c r="B11" s="314">
        <v>1101</v>
      </c>
      <c r="C11" s="392" t="s">
        <v>389</v>
      </c>
      <c r="D11" s="393"/>
      <c r="E11" s="394"/>
      <c r="F11" s="310"/>
      <c r="G11" s="310"/>
      <c r="H11" s="311">
        <f t="shared" si="0"/>
        <v>0</v>
      </c>
      <c r="I11" s="312" t="s">
        <v>390</v>
      </c>
    </row>
    <row r="12" spans="1:13" x14ac:dyDescent="0.3">
      <c r="A12" s="313"/>
      <c r="B12" s="314">
        <v>1102</v>
      </c>
      <c r="C12" s="392" t="s">
        <v>391</v>
      </c>
      <c r="D12" s="393"/>
      <c r="E12" s="394"/>
      <c r="F12" s="310"/>
      <c r="G12" s="310"/>
      <c r="H12" s="311">
        <f t="shared" si="0"/>
        <v>0</v>
      </c>
      <c r="I12" s="312" t="s">
        <v>390</v>
      </c>
    </row>
    <row r="13" spans="1:13" x14ac:dyDescent="0.3">
      <c r="A13" s="303">
        <v>4</v>
      </c>
      <c r="B13" s="304">
        <v>1150</v>
      </c>
      <c r="C13" s="401" t="s">
        <v>394</v>
      </c>
      <c r="D13" s="402"/>
      <c r="E13" s="403"/>
      <c r="F13" s="306">
        <f>SUM(F14:F15)</f>
        <v>0</v>
      </c>
      <c r="G13" s="315">
        <f>SUM(G14:G15)</f>
        <v>0</v>
      </c>
      <c r="H13" s="306">
        <f t="shared" si="0"/>
        <v>0</v>
      </c>
      <c r="I13" s="307" t="str">
        <f>IF(F13="","",IF(F13&lt;&gt;'Section A'!F12,"Total Must Equal 4 in Section A",""))</f>
        <v/>
      </c>
    </row>
    <row r="14" spans="1:13" x14ac:dyDescent="0.3">
      <c r="A14" s="308"/>
      <c r="B14" s="309">
        <v>1151</v>
      </c>
      <c r="C14" s="392" t="s">
        <v>389</v>
      </c>
      <c r="D14" s="393"/>
      <c r="E14" s="394"/>
      <c r="F14" s="310"/>
      <c r="G14" s="310"/>
      <c r="H14" s="311">
        <f t="shared" si="0"/>
        <v>0</v>
      </c>
      <c r="I14" s="316" t="s">
        <v>395</v>
      </c>
    </row>
    <row r="15" spans="1:13" x14ac:dyDescent="0.3">
      <c r="A15" s="308"/>
      <c r="B15" s="309">
        <v>1152</v>
      </c>
      <c r="C15" s="392" t="s">
        <v>391</v>
      </c>
      <c r="D15" s="393"/>
      <c r="E15" s="394"/>
      <c r="F15" s="310"/>
      <c r="G15" s="310"/>
      <c r="H15" s="311">
        <f t="shared" si="0"/>
        <v>0</v>
      </c>
      <c r="I15" s="316" t="s">
        <v>395</v>
      </c>
    </row>
    <row r="16" spans="1:13" x14ac:dyDescent="0.3">
      <c r="A16" s="303">
        <v>5</v>
      </c>
      <c r="B16" s="317">
        <v>1200</v>
      </c>
      <c r="C16" s="401" t="s">
        <v>396</v>
      </c>
      <c r="D16" s="402"/>
      <c r="E16" s="403"/>
      <c r="F16" s="305">
        <f>SUM(F17:F18)</f>
        <v>0</v>
      </c>
      <c r="G16" s="305">
        <f>SUM(G17:G18)</f>
        <v>0</v>
      </c>
      <c r="H16" s="306">
        <f t="shared" si="0"/>
        <v>0</v>
      </c>
      <c r="I16" s="307" t="str">
        <f>IF(F16="","",IF(F16&lt;&gt;'Section A'!F13,"Total Must Equal 5 in Section A",""))</f>
        <v/>
      </c>
    </row>
    <row r="17" spans="1:9" x14ac:dyDescent="0.3">
      <c r="A17" s="308"/>
      <c r="B17" s="318">
        <v>1201</v>
      </c>
      <c r="C17" s="392" t="s">
        <v>389</v>
      </c>
      <c r="D17" s="393"/>
      <c r="E17" s="394"/>
      <c r="F17" s="310"/>
      <c r="G17" s="310"/>
      <c r="H17" s="311">
        <f t="shared" si="0"/>
        <v>0</v>
      </c>
      <c r="I17" s="312" t="s">
        <v>390</v>
      </c>
    </row>
    <row r="18" spans="1:9" x14ac:dyDescent="0.3">
      <c r="A18" s="308"/>
      <c r="B18" s="318">
        <v>1202</v>
      </c>
      <c r="C18" s="392" t="s">
        <v>391</v>
      </c>
      <c r="D18" s="393"/>
      <c r="E18" s="394"/>
      <c r="F18" s="310"/>
      <c r="G18" s="310"/>
      <c r="H18" s="311">
        <f t="shared" si="0"/>
        <v>0</v>
      </c>
      <c r="I18" s="312" t="s">
        <v>390</v>
      </c>
    </row>
    <row r="19" spans="1:9" x14ac:dyDescent="0.3">
      <c r="A19" s="303">
        <v>6</v>
      </c>
      <c r="B19" s="317">
        <v>1250</v>
      </c>
      <c r="C19" s="401" t="s">
        <v>397</v>
      </c>
      <c r="D19" s="402"/>
      <c r="E19" s="403"/>
      <c r="F19" s="305">
        <f>SUM(F20:F21)</f>
        <v>0</v>
      </c>
      <c r="G19" s="305">
        <f>SUM(G20:G21)</f>
        <v>0</v>
      </c>
      <c r="H19" s="306">
        <f t="shared" si="0"/>
        <v>0</v>
      </c>
      <c r="I19" s="307" t="str">
        <f>IF(F19="","",IF(F19&lt;&gt;'Section A'!F14,"Total Must Equal 6 in Section A",""))</f>
        <v/>
      </c>
    </row>
    <row r="20" spans="1:9" x14ac:dyDescent="0.3">
      <c r="A20" s="308"/>
      <c r="B20" s="318">
        <v>1251</v>
      </c>
      <c r="C20" s="392" t="s">
        <v>389</v>
      </c>
      <c r="D20" s="393"/>
      <c r="E20" s="394"/>
      <c r="F20" s="310"/>
      <c r="G20" s="310"/>
      <c r="H20" s="311">
        <f t="shared" si="0"/>
        <v>0</v>
      </c>
      <c r="I20" s="312" t="s">
        <v>398</v>
      </c>
    </row>
    <row r="21" spans="1:9" x14ac:dyDescent="0.3">
      <c r="A21" s="308"/>
      <c r="B21" s="318">
        <v>1252</v>
      </c>
      <c r="C21" s="392" t="s">
        <v>391</v>
      </c>
      <c r="D21" s="393"/>
      <c r="E21" s="394"/>
      <c r="F21" s="310"/>
      <c r="G21" s="310"/>
      <c r="H21" s="311">
        <f t="shared" si="0"/>
        <v>0</v>
      </c>
      <c r="I21" s="312" t="s">
        <v>398</v>
      </c>
    </row>
    <row r="22" spans="1:9" x14ac:dyDescent="0.3">
      <c r="A22" s="303" t="s">
        <v>399</v>
      </c>
      <c r="B22" s="317">
        <v>1300</v>
      </c>
      <c r="C22" s="401" t="s">
        <v>400</v>
      </c>
      <c r="D22" s="402"/>
      <c r="E22" s="403"/>
      <c r="F22" s="305">
        <f>SUM(F23:F24)</f>
        <v>0</v>
      </c>
      <c r="G22" s="305">
        <f>SUM(G23:G24)</f>
        <v>0</v>
      </c>
      <c r="H22" s="306">
        <f t="shared" si="0"/>
        <v>0</v>
      </c>
      <c r="I22" s="307" t="str">
        <f>IF(F22="","",IF(F22&lt;&gt;'Section A'!F15,"Total Must Equal 7 in Section A",""))</f>
        <v/>
      </c>
    </row>
    <row r="23" spans="1:9" x14ac:dyDescent="0.3">
      <c r="A23" s="308"/>
      <c r="B23" s="314">
        <v>1301</v>
      </c>
      <c r="C23" s="392" t="s">
        <v>389</v>
      </c>
      <c r="D23" s="393"/>
      <c r="E23" s="394"/>
      <c r="F23" s="310"/>
      <c r="G23" s="310"/>
      <c r="H23" s="311">
        <f t="shared" si="0"/>
        <v>0</v>
      </c>
      <c r="I23" s="312" t="s">
        <v>390</v>
      </c>
    </row>
    <row r="24" spans="1:9" x14ac:dyDescent="0.3">
      <c r="A24" s="308"/>
      <c r="B24" s="314">
        <v>1302</v>
      </c>
      <c r="C24" s="392" t="s">
        <v>391</v>
      </c>
      <c r="D24" s="393"/>
      <c r="E24" s="394"/>
      <c r="F24" s="310"/>
      <c r="G24" s="310"/>
      <c r="H24" s="311">
        <f t="shared" si="0"/>
        <v>0</v>
      </c>
      <c r="I24" s="312" t="s">
        <v>390</v>
      </c>
    </row>
    <row r="25" spans="1:9" x14ac:dyDescent="0.3">
      <c r="A25" s="303" t="s">
        <v>401</v>
      </c>
      <c r="B25" s="304">
        <v>1350</v>
      </c>
      <c r="C25" s="401" t="s">
        <v>402</v>
      </c>
      <c r="D25" s="402"/>
      <c r="E25" s="403"/>
      <c r="F25" s="305">
        <f>SUM(F26:F27)</f>
        <v>0</v>
      </c>
      <c r="G25" s="305">
        <f>SUM(G26:G27)</f>
        <v>0</v>
      </c>
      <c r="H25" s="306">
        <f t="shared" si="0"/>
        <v>0</v>
      </c>
      <c r="I25" s="307" t="str">
        <f>IF(F25="","",IF(F25&lt;&gt;'Section A'!F16,"Total Must Equal 9 in Section A",""))</f>
        <v/>
      </c>
    </row>
    <row r="26" spans="1:9" x14ac:dyDescent="0.3">
      <c r="A26" s="308"/>
      <c r="B26" s="314">
        <v>1351</v>
      </c>
      <c r="C26" s="392" t="s">
        <v>389</v>
      </c>
      <c r="D26" s="393"/>
      <c r="E26" s="394"/>
      <c r="F26" s="310"/>
      <c r="G26" s="319"/>
      <c r="H26" s="311">
        <f t="shared" si="0"/>
        <v>0</v>
      </c>
      <c r="I26" s="316" t="s">
        <v>403</v>
      </c>
    </row>
    <row r="27" spans="1:9" x14ac:dyDescent="0.3">
      <c r="A27" s="308"/>
      <c r="B27" s="314">
        <v>1352</v>
      </c>
      <c r="C27" s="392" t="s">
        <v>391</v>
      </c>
      <c r="D27" s="393"/>
      <c r="E27" s="394"/>
      <c r="F27" s="310"/>
      <c r="G27" s="319"/>
      <c r="H27" s="311">
        <f t="shared" si="0"/>
        <v>0</v>
      </c>
      <c r="I27" s="316" t="s">
        <v>403</v>
      </c>
    </row>
    <row r="28" spans="1:9" x14ac:dyDescent="0.3">
      <c r="A28" s="320" t="s">
        <v>404</v>
      </c>
      <c r="B28" s="317">
        <v>1400</v>
      </c>
      <c r="C28" s="401" t="s">
        <v>405</v>
      </c>
      <c r="D28" s="402"/>
      <c r="E28" s="403"/>
      <c r="F28" s="305">
        <f>SUM(F29:F30)</f>
        <v>0</v>
      </c>
      <c r="G28" s="305">
        <f>SUM(G29:G30)</f>
        <v>0</v>
      </c>
      <c r="H28" s="306">
        <f t="shared" si="0"/>
        <v>0</v>
      </c>
      <c r="I28" s="307" t="str">
        <f>IF(F28="","",IF(F28&lt;&gt;'Section A'!F18,"Total Must Equal 10 in Section A",""))</f>
        <v/>
      </c>
    </row>
    <row r="29" spans="1:9" x14ac:dyDescent="0.3">
      <c r="A29" s="313"/>
      <c r="B29" s="321">
        <v>1401</v>
      </c>
      <c r="C29" s="392" t="s">
        <v>389</v>
      </c>
      <c r="D29" s="393"/>
      <c r="E29" s="394"/>
      <c r="F29" s="310"/>
      <c r="G29" s="322"/>
      <c r="H29" s="311">
        <f t="shared" si="0"/>
        <v>0</v>
      </c>
      <c r="I29" s="312" t="s">
        <v>390</v>
      </c>
    </row>
    <row r="30" spans="1:9" x14ac:dyDescent="0.3">
      <c r="A30" s="313"/>
      <c r="B30" s="321">
        <v>1402</v>
      </c>
      <c r="C30" s="392" t="s">
        <v>391</v>
      </c>
      <c r="D30" s="393"/>
      <c r="E30" s="394"/>
      <c r="F30" s="310"/>
      <c r="G30" s="322"/>
      <c r="H30" s="311">
        <f t="shared" si="0"/>
        <v>0</v>
      </c>
      <c r="I30" s="312" t="s">
        <v>390</v>
      </c>
    </row>
    <row r="31" spans="1:9" x14ac:dyDescent="0.3">
      <c r="A31" s="303">
        <v>11</v>
      </c>
      <c r="B31" s="317">
        <v>1450</v>
      </c>
      <c r="C31" s="401" t="s">
        <v>406</v>
      </c>
      <c r="D31" s="402"/>
      <c r="E31" s="403"/>
      <c r="F31" s="305">
        <f>SUM(F32:F33)</f>
        <v>0</v>
      </c>
      <c r="G31" s="323">
        <f>SUM(G32:G33)</f>
        <v>0</v>
      </c>
      <c r="H31" s="306">
        <f t="shared" si="0"/>
        <v>0</v>
      </c>
      <c r="I31" s="307" t="str">
        <f>IF(F31="","",IF(F31&lt;&gt;'Section A'!F19,"Total Must Equal 11 in Section A",""))</f>
        <v/>
      </c>
    </row>
    <row r="32" spans="1:9" x14ac:dyDescent="0.3">
      <c r="A32" s="308"/>
      <c r="B32" s="314">
        <v>1451</v>
      </c>
      <c r="C32" s="392" t="s">
        <v>389</v>
      </c>
      <c r="D32" s="393"/>
      <c r="E32" s="394"/>
      <c r="F32" s="310"/>
      <c r="G32" s="319"/>
      <c r="H32" s="311">
        <f t="shared" si="0"/>
        <v>0</v>
      </c>
      <c r="I32" s="312" t="s">
        <v>390</v>
      </c>
    </row>
    <row r="33" spans="1:9" x14ac:dyDescent="0.3">
      <c r="A33" s="308"/>
      <c r="B33" s="314">
        <v>1452</v>
      </c>
      <c r="C33" s="392" t="s">
        <v>391</v>
      </c>
      <c r="D33" s="393"/>
      <c r="E33" s="394"/>
      <c r="F33" s="310"/>
      <c r="G33" s="319"/>
      <c r="H33" s="311">
        <f t="shared" si="0"/>
        <v>0</v>
      </c>
      <c r="I33" s="312" t="s">
        <v>390</v>
      </c>
    </row>
    <row r="34" spans="1:9" x14ac:dyDescent="0.3">
      <c r="A34" s="303">
        <v>12</v>
      </c>
      <c r="B34" s="317">
        <v>1500</v>
      </c>
      <c r="C34" s="324" t="s">
        <v>407</v>
      </c>
      <c r="D34" s="325"/>
      <c r="E34" s="326"/>
      <c r="F34" s="305">
        <f>SUM(F35:F36)</f>
        <v>0</v>
      </c>
      <c r="G34" s="323">
        <f>SUM(G35:G36)</f>
        <v>0</v>
      </c>
      <c r="H34" s="306">
        <f t="shared" si="0"/>
        <v>0</v>
      </c>
      <c r="I34" s="307" t="str">
        <f>IF(F34="","",IF(F34&lt;&gt;'Section A'!F20,"Total Must Equal 12 in Section A",""))</f>
        <v/>
      </c>
    </row>
    <row r="35" spans="1:9" x14ac:dyDescent="0.3">
      <c r="A35" s="308"/>
      <c r="B35" s="314">
        <v>1501</v>
      </c>
      <c r="C35" s="392" t="s">
        <v>389</v>
      </c>
      <c r="D35" s="393"/>
      <c r="E35" s="394"/>
      <c r="F35" s="310"/>
      <c r="G35" s="319"/>
      <c r="H35" s="311">
        <f t="shared" si="0"/>
        <v>0</v>
      </c>
      <c r="I35" s="312" t="s">
        <v>390</v>
      </c>
    </row>
    <row r="36" spans="1:9" x14ac:dyDescent="0.3">
      <c r="A36" s="308"/>
      <c r="B36" s="314">
        <v>1502</v>
      </c>
      <c r="C36" s="392" t="s">
        <v>391</v>
      </c>
      <c r="D36" s="393"/>
      <c r="E36" s="394"/>
      <c r="F36" s="310"/>
      <c r="G36" s="319"/>
      <c r="H36" s="311">
        <f t="shared" si="0"/>
        <v>0</v>
      </c>
      <c r="I36" s="312" t="s">
        <v>390</v>
      </c>
    </row>
    <row r="37" spans="1:9" x14ac:dyDescent="0.3">
      <c r="A37" s="303">
        <v>13</v>
      </c>
      <c r="B37" s="317">
        <v>1550</v>
      </c>
      <c r="C37" s="324" t="s">
        <v>408</v>
      </c>
      <c r="D37" s="325"/>
      <c r="E37" s="326"/>
      <c r="F37" s="305">
        <f>SUM(F38:F39)</f>
        <v>0</v>
      </c>
      <c r="G37" s="323">
        <f>SUM(G38:G39)</f>
        <v>0</v>
      </c>
      <c r="H37" s="306">
        <f t="shared" si="0"/>
        <v>0</v>
      </c>
      <c r="I37" s="307" t="str">
        <f>IF(F37="","",IF(F37&lt;&gt;'Section A'!F21,"Total Must Equal 13 in Section A",""))</f>
        <v/>
      </c>
    </row>
    <row r="38" spans="1:9" x14ac:dyDescent="0.3">
      <c r="A38" s="308"/>
      <c r="B38" s="314">
        <v>1551</v>
      </c>
      <c r="C38" s="392" t="s">
        <v>389</v>
      </c>
      <c r="D38" s="393"/>
      <c r="E38" s="394"/>
      <c r="F38" s="310"/>
      <c r="G38" s="319"/>
      <c r="H38" s="311">
        <f t="shared" si="0"/>
        <v>0</v>
      </c>
      <c r="I38" s="316" t="s">
        <v>409</v>
      </c>
    </row>
    <row r="39" spans="1:9" x14ac:dyDescent="0.3">
      <c r="A39" s="308"/>
      <c r="B39" s="314">
        <v>1552</v>
      </c>
      <c r="C39" s="392" t="s">
        <v>391</v>
      </c>
      <c r="D39" s="393"/>
      <c r="E39" s="394"/>
      <c r="F39" s="310"/>
      <c r="G39" s="319"/>
      <c r="H39" s="311">
        <f t="shared" si="0"/>
        <v>0</v>
      </c>
      <c r="I39" s="316" t="s">
        <v>409</v>
      </c>
    </row>
    <row r="40" spans="1:9" x14ac:dyDescent="0.3">
      <c r="A40" s="303">
        <v>14</v>
      </c>
      <c r="B40" s="317">
        <v>1600</v>
      </c>
      <c r="C40" s="324" t="s">
        <v>410</v>
      </c>
      <c r="D40" s="325"/>
      <c r="E40" s="326"/>
      <c r="F40" s="305">
        <f>SUM(F41:F42)</f>
        <v>0</v>
      </c>
      <c r="G40" s="323">
        <f>SUM(G41:G42)</f>
        <v>0</v>
      </c>
      <c r="H40" s="306">
        <f t="shared" si="0"/>
        <v>0</v>
      </c>
      <c r="I40" s="307" t="str">
        <f>IF(F40="","",IF(F40&lt;&gt;'Section A'!F22,"Total Must Equal 14 in Section A",""))</f>
        <v/>
      </c>
    </row>
    <row r="41" spans="1:9" x14ac:dyDescent="0.3">
      <c r="A41" s="308"/>
      <c r="B41" s="314">
        <v>1601</v>
      </c>
      <c r="C41" s="392" t="s">
        <v>389</v>
      </c>
      <c r="D41" s="393"/>
      <c r="E41" s="394"/>
      <c r="F41" s="310"/>
      <c r="G41" s="319"/>
      <c r="H41" s="311">
        <f t="shared" si="0"/>
        <v>0</v>
      </c>
      <c r="I41" s="312" t="s">
        <v>390</v>
      </c>
    </row>
    <row r="42" spans="1:9" x14ac:dyDescent="0.3">
      <c r="A42" s="308"/>
      <c r="B42" s="314">
        <v>1602</v>
      </c>
      <c r="C42" s="392" t="s">
        <v>391</v>
      </c>
      <c r="D42" s="393"/>
      <c r="E42" s="394"/>
      <c r="F42" s="310"/>
      <c r="G42" s="319"/>
      <c r="H42" s="311">
        <f t="shared" si="0"/>
        <v>0</v>
      </c>
      <c r="I42" s="312" t="s">
        <v>390</v>
      </c>
    </row>
    <row r="43" spans="1:9" x14ac:dyDescent="0.3">
      <c r="A43" s="303" t="s">
        <v>411</v>
      </c>
      <c r="B43" s="317">
        <v>2001</v>
      </c>
      <c r="C43" s="401" t="s">
        <v>412</v>
      </c>
      <c r="D43" s="402"/>
      <c r="E43" s="403"/>
      <c r="F43" s="306">
        <f>SUM(F44:F55)</f>
        <v>0</v>
      </c>
      <c r="G43" s="323">
        <f>SUM(G44:G55)</f>
        <v>0</v>
      </c>
      <c r="H43" s="306">
        <f t="shared" si="0"/>
        <v>0</v>
      </c>
      <c r="I43" s="307" t="str">
        <f>IF(F43="","",IF(F43&lt;&gt;'Section A'!F23,"Total Must Equal 15A in Section A",""))</f>
        <v/>
      </c>
    </row>
    <row r="44" spans="1:9" x14ac:dyDescent="0.3">
      <c r="A44" s="308"/>
      <c r="B44" s="318">
        <v>2011</v>
      </c>
      <c r="C44" s="392" t="s">
        <v>413</v>
      </c>
      <c r="D44" s="393"/>
      <c r="E44" s="394"/>
      <c r="F44" s="310"/>
      <c r="G44" s="322"/>
      <c r="H44" s="311">
        <f t="shared" si="0"/>
        <v>0</v>
      </c>
      <c r="I44" s="312" t="s">
        <v>414</v>
      </c>
    </row>
    <row r="45" spans="1:9" x14ac:dyDescent="0.3">
      <c r="A45" s="308"/>
      <c r="B45" s="318">
        <v>2021</v>
      </c>
      <c r="C45" s="392" t="s">
        <v>415</v>
      </c>
      <c r="D45" s="393"/>
      <c r="E45" s="394"/>
      <c r="F45" s="310"/>
      <c r="G45" s="322"/>
      <c r="H45" s="311">
        <f t="shared" si="0"/>
        <v>0</v>
      </c>
      <c r="I45" s="312" t="s">
        <v>414</v>
      </c>
    </row>
    <row r="46" spans="1:9" x14ac:dyDescent="0.3">
      <c r="A46" s="308"/>
      <c r="B46" s="318">
        <v>2031</v>
      </c>
      <c r="C46" s="392" t="s">
        <v>416</v>
      </c>
      <c r="D46" s="393"/>
      <c r="E46" s="394"/>
      <c r="F46" s="310"/>
      <c r="G46" s="322"/>
      <c r="H46" s="311">
        <f t="shared" si="0"/>
        <v>0</v>
      </c>
      <c r="I46" s="312" t="s">
        <v>414</v>
      </c>
    </row>
    <row r="47" spans="1:9" x14ac:dyDescent="0.3">
      <c r="A47" s="308"/>
      <c r="B47" s="318">
        <v>2041</v>
      </c>
      <c r="C47" s="392" t="s">
        <v>417</v>
      </c>
      <c r="D47" s="393"/>
      <c r="E47" s="394"/>
      <c r="F47" s="310"/>
      <c r="G47" s="322"/>
      <c r="H47" s="311">
        <f t="shared" si="0"/>
        <v>0</v>
      </c>
      <c r="I47" s="312" t="s">
        <v>414</v>
      </c>
    </row>
    <row r="48" spans="1:9" x14ac:dyDescent="0.3">
      <c r="A48" s="308"/>
      <c r="B48" s="318">
        <v>2051</v>
      </c>
      <c r="C48" s="392" t="s">
        <v>418</v>
      </c>
      <c r="D48" s="393"/>
      <c r="E48" s="394"/>
      <c r="F48" s="310"/>
      <c r="G48" s="322"/>
      <c r="H48" s="311">
        <f t="shared" si="0"/>
        <v>0</v>
      </c>
      <c r="I48" s="312" t="s">
        <v>414</v>
      </c>
    </row>
    <row r="49" spans="1:9" x14ac:dyDescent="0.3">
      <c r="A49" s="308"/>
      <c r="B49" s="318">
        <v>2061</v>
      </c>
      <c r="C49" s="392" t="s">
        <v>419</v>
      </c>
      <c r="D49" s="393"/>
      <c r="E49" s="394"/>
      <c r="F49" s="310"/>
      <c r="G49" s="322"/>
      <c r="H49" s="311">
        <f t="shared" si="0"/>
        <v>0</v>
      </c>
      <c r="I49" s="316" t="s">
        <v>395</v>
      </c>
    </row>
    <row r="50" spans="1:9" x14ac:dyDescent="0.3">
      <c r="A50" s="308"/>
      <c r="B50" s="318">
        <v>2012</v>
      </c>
      <c r="C50" s="392" t="s">
        <v>420</v>
      </c>
      <c r="D50" s="393"/>
      <c r="E50" s="394"/>
      <c r="F50" s="310"/>
      <c r="G50" s="322"/>
      <c r="H50" s="311">
        <f t="shared" si="0"/>
        <v>0</v>
      </c>
      <c r="I50" s="312" t="s">
        <v>414</v>
      </c>
    </row>
    <row r="51" spans="1:9" x14ac:dyDescent="0.3">
      <c r="A51" s="308"/>
      <c r="B51" s="318">
        <v>2022</v>
      </c>
      <c r="C51" s="392" t="s">
        <v>421</v>
      </c>
      <c r="D51" s="393"/>
      <c r="E51" s="394"/>
      <c r="F51" s="310"/>
      <c r="G51" s="322"/>
      <c r="H51" s="311">
        <f t="shared" si="0"/>
        <v>0</v>
      </c>
      <c r="I51" s="312" t="s">
        <v>414</v>
      </c>
    </row>
    <row r="52" spans="1:9" x14ac:dyDescent="0.3">
      <c r="A52" s="308"/>
      <c r="B52" s="318">
        <v>2032</v>
      </c>
      <c r="C52" s="392" t="s">
        <v>422</v>
      </c>
      <c r="D52" s="393"/>
      <c r="E52" s="394"/>
      <c r="F52" s="310"/>
      <c r="G52" s="322"/>
      <c r="H52" s="311">
        <f t="shared" si="0"/>
        <v>0</v>
      </c>
      <c r="I52" s="312" t="s">
        <v>414</v>
      </c>
    </row>
    <row r="53" spans="1:9" x14ac:dyDescent="0.3">
      <c r="A53" s="308"/>
      <c r="B53" s="318">
        <v>2042</v>
      </c>
      <c r="C53" s="392" t="s">
        <v>423</v>
      </c>
      <c r="D53" s="393"/>
      <c r="E53" s="394"/>
      <c r="F53" s="310"/>
      <c r="G53" s="322"/>
      <c r="H53" s="311">
        <f t="shared" si="0"/>
        <v>0</v>
      </c>
      <c r="I53" s="312" t="s">
        <v>414</v>
      </c>
    </row>
    <row r="54" spans="1:9" x14ac:dyDescent="0.3">
      <c r="A54" s="308"/>
      <c r="B54" s="318">
        <v>2052</v>
      </c>
      <c r="C54" s="392" t="s">
        <v>424</v>
      </c>
      <c r="D54" s="393"/>
      <c r="E54" s="394"/>
      <c r="F54" s="310"/>
      <c r="G54" s="322"/>
      <c r="H54" s="311">
        <f t="shared" si="0"/>
        <v>0</v>
      </c>
      <c r="I54" s="312" t="s">
        <v>414</v>
      </c>
    </row>
    <row r="55" spans="1:9" x14ac:dyDescent="0.3">
      <c r="A55" s="308"/>
      <c r="B55" s="318">
        <v>2062</v>
      </c>
      <c r="C55" s="392" t="s">
        <v>425</v>
      </c>
      <c r="D55" s="393"/>
      <c r="E55" s="394"/>
      <c r="F55" s="310"/>
      <c r="G55" s="322"/>
      <c r="H55" s="311">
        <f t="shared" si="0"/>
        <v>0</v>
      </c>
      <c r="I55" s="316" t="s">
        <v>395</v>
      </c>
    </row>
    <row r="56" spans="1:9" x14ac:dyDescent="0.3">
      <c r="A56" s="303" t="s">
        <v>426</v>
      </c>
      <c r="B56" s="317">
        <v>3001</v>
      </c>
      <c r="C56" s="401" t="s">
        <v>427</v>
      </c>
      <c r="D56" s="402"/>
      <c r="E56" s="403"/>
      <c r="F56" s="306">
        <f>SUM(F57:F68)</f>
        <v>0</v>
      </c>
      <c r="G56" s="323">
        <f>SUM(G57:G68)</f>
        <v>0</v>
      </c>
      <c r="H56" s="306">
        <f t="shared" si="0"/>
        <v>0</v>
      </c>
      <c r="I56" s="307" t="str">
        <f>IF(F56="","",IF(F56&lt;&gt;'Section A'!F24,"Total Must Equal 15B in Section A",""))</f>
        <v/>
      </c>
    </row>
    <row r="57" spans="1:9" x14ac:dyDescent="0.3">
      <c r="A57" s="308"/>
      <c r="B57" s="318">
        <v>3011</v>
      </c>
      <c r="C57" s="392" t="s">
        <v>428</v>
      </c>
      <c r="D57" s="393"/>
      <c r="E57" s="394"/>
      <c r="F57" s="310"/>
      <c r="G57" s="322"/>
      <c r="H57" s="311">
        <f t="shared" si="0"/>
        <v>0</v>
      </c>
      <c r="I57" s="312" t="s">
        <v>414</v>
      </c>
    </row>
    <row r="58" spans="1:9" x14ac:dyDescent="0.3">
      <c r="A58" s="308"/>
      <c r="B58" s="318">
        <v>3021</v>
      </c>
      <c r="C58" s="392" t="s">
        <v>429</v>
      </c>
      <c r="D58" s="393"/>
      <c r="E58" s="394"/>
      <c r="F58" s="310"/>
      <c r="G58" s="322"/>
      <c r="H58" s="311">
        <f t="shared" si="0"/>
        <v>0</v>
      </c>
      <c r="I58" s="312" t="s">
        <v>414</v>
      </c>
    </row>
    <row r="59" spans="1:9" x14ac:dyDescent="0.3">
      <c r="A59" s="308"/>
      <c r="B59" s="318">
        <v>3032</v>
      </c>
      <c r="C59" s="392" t="s">
        <v>430</v>
      </c>
      <c r="D59" s="393"/>
      <c r="E59" s="394"/>
      <c r="F59" s="310"/>
      <c r="G59" s="322"/>
      <c r="H59" s="311">
        <f t="shared" si="0"/>
        <v>0</v>
      </c>
      <c r="I59" s="312" t="s">
        <v>414</v>
      </c>
    </row>
    <row r="60" spans="1:9" x14ac:dyDescent="0.3">
      <c r="A60" s="308"/>
      <c r="B60" s="318">
        <v>3041</v>
      </c>
      <c r="C60" s="392" t="s">
        <v>431</v>
      </c>
      <c r="D60" s="393"/>
      <c r="E60" s="394"/>
      <c r="F60" s="310"/>
      <c r="G60" s="322"/>
      <c r="H60" s="311">
        <f t="shared" si="0"/>
        <v>0</v>
      </c>
      <c r="I60" s="312" t="s">
        <v>414</v>
      </c>
    </row>
    <row r="61" spans="1:9" x14ac:dyDescent="0.3">
      <c r="A61" s="308"/>
      <c r="B61" s="318">
        <v>3051</v>
      </c>
      <c r="C61" s="392" t="s">
        <v>432</v>
      </c>
      <c r="D61" s="393"/>
      <c r="E61" s="394"/>
      <c r="F61" s="310"/>
      <c r="G61" s="322"/>
      <c r="H61" s="311">
        <f t="shared" si="0"/>
        <v>0</v>
      </c>
      <c r="I61" s="312" t="s">
        <v>414</v>
      </c>
    </row>
    <row r="62" spans="1:9" x14ac:dyDescent="0.3">
      <c r="A62" s="308"/>
      <c r="B62" s="318">
        <v>3061</v>
      </c>
      <c r="C62" s="392" t="s">
        <v>433</v>
      </c>
      <c r="D62" s="393"/>
      <c r="E62" s="394"/>
      <c r="F62" s="310"/>
      <c r="G62" s="322"/>
      <c r="H62" s="311">
        <f t="shared" si="0"/>
        <v>0</v>
      </c>
      <c r="I62" s="312" t="s">
        <v>414</v>
      </c>
    </row>
    <row r="63" spans="1:9" x14ac:dyDescent="0.3">
      <c r="A63" s="308"/>
      <c r="B63" s="318">
        <v>3012</v>
      </c>
      <c r="C63" s="392" t="s">
        <v>434</v>
      </c>
      <c r="D63" s="393"/>
      <c r="E63" s="394"/>
      <c r="F63" s="310"/>
      <c r="G63" s="322"/>
      <c r="H63" s="311">
        <f t="shared" si="0"/>
        <v>0</v>
      </c>
      <c r="I63" s="312" t="s">
        <v>414</v>
      </c>
    </row>
    <row r="64" spans="1:9" x14ac:dyDescent="0.3">
      <c r="A64" s="308"/>
      <c r="B64" s="318">
        <v>3022</v>
      </c>
      <c r="C64" s="392" t="s">
        <v>435</v>
      </c>
      <c r="D64" s="393"/>
      <c r="E64" s="394"/>
      <c r="F64" s="310"/>
      <c r="G64" s="322"/>
      <c r="H64" s="311">
        <f t="shared" si="0"/>
        <v>0</v>
      </c>
      <c r="I64" s="312" t="s">
        <v>414</v>
      </c>
    </row>
    <row r="65" spans="1:9" x14ac:dyDescent="0.3">
      <c r="A65" s="308"/>
      <c r="B65" s="318">
        <v>3032</v>
      </c>
      <c r="C65" s="392" t="s">
        <v>436</v>
      </c>
      <c r="D65" s="393"/>
      <c r="E65" s="394"/>
      <c r="F65" s="310"/>
      <c r="G65" s="322"/>
      <c r="H65" s="311">
        <f t="shared" si="0"/>
        <v>0</v>
      </c>
      <c r="I65" s="312" t="s">
        <v>414</v>
      </c>
    </row>
    <row r="66" spans="1:9" x14ac:dyDescent="0.3">
      <c r="A66" s="308"/>
      <c r="B66" s="318">
        <v>3042</v>
      </c>
      <c r="C66" s="392" t="s">
        <v>437</v>
      </c>
      <c r="D66" s="393"/>
      <c r="E66" s="394"/>
      <c r="F66" s="310"/>
      <c r="G66" s="322"/>
      <c r="H66" s="311">
        <f t="shared" si="0"/>
        <v>0</v>
      </c>
      <c r="I66" s="312" t="s">
        <v>414</v>
      </c>
    </row>
    <row r="67" spans="1:9" x14ac:dyDescent="0.3">
      <c r="A67" s="308"/>
      <c r="B67" s="318">
        <v>3052</v>
      </c>
      <c r="C67" s="392" t="s">
        <v>438</v>
      </c>
      <c r="D67" s="393"/>
      <c r="E67" s="394"/>
      <c r="F67" s="310"/>
      <c r="G67" s="322"/>
      <c r="H67" s="311">
        <f t="shared" si="0"/>
        <v>0</v>
      </c>
      <c r="I67" s="312" t="s">
        <v>414</v>
      </c>
    </row>
    <row r="68" spans="1:9" x14ac:dyDescent="0.3">
      <c r="A68" s="308"/>
      <c r="B68" s="318">
        <v>3062</v>
      </c>
      <c r="C68" s="392" t="s">
        <v>439</v>
      </c>
      <c r="D68" s="393"/>
      <c r="E68" s="394"/>
      <c r="F68" s="310"/>
      <c r="G68" s="322"/>
      <c r="H68" s="311">
        <f t="shared" si="0"/>
        <v>0</v>
      </c>
      <c r="I68" s="312" t="s">
        <v>414</v>
      </c>
    </row>
    <row r="69" spans="1:9" x14ac:dyDescent="0.3">
      <c r="A69" s="303" t="s">
        <v>440</v>
      </c>
      <c r="B69" s="317">
        <v>4000</v>
      </c>
      <c r="C69" s="401" t="s">
        <v>441</v>
      </c>
      <c r="D69" s="402"/>
      <c r="E69" s="403"/>
      <c r="F69" s="306">
        <f>SUM(F70:F71)</f>
        <v>0</v>
      </c>
      <c r="G69" s="323">
        <f>SUM(G70:G71)</f>
        <v>0</v>
      </c>
      <c r="H69" s="306">
        <f t="shared" ref="H69:H77" si="1">F69-G69</f>
        <v>0</v>
      </c>
      <c r="I69" s="307" t="str">
        <f>IF(F69="","",IF(F69&lt;&gt;'Section A'!F25,"Total Must Equal 15C in Section A",""))</f>
        <v/>
      </c>
    </row>
    <row r="70" spans="1:9" x14ac:dyDescent="0.3">
      <c r="A70" s="308"/>
      <c r="B70" s="318">
        <v>4001</v>
      </c>
      <c r="C70" s="392" t="s">
        <v>389</v>
      </c>
      <c r="D70" s="393"/>
      <c r="E70" s="394"/>
      <c r="F70" s="310"/>
      <c r="G70" s="322"/>
      <c r="H70" s="311">
        <f t="shared" si="1"/>
        <v>0</v>
      </c>
      <c r="I70" s="312" t="s">
        <v>390</v>
      </c>
    </row>
    <row r="71" spans="1:9" x14ac:dyDescent="0.3">
      <c r="A71" s="308"/>
      <c r="B71" s="318">
        <v>4002</v>
      </c>
      <c r="C71" s="392" t="s">
        <v>391</v>
      </c>
      <c r="D71" s="393"/>
      <c r="E71" s="394"/>
      <c r="F71" s="310"/>
      <c r="G71" s="322"/>
      <c r="H71" s="311">
        <f t="shared" si="1"/>
        <v>0</v>
      </c>
      <c r="I71" s="312" t="s">
        <v>390</v>
      </c>
    </row>
    <row r="72" spans="1:9" x14ac:dyDescent="0.3">
      <c r="A72" s="303" t="s">
        <v>442</v>
      </c>
      <c r="B72" s="317">
        <v>5000</v>
      </c>
      <c r="C72" s="401" t="s">
        <v>443</v>
      </c>
      <c r="D72" s="402"/>
      <c r="E72" s="403"/>
      <c r="F72" s="306">
        <f>SUM(F73:F74)</f>
        <v>0</v>
      </c>
      <c r="G72" s="323">
        <f>SUM(G73:G74)</f>
        <v>0</v>
      </c>
      <c r="H72" s="306">
        <f t="shared" si="1"/>
        <v>0</v>
      </c>
      <c r="I72" s="307" t="str">
        <f>IF(F72="","",IF(F72&lt;&gt;'Section A'!F26,"Total Must Equal 15D in Section A",""))</f>
        <v/>
      </c>
    </row>
    <row r="73" spans="1:9" x14ac:dyDescent="0.3">
      <c r="A73" s="308"/>
      <c r="B73" s="318">
        <v>5001</v>
      </c>
      <c r="C73" s="392" t="s">
        <v>389</v>
      </c>
      <c r="D73" s="393"/>
      <c r="E73" s="394"/>
      <c r="F73" s="310"/>
      <c r="G73" s="322"/>
      <c r="H73" s="311">
        <f t="shared" si="1"/>
        <v>0</v>
      </c>
      <c r="I73" s="316" t="s">
        <v>395</v>
      </c>
    </row>
    <row r="74" spans="1:9" x14ac:dyDescent="0.3">
      <c r="A74" s="308"/>
      <c r="B74" s="318">
        <v>5002</v>
      </c>
      <c r="C74" s="392" t="s">
        <v>391</v>
      </c>
      <c r="D74" s="393"/>
      <c r="E74" s="394"/>
      <c r="F74" s="310"/>
      <c r="G74" s="322"/>
      <c r="H74" s="311">
        <f t="shared" si="1"/>
        <v>0</v>
      </c>
      <c r="I74" s="316" t="s">
        <v>395</v>
      </c>
    </row>
    <row r="75" spans="1:9" x14ac:dyDescent="0.3">
      <c r="A75" s="303">
        <v>17</v>
      </c>
      <c r="B75" s="317">
        <v>7000</v>
      </c>
      <c r="C75" s="401" t="s">
        <v>444</v>
      </c>
      <c r="D75" s="402"/>
      <c r="E75" s="403"/>
      <c r="F75" s="306">
        <f>SUM(F76:F77)</f>
        <v>0</v>
      </c>
      <c r="G75" s="323">
        <f>SUM(G76:G77)</f>
        <v>0</v>
      </c>
      <c r="H75" s="306">
        <f t="shared" si="1"/>
        <v>0</v>
      </c>
      <c r="I75" s="307" t="str">
        <f>IF(F75="","",IF(F75&lt;'Section A'!F28,"Total Must Equal 17 in Section A",""))</f>
        <v/>
      </c>
    </row>
    <row r="76" spans="1:9" x14ac:dyDescent="0.3">
      <c r="A76" s="308"/>
      <c r="B76" s="318">
        <v>7001</v>
      </c>
      <c r="C76" s="392" t="s">
        <v>389</v>
      </c>
      <c r="D76" s="393"/>
      <c r="E76" s="394"/>
      <c r="F76" s="310"/>
      <c r="G76" s="322"/>
      <c r="H76" s="311">
        <f t="shared" si="1"/>
        <v>0</v>
      </c>
      <c r="I76" s="316" t="s">
        <v>395</v>
      </c>
    </row>
    <row r="77" spans="1:9" x14ac:dyDescent="0.3">
      <c r="A77" s="308"/>
      <c r="B77" s="318">
        <v>7002</v>
      </c>
      <c r="C77" s="392" t="s">
        <v>391</v>
      </c>
      <c r="D77" s="393"/>
      <c r="E77" s="394"/>
      <c r="F77" s="310"/>
      <c r="G77" s="322"/>
      <c r="H77" s="311">
        <f t="shared" si="1"/>
        <v>0</v>
      </c>
      <c r="I77" s="316" t="s">
        <v>395</v>
      </c>
    </row>
    <row r="78" spans="1:9" x14ac:dyDescent="0.3">
      <c r="A78" s="308"/>
      <c r="B78" s="309" t="s">
        <v>445</v>
      </c>
      <c r="C78" s="392" t="s">
        <v>446</v>
      </c>
      <c r="D78" s="393"/>
      <c r="E78" s="394"/>
      <c r="F78" s="327">
        <f>SUM(F4,F7,F10,F13,F16,F19,F22,F25,F28,F31,F34,F37,F40,F43,F56,F69,F72,F75)</f>
        <v>0</v>
      </c>
      <c r="G78" s="305"/>
      <c r="H78" s="328">
        <f>SUM(H4,H7,H10,H13,H16,H19,H22,H25,H28,H31,H34,H37,H40,H43,H56,H69,H72)</f>
        <v>0</v>
      </c>
      <c r="I78" s="329" t="s">
        <v>447</v>
      </c>
    </row>
    <row r="79" spans="1:9" x14ac:dyDescent="0.3">
      <c r="C79" s="404"/>
      <c r="D79" s="404"/>
      <c r="E79" s="404"/>
      <c r="F79" s="330"/>
      <c r="G79" s="330"/>
      <c r="H79" s="331">
        <f>SUM(H4+H7+H10+H16+H19+H22+H25+H28+H31+H34+H37)</f>
        <v>0</v>
      </c>
      <c r="I79" s="329" t="s">
        <v>448</v>
      </c>
    </row>
    <row r="80" spans="1:9" x14ac:dyDescent="0.3">
      <c r="C80" s="404"/>
      <c r="D80" s="404"/>
      <c r="E80" s="404"/>
      <c r="F80" s="330"/>
      <c r="G80" s="407"/>
      <c r="H80" s="407"/>
    </row>
    <row r="81" spans="1:9" x14ac:dyDescent="0.3">
      <c r="C81" s="404" t="s">
        <v>449</v>
      </c>
      <c r="D81" s="404"/>
      <c r="E81" s="404"/>
      <c r="F81" s="332">
        <f>(SUM(H4+H7+H10+H13+H16+H19+H22+H25+H28+H31+H34+H37))*$I$2</f>
        <v>0</v>
      </c>
      <c r="G81" s="407" t="s">
        <v>450</v>
      </c>
      <c r="H81" s="407"/>
    </row>
    <row r="82" spans="1:9" x14ac:dyDescent="0.3">
      <c r="C82" s="404" t="s">
        <v>451</v>
      </c>
      <c r="D82" s="404"/>
      <c r="E82" s="404"/>
      <c r="F82" s="332">
        <f>'Section A'!F28</f>
        <v>0</v>
      </c>
      <c r="G82" s="407" t="s">
        <v>452</v>
      </c>
      <c r="H82" s="407"/>
      <c r="I82" s="330"/>
    </row>
    <row r="83" spans="1:9" x14ac:dyDescent="0.3">
      <c r="C83" s="404" t="s">
        <v>453</v>
      </c>
      <c r="D83" s="404"/>
      <c r="E83" s="404"/>
      <c r="F83" s="332">
        <f>F81-(SUM(F82:F82))</f>
        <v>0</v>
      </c>
      <c r="G83" s="408" t="s">
        <v>454</v>
      </c>
      <c r="H83" s="408"/>
    </row>
    <row r="84" spans="1:9" x14ac:dyDescent="0.3">
      <c r="C84" s="333"/>
      <c r="D84" s="333"/>
      <c r="E84" s="333"/>
      <c r="F84" s="334"/>
      <c r="G84" s="330"/>
    </row>
    <row r="85" spans="1:9" x14ac:dyDescent="0.3">
      <c r="A85" s="335" t="s">
        <v>455</v>
      </c>
      <c r="F85" s="336"/>
      <c r="G85" s="336"/>
    </row>
    <row r="86" spans="1:9" x14ac:dyDescent="0.3">
      <c r="A86" s="405"/>
      <c r="B86" s="405"/>
      <c r="C86" s="405"/>
      <c r="D86" s="405"/>
      <c r="E86" s="405"/>
      <c r="F86" s="405"/>
      <c r="G86" s="405"/>
      <c r="H86" s="405"/>
      <c r="I86" s="405"/>
    </row>
    <row r="87" spans="1:9" x14ac:dyDescent="0.3">
      <c r="A87" s="405"/>
      <c r="B87" s="405"/>
      <c r="C87" s="405"/>
      <c r="D87" s="405"/>
      <c r="E87" s="405"/>
      <c r="F87" s="405"/>
      <c r="G87" s="405"/>
      <c r="H87" s="405"/>
      <c r="I87" s="405"/>
    </row>
    <row r="88" spans="1:9" x14ac:dyDescent="0.3">
      <c r="A88" s="405"/>
      <c r="B88" s="405"/>
      <c r="C88" s="405"/>
      <c r="D88" s="405"/>
      <c r="E88" s="405"/>
      <c r="F88" s="405"/>
      <c r="G88" s="405"/>
      <c r="H88" s="405"/>
      <c r="I88" s="405"/>
    </row>
    <row r="89" spans="1:9" x14ac:dyDescent="0.3">
      <c r="A89" s="405"/>
      <c r="B89" s="405"/>
      <c r="C89" s="405"/>
      <c r="D89" s="405"/>
      <c r="E89" s="405"/>
      <c r="F89" s="405"/>
      <c r="G89" s="405"/>
      <c r="H89" s="405"/>
      <c r="I89" s="405"/>
    </row>
    <row r="90" spans="1:9" x14ac:dyDescent="0.3">
      <c r="F90" s="336"/>
      <c r="G90" s="336"/>
    </row>
    <row r="91" spans="1:9" x14ac:dyDescent="0.3">
      <c r="A91" s="406" t="s">
        <v>456</v>
      </c>
      <c r="B91" s="406"/>
      <c r="C91" s="406"/>
      <c r="D91" s="406"/>
      <c r="E91" s="406"/>
      <c r="F91" s="406"/>
      <c r="G91" s="406"/>
      <c r="H91" s="406"/>
      <c r="I91" s="406"/>
    </row>
    <row r="92" spans="1:9" x14ac:dyDescent="0.3">
      <c r="A92" s="406" t="s">
        <v>457</v>
      </c>
      <c r="B92" s="406"/>
      <c r="C92" s="406"/>
      <c r="D92" s="406"/>
      <c r="E92" s="406"/>
      <c r="F92" s="406"/>
      <c r="G92" s="406"/>
      <c r="H92" s="406"/>
      <c r="I92" s="406"/>
    </row>
  </sheetData>
  <sheetProtection algorithmName="SHA-512" hashValue="2jR9GFPYDYFR1gOZkbenvnqKGz7jFq5xrUtbSK9AuKzVqooOOa8WFlbMo7/FOQSnXsknTZeFub2Uj7SaDhlsgA==" saltValue="j9YXagvouqoTfaACPzefiQ==" spinCount="100000" sheet="1" objects="1" scenarios="1"/>
  <protectedRanges>
    <protectedRange sqref="I2" name="Range20"/>
    <protectedRange sqref="A86" name="Range19"/>
    <protectedRange sqref="F76:G77" name="Range18"/>
    <protectedRange sqref="F73:G74" name="Range17"/>
    <protectedRange sqref="F70:G71" name="Range16"/>
    <protectedRange sqref="F57:G68" name="Range15"/>
    <protectedRange sqref="F44:G55" name="Range14"/>
    <protectedRange sqref="F41:G42" name="Range13"/>
    <protectedRange sqref="F38:G39" name="Range12"/>
    <protectedRange sqref="F35:G36" name="Range11"/>
    <protectedRange sqref="F32:G33" name="Range10"/>
    <protectedRange sqref="F29:G30" name="Range9"/>
    <protectedRange sqref="F26:G27" name="Range8"/>
    <protectedRange sqref="F23:G24" name="Range7"/>
    <protectedRange sqref="F20:G21" name="Range6"/>
    <protectedRange sqref="F17:G18" name="Range5"/>
    <protectedRange sqref="F14:G15" name="Range4"/>
    <protectedRange sqref="F11:G12" name="Range3"/>
    <protectedRange sqref="F8:G9" name="Range2"/>
    <protectedRange sqref="F5:G6" name="Range1"/>
  </protectedRanges>
  <mergeCells count="88">
    <mergeCell ref="A86:I89"/>
    <mergeCell ref="A91:I91"/>
    <mergeCell ref="A92:I92"/>
    <mergeCell ref="G80:H80"/>
    <mergeCell ref="C81:E81"/>
    <mergeCell ref="G81:H81"/>
    <mergeCell ref="C82:E82"/>
    <mergeCell ref="G82:H82"/>
    <mergeCell ref="C83:E83"/>
    <mergeCell ref="G83:H83"/>
    <mergeCell ref="C80:E80"/>
    <mergeCell ref="C75:E75"/>
    <mergeCell ref="C76:E76"/>
    <mergeCell ref="C77:E77"/>
    <mergeCell ref="C78:E78"/>
    <mergeCell ref="C79:E79"/>
    <mergeCell ref="C74:E74"/>
    <mergeCell ref="C63:E63"/>
    <mergeCell ref="C64:E64"/>
    <mergeCell ref="C65:E65"/>
    <mergeCell ref="C66:E66"/>
    <mergeCell ref="C67:E67"/>
    <mergeCell ref="C68:E68"/>
    <mergeCell ref="C69:E69"/>
    <mergeCell ref="C70:E70"/>
    <mergeCell ref="C71:E71"/>
    <mergeCell ref="C72:E72"/>
    <mergeCell ref="C73:E73"/>
    <mergeCell ref="C62:E62"/>
    <mergeCell ref="C51:E51"/>
    <mergeCell ref="C52:E52"/>
    <mergeCell ref="C53:E53"/>
    <mergeCell ref="C54:E54"/>
    <mergeCell ref="C55:E55"/>
    <mergeCell ref="C56:E56"/>
    <mergeCell ref="C57:E57"/>
    <mergeCell ref="C58:E58"/>
    <mergeCell ref="C59:E59"/>
    <mergeCell ref="C60:E60"/>
    <mergeCell ref="C61:E61"/>
    <mergeCell ref="C50:E50"/>
    <mergeCell ref="C38:E38"/>
    <mergeCell ref="C39:E39"/>
    <mergeCell ref="C41:E41"/>
    <mergeCell ref="C42:E42"/>
    <mergeCell ref="C43:E43"/>
    <mergeCell ref="C44:E44"/>
    <mergeCell ref="C45:E45"/>
    <mergeCell ref="C46:E46"/>
    <mergeCell ref="C47:E47"/>
    <mergeCell ref="C48:E48"/>
    <mergeCell ref="C49:E49"/>
    <mergeCell ref="C36:E36"/>
    <mergeCell ref="C24:E24"/>
    <mergeCell ref="C25:E25"/>
    <mergeCell ref="C26:E26"/>
    <mergeCell ref="C27:E27"/>
    <mergeCell ref="C28:E28"/>
    <mergeCell ref="C29:E29"/>
    <mergeCell ref="C30:E30"/>
    <mergeCell ref="C31:E31"/>
    <mergeCell ref="C32:E32"/>
    <mergeCell ref="C33:E33"/>
    <mergeCell ref="C35:E35"/>
    <mergeCell ref="C23:E23"/>
    <mergeCell ref="C12:E12"/>
    <mergeCell ref="C13:E13"/>
    <mergeCell ref="C14:E14"/>
    <mergeCell ref="C15:E15"/>
    <mergeCell ref="C16:E16"/>
    <mergeCell ref="C17:E17"/>
    <mergeCell ref="C18:E18"/>
    <mergeCell ref="C19:E19"/>
    <mergeCell ref="C20:E20"/>
    <mergeCell ref="C21:E21"/>
    <mergeCell ref="C22:E22"/>
    <mergeCell ref="C11:E11"/>
    <mergeCell ref="B1:I1"/>
    <mergeCell ref="A2:G2"/>
    <mergeCell ref="C3:E3"/>
    <mergeCell ref="J3:M3"/>
    <mergeCell ref="C4:E4"/>
    <mergeCell ref="C5:E5"/>
    <mergeCell ref="C6:E6"/>
    <mergeCell ref="C7:E7"/>
    <mergeCell ref="C8:E8"/>
    <mergeCell ref="C9:E9"/>
    <mergeCell ref="C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1"/>
  <sheetViews>
    <sheetView workbookViewId="0">
      <selection activeCell="H31" sqref="H31"/>
    </sheetView>
  </sheetViews>
  <sheetFormatPr defaultColWidth="9.109375" defaultRowHeight="13.2" x14ac:dyDescent="0.25"/>
  <cols>
    <col min="1" max="1" width="2.6640625" style="10" customWidth="1"/>
    <col min="2" max="2" width="4.109375" style="10" customWidth="1"/>
    <col min="3" max="3" width="3.6640625" style="10" customWidth="1"/>
    <col min="4" max="4" width="4" style="10" customWidth="1"/>
    <col min="5" max="5" width="15.44140625" style="10" customWidth="1"/>
    <col min="6" max="6" width="14.6640625" style="10" customWidth="1"/>
    <col min="7" max="7" width="19.109375" style="10" customWidth="1"/>
    <col min="8" max="8" width="9.5546875" style="10" customWidth="1"/>
    <col min="9" max="9" width="7" style="10" customWidth="1"/>
    <col min="10" max="10" width="9.5546875" style="10" customWidth="1"/>
    <col min="11" max="11" width="5.109375" style="10" customWidth="1"/>
    <col min="12" max="12" width="3.44140625" style="10" customWidth="1"/>
    <col min="13" max="13" width="13.109375" style="10" customWidth="1"/>
    <col min="14" max="14" width="2.5546875" style="10" customWidth="1"/>
    <col min="15" max="15" width="15.6640625" style="10" customWidth="1"/>
    <col min="16" max="16" width="3" style="10" customWidth="1"/>
    <col min="17" max="17" width="3.44140625" style="10" customWidth="1"/>
    <col min="18" max="18" width="2.33203125" style="10" customWidth="1"/>
    <col min="19" max="19" width="2.44140625" style="10" customWidth="1"/>
    <col min="20" max="20" width="9.109375" style="10"/>
    <col min="21" max="21" width="15.33203125" style="10" customWidth="1"/>
    <col min="22" max="16384" width="9.109375" style="10"/>
  </cols>
  <sheetData>
    <row r="1" spans="2:30" ht="12.75" customHeight="1" x14ac:dyDescent="0.25">
      <c r="B1" s="10" t="s">
        <v>22</v>
      </c>
      <c r="F1" s="434">
        <f>+'Section A'!B2</f>
        <v>0</v>
      </c>
      <c r="G1" s="434"/>
      <c r="H1" s="434"/>
      <c r="I1" s="434"/>
      <c r="J1" s="434"/>
      <c r="K1" s="434"/>
      <c r="L1" s="434"/>
      <c r="M1" s="10" t="s">
        <v>189</v>
      </c>
      <c r="O1" s="435">
        <f>+'Section A'!F2</f>
        <v>0</v>
      </c>
      <c r="P1" s="435"/>
    </row>
    <row r="2" spans="2:30" ht="15" customHeight="1" x14ac:dyDescent="0.3">
      <c r="B2" s="414" t="s">
        <v>184</v>
      </c>
      <c r="C2" s="414"/>
      <c r="D2" s="414"/>
      <c r="E2" s="414"/>
      <c r="F2" s="414"/>
      <c r="G2" s="414"/>
      <c r="H2" s="414"/>
      <c r="I2" s="414"/>
      <c r="J2" s="414"/>
    </row>
    <row r="3" spans="2:30" ht="13.5" customHeight="1" x14ac:dyDescent="0.25">
      <c r="B3" s="146"/>
      <c r="C3" s="415" t="s">
        <v>187</v>
      </c>
      <c r="D3" s="415"/>
      <c r="E3" s="415"/>
      <c r="F3" s="415"/>
      <c r="G3" s="415"/>
      <c r="H3" s="415"/>
      <c r="I3" s="415"/>
      <c r="J3" s="415"/>
      <c r="K3" s="415"/>
      <c r="L3" s="415"/>
      <c r="M3" s="415"/>
      <c r="N3" s="415"/>
      <c r="O3" s="415"/>
      <c r="P3" s="415"/>
      <c r="Q3" s="415"/>
    </row>
    <row r="4" spans="2:30" ht="6.75" customHeight="1" x14ac:dyDescent="0.25">
      <c r="B4" s="146"/>
      <c r="C4" s="146"/>
      <c r="D4" s="146"/>
      <c r="E4" s="146"/>
      <c r="F4" s="146"/>
      <c r="G4" s="146"/>
      <c r="H4" s="146"/>
      <c r="I4" s="146"/>
      <c r="J4" s="146"/>
      <c r="K4" s="146"/>
      <c r="L4" s="146"/>
      <c r="M4" s="146"/>
      <c r="N4" s="146"/>
      <c r="O4" s="146"/>
      <c r="P4" s="146"/>
      <c r="Q4" s="146"/>
    </row>
    <row r="5" spans="2:30" ht="45.75" customHeight="1" x14ac:dyDescent="0.3">
      <c r="B5" s="147" t="s">
        <v>97</v>
      </c>
      <c r="C5" s="148"/>
      <c r="D5" s="148"/>
      <c r="E5" s="410" t="s">
        <v>153</v>
      </c>
      <c r="F5" s="410"/>
      <c r="G5" s="410"/>
      <c r="H5" s="410"/>
      <c r="I5" s="410"/>
      <c r="J5" s="410"/>
      <c r="K5" s="410"/>
      <c r="L5" s="410"/>
      <c r="M5" s="410"/>
      <c r="N5" s="410"/>
      <c r="O5" s="410"/>
      <c r="P5" s="410"/>
      <c r="Q5" s="411"/>
      <c r="T5" s="418" t="s">
        <v>276</v>
      </c>
      <c r="U5" s="418"/>
      <c r="V5" s="418"/>
      <c r="W5" s="418"/>
      <c r="X5" s="418"/>
      <c r="Y5" s="418"/>
      <c r="Z5" s="418"/>
    </row>
    <row r="6" spans="2:30" ht="15" customHeight="1" x14ac:dyDescent="0.3">
      <c r="B6" s="149"/>
      <c r="C6" s="150"/>
      <c r="D6" s="150"/>
      <c r="E6" s="416" t="s">
        <v>106</v>
      </c>
      <c r="F6" s="416"/>
      <c r="G6" s="416"/>
      <c r="H6" s="416"/>
      <c r="I6" s="416"/>
      <c r="J6" s="416"/>
      <c r="K6" s="416"/>
      <c r="L6" s="416"/>
      <c r="M6" s="416"/>
      <c r="N6" s="416"/>
      <c r="O6" s="416"/>
      <c r="P6" s="416"/>
      <c r="Q6" s="417"/>
      <c r="T6" s="151"/>
    </row>
    <row r="7" spans="2:30" ht="6.75" customHeight="1" x14ac:dyDescent="0.25">
      <c r="B7" s="152"/>
      <c r="C7" s="146"/>
      <c r="D7" s="146"/>
      <c r="E7" s="146"/>
      <c r="F7" s="146"/>
      <c r="G7" s="146"/>
      <c r="H7" s="146"/>
      <c r="I7" s="146"/>
      <c r="J7" s="146"/>
      <c r="K7" s="146"/>
      <c r="L7" s="146"/>
      <c r="M7" s="146"/>
      <c r="N7" s="146"/>
      <c r="O7" s="146"/>
      <c r="P7" s="146"/>
      <c r="Q7" s="146"/>
    </row>
    <row r="8" spans="2:30" ht="28.5" customHeight="1" x14ac:dyDescent="0.3">
      <c r="B8" s="356" t="s">
        <v>264</v>
      </c>
      <c r="C8" s="356"/>
      <c r="D8" s="356"/>
      <c r="E8" s="356"/>
      <c r="F8" s="356"/>
      <c r="G8" s="356"/>
      <c r="H8" s="356"/>
      <c r="I8" s="356"/>
      <c r="J8" s="356"/>
      <c r="K8" s="356"/>
      <c r="L8" s="356"/>
      <c r="M8" s="356"/>
      <c r="N8" s="356"/>
      <c r="O8" s="356"/>
      <c r="P8" s="356"/>
      <c r="Q8" s="356"/>
      <c r="T8" s="418" t="s">
        <v>277</v>
      </c>
      <c r="U8" s="418"/>
      <c r="V8" s="418"/>
      <c r="W8" s="418"/>
      <c r="X8" s="418"/>
      <c r="Y8" s="151"/>
      <c r="Z8" s="153"/>
      <c r="AA8" s="153"/>
      <c r="AB8" s="153"/>
      <c r="AC8" s="153"/>
      <c r="AD8" s="153"/>
    </row>
    <row r="9" spans="2:30" ht="18" customHeight="1" x14ac:dyDescent="0.25">
      <c r="B9" s="146"/>
      <c r="C9" s="154" t="s">
        <v>111</v>
      </c>
      <c r="D9" s="356" t="s">
        <v>185</v>
      </c>
      <c r="E9" s="356"/>
      <c r="F9" s="356"/>
      <c r="G9" s="356"/>
      <c r="H9" s="356"/>
      <c r="I9" s="356"/>
      <c r="J9" s="356"/>
      <c r="K9" s="356"/>
      <c r="L9" s="356"/>
      <c r="M9" s="356"/>
      <c r="N9" s="356"/>
      <c r="O9" s="356"/>
      <c r="P9" s="356"/>
      <c r="Q9" s="356"/>
      <c r="T9" s="51"/>
      <c r="U9" s="155"/>
      <c r="V9" s="155"/>
      <c r="W9" s="155"/>
      <c r="X9" s="155"/>
      <c r="Y9" s="155"/>
      <c r="Z9" s="155"/>
      <c r="AA9" s="155"/>
      <c r="AB9" s="155"/>
      <c r="AC9" s="155"/>
      <c r="AD9" s="155"/>
    </row>
    <row r="10" spans="2:30" ht="17.25" customHeight="1" x14ac:dyDescent="0.25">
      <c r="B10" s="146"/>
      <c r="C10" s="154" t="s">
        <v>112</v>
      </c>
      <c r="D10" s="356" t="s">
        <v>114</v>
      </c>
      <c r="E10" s="356"/>
      <c r="F10" s="356"/>
      <c r="G10" s="356"/>
      <c r="H10" s="356"/>
      <c r="I10" s="356"/>
      <c r="J10" s="356"/>
      <c r="K10" s="356"/>
      <c r="L10" s="356"/>
      <c r="M10" s="356"/>
      <c r="N10" s="356"/>
      <c r="O10" s="356"/>
      <c r="P10" s="356"/>
      <c r="Q10" s="356"/>
      <c r="T10" s="156"/>
      <c r="U10" s="157"/>
      <c r="V10" s="157"/>
      <c r="W10" s="157"/>
      <c r="X10" s="157"/>
      <c r="Y10" s="157"/>
      <c r="Z10" s="157"/>
      <c r="AA10" s="157"/>
      <c r="AB10" s="157"/>
      <c r="AC10" s="157"/>
      <c r="AD10" s="157"/>
    </row>
    <row r="11" spans="2:30" ht="14.25" customHeight="1" x14ac:dyDescent="0.25">
      <c r="B11" s="146"/>
      <c r="C11" s="154" t="s">
        <v>113</v>
      </c>
      <c r="D11" s="419" t="s">
        <v>265</v>
      </c>
      <c r="E11" s="419"/>
      <c r="F11" s="419"/>
      <c r="G11" s="419"/>
      <c r="H11" s="419"/>
      <c r="I11" s="419"/>
      <c r="J11" s="419"/>
      <c r="K11" s="419"/>
      <c r="L11" s="419"/>
      <c r="M11" s="419"/>
      <c r="N11" s="419"/>
      <c r="O11" s="419"/>
      <c r="P11" s="419"/>
      <c r="Q11" s="419"/>
      <c r="T11" s="409"/>
      <c r="U11" s="409"/>
      <c r="V11" s="409"/>
      <c r="W11" s="409"/>
      <c r="X11" s="409"/>
      <c r="Y11" s="409"/>
    </row>
    <row r="12" spans="2:30" ht="8.25" customHeight="1" x14ac:dyDescent="0.25">
      <c r="B12" s="146"/>
      <c r="C12" s="158"/>
      <c r="D12" s="158"/>
      <c r="E12" s="158"/>
      <c r="F12" s="158"/>
      <c r="G12" s="158"/>
      <c r="H12" s="158"/>
      <c r="I12" s="158"/>
      <c r="J12" s="158"/>
      <c r="K12" s="158"/>
      <c r="L12" s="158"/>
      <c r="M12" s="158"/>
      <c r="N12" s="158"/>
      <c r="O12" s="158"/>
      <c r="P12" s="158"/>
      <c r="Q12" s="146"/>
      <c r="T12" s="30"/>
      <c r="U12" s="30"/>
      <c r="V12" s="30"/>
      <c r="W12" s="30"/>
      <c r="X12" s="30"/>
      <c r="Y12" s="30"/>
    </row>
    <row r="13" spans="2:30" ht="42" customHeight="1" x14ac:dyDescent="0.25">
      <c r="B13" s="159" t="s">
        <v>98</v>
      </c>
      <c r="C13" s="160"/>
      <c r="D13" s="148"/>
      <c r="E13" s="410" t="s">
        <v>116</v>
      </c>
      <c r="F13" s="410"/>
      <c r="G13" s="410"/>
      <c r="H13" s="410"/>
      <c r="I13" s="410"/>
      <c r="J13" s="410"/>
      <c r="K13" s="410"/>
      <c r="L13" s="410"/>
      <c r="M13" s="410"/>
      <c r="N13" s="410"/>
      <c r="O13" s="410"/>
      <c r="P13" s="410"/>
      <c r="Q13" s="411"/>
    </row>
    <row r="14" spans="2:30" ht="13.5" customHeight="1" x14ac:dyDescent="0.25">
      <c r="B14" s="161"/>
      <c r="C14" s="162"/>
      <c r="D14" s="146"/>
      <c r="E14" s="412" t="s">
        <v>105</v>
      </c>
      <c r="F14" s="412"/>
      <c r="G14" s="412"/>
      <c r="H14" s="412"/>
      <c r="I14" s="412"/>
      <c r="J14" s="412"/>
      <c r="K14" s="412"/>
      <c r="L14" s="412"/>
      <c r="M14" s="412"/>
      <c r="N14" s="412"/>
      <c r="O14" s="412"/>
      <c r="P14" s="412"/>
      <c r="Q14" s="413"/>
    </row>
    <row r="15" spans="2:30" ht="48.75" customHeight="1" x14ac:dyDescent="0.25">
      <c r="B15" s="163" t="s">
        <v>99</v>
      </c>
      <c r="C15" s="146"/>
      <c r="D15" s="146"/>
      <c r="E15" s="348" t="s">
        <v>266</v>
      </c>
      <c r="F15" s="348"/>
      <c r="G15" s="348"/>
      <c r="H15" s="348"/>
      <c r="I15" s="348"/>
      <c r="J15" s="348"/>
      <c r="K15" s="348"/>
      <c r="L15" s="348"/>
      <c r="M15" s="348"/>
      <c r="N15" s="348"/>
      <c r="O15" s="348"/>
      <c r="P15" s="348"/>
      <c r="Q15" s="420"/>
    </row>
    <row r="16" spans="2:30" ht="18" customHeight="1" x14ac:dyDescent="0.25">
      <c r="B16" s="164"/>
      <c r="C16" s="150"/>
      <c r="D16" s="150"/>
      <c r="E16" s="416" t="s">
        <v>110</v>
      </c>
      <c r="F16" s="421"/>
      <c r="G16" s="421"/>
      <c r="H16" s="421"/>
      <c r="I16" s="421"/>
      <c r="J16" s="421"/>
      <c r="K16" s="421"/>
      <c r="L16" s="421"/>
      <c r="M16" s="421"/>
      <c r="N16" s="421"/>
      <c r="O16" s="421"/>
      <c r="P16" s="421"/>
      <c r="Q16" s="422"/>
      <c r="U16" s="409"/>
      <c r="V16" s="409"/>
      <c r="W16" s="409"/>
      <c r="X16" s="409"/>
      <c r="Y16" s="409"/>
      <c r="Z16" s="409"/>
    </row>
    <row r="17" spans="2:17" ht="5.25" customHeight="1" x14ac:dyDescent="0.25">
      <c r="B17" s="146"/>
      <c r="C17" s="146"/>
      <c r="D17" s="146"/>
      <c r="E17" s="146"/>
      <c r="F17" s="146"/>
      <c r="G17" s="146"/>
      <c r="H17" s="146"/>
      <c r="I17" s="146"/>
      <c r="J17" s="146"/>
      <c r="K17" s="146"/>
      <c r="L17" s="146"/>
      <c r="M17" s="146"/>
      <c r="N17" s="146"/>
      <c r="O17" s="146"/>
      <c r="P17" s="146"/>
      <c r="Q17" s="146"/>
    </row>
    <row r="18" spans="2:17" ht="37.5" customHeight="1" x14ac:dyDescent="0.25">
      <c r="B18" s="159" t="s">
        <v>100</v>
      </c>
      <c r="C18" s="148"/>
      <c r="D18" s="148"/>
      <c r="E18" s="410" t="s">
        <v>186</v>
      </c>
      <c r="F18" s="410"/>
      <c r="G18" s="410"/>
      <c r="H18" s="410"/>
      <c r="I18" s="410"/>
      <c r="J18" s="410"/>
      <c r="K18" s="410"/>
      <c r="L18" s="410"/>
      <c r="M18" s="410"/>
      <c r="N18" s="410"/>
      <c r="O18" s="410"/>
      <c r="P18" s="410"/>
      <c r="Q18" s="411"/>
    </row>
    <row r="19" spans="2:17" ht="27" customHeight="1" x14ac:dyDescent="0.25">
      <c r="B19" s="164"/>
      <c r="C19" s="150"/>
      <c r="D19" s="150"/>
      <c r="E19" s="416" t="s">
        <v>115</v>
      </c>
      <c r="F19" s="416"/>
      <c r="G19" s="416"/>
      <c r="H19" s="416"/>
      <c r="I19" s="416"/>
      <c r="J19" s="416"/>
      <c r="K19" s="416"/>
      <c r="L19" s="416"/>
      <c r="M19" s="416"/>
      <c r="N19" s="416"/>
      <c r="O19" s="416"/>
      <c r="P19" s="416"/>
      <c r="Q19" s="417"/>
    </row>
    <row r="20" spans="2:17" ht="6" customHeight="1" x14ac:dyDescent="0.25">
      <c r="B20" s="146"/>
      <c r="C20" s="146"/>
      <c r="D20" s="146"/>
      <c r="E20" s="146"/>
      <c r="F20" s="146"/>
      <c r="G20" s="146"/>
      <c r="H20" s="146"/>
      <c r="I20" s="146"/>
      <c r="J20" s="146"/>
      <c r="K20" s="146"/>
      <c r="L20" s="146"/>
      <c r="M20" s="146"/>
      <c r="N20" s="146"/>
      <c r="O20" s="146"/>
      <c r="P20" s="146"/>
      <c r="Q20" s="146"/>
    </row>
    <row r="21" spans="2:17" x14ac:dyDescent="0.25">
      <c r="B21" s="424" t="s">
        <v>103</v>
      </c>
      <c r="C21" s="427"/>
      <c r="D21" s="148"/>
      <c r="E21" s="165" t="s">
        <v>108</v>
      </c>
      <c r="F21" s="148"/>
      <c r="G21" s="148"/>
      <c r="H21" s="148"/>
      <c r="I21" s="148"/>
      <c r="J21" s="148"/>
      <c r="K21" s="148"/>
      <c r="L21" s="148"/>
      <c r="M21" s="148"/>
      <c r="N21" s="148"/>
      <c r="O21" s="148"/>
      <c r="P21" s="148"/>
      <c r="Q21" s="166"/>
    </row>
    <row r="22" spans="2:17" ht="15" customHeight="1" x14ac:dyDescent="0.25">
      <c r="B22" s="425"/>
      <c r="C22" s="428"/>
      <c r="D22" s="146"/>
      <c r="E22" s="167" t="s">
        <v>102</v>
      </c>
      <c r="F22" s="430" t="s">
        <v>101</v>
      </c>
      <c r="G22" s="430"/>
      <c r="H22" s="430"/>
      <c r="I22" s="430"/>
      <c r="J22" s="430"/>
      <c r="K22" s="430"/>
      <c r="L22" s="430"/>
      <c r="M22" s="430"/>
      <c r="N22" s="430"/>
      <c r="O22" s="430"/>
      <c r="P22" s="430"/>
      <c r="Q22" s="431"/>
    </row>
    <row r="23" spans="2:17" ht="14.25" customHeight="1" x14ac:dyDescent="0.25">
      <c r="B23" s="425"/>
      <c r="C23" s="428"/>
      <c r="D23" s="146"/>
      <c r="E23" s="167" t="s">
        <v>102</v>
      </c>
      <c r="F23" s="432" t="s">
        <v>267</v>
      </c>
      <c r="G23" s="432"/>
      <c r="H23" s="432"/>
      <c r="I23" s="432"/>
      <c r="J23" s="432"/>
      <c r="K23" s="432"/>
      <c r="L23" s="432"/>
      <c r="M23" s="432"/>
      <c r="N23" s="432"/>
      <c r="O23" s="432"/>
      <c r="P23" s="432"/>
      <c r="Q23" s="433"/>
    </row>
    <row r="24" spans="2:17" ht="12.75" customHeight="1" x14ac:dyDescent="0.25">
      <c r="B24" s="426"/>
      <c r="C24" s="429"/>
      <c r="D24" s="150"/>
      <c r="E24" s="168" t="s">
        <v>104</v>
      </c>
      <c r="F24" s="169"/>
      <c r="G24" s="169"/>
      <c r="H24" s="169"/>
      <c r="I24" s="169"/>
      <c r="J24" s="150"/>
      <c r="K24" s="150"/>
      <c r="L24" s="150"/>
      <c r="M24" s="150"/>
      <c r="N24" s="150"/>
      <c r="O24" s="150"/>
      <c r="P24" s="150"/>
      <c r="Q24" s="170"/>
    </row>
    <row r="25" spans="2:17" ht="12.75" customHeight="1" x14ac:dyDescent="0.25">
      <c r="B25" s="167"/>
      <c r="C25" s="171"/>
      <c r="D25" s="146"/>
      <c r="E25" s="32"/>
      <c r="F25" s="162"/>
      <c r="G25" s="162"/>
      <c r="H25" s="162"/>
      <c r="I25" s="162"/>
      <c r="J25" s="146"/>
      <c r="K25" s="146"/>
      <c r="L25" s="146"/>
      <c r="M25" s="146"/>
      <c r="N25" s="146"/>
      <c r="O25" s="146"/>
      <c r="P25" s="146"/>
      <c r="Q25" s="146"/>
    </row>
    <row r="26" spans="2:17" ht="27" customHeight="1" x14ac:dyDescent="0.25">
      <c r="B26" s="172" t="s">
        <v>268</v>
      </c>
      <c r="C26" s="173"/>
      <c r="D26" s="174"/>
      <c r="E26" s="436" t="s">
        <v>269</v>
      </c>
      <c r="F26" s="436"/>
      <c r="G26" s="436"/>
      <c r="H26" s="436"/>
      <c r="I26" s="436"/>
      <c r="J26" s="436"/>
      <c r="K26" s="436"/>
      <c r="L26" s="436"/>
      <c r="M26" s="436"/>
      <c r="N26" s="436"/>
      <c r="O26" s="436"/>
      <c r="P26" s="436"/>
      <c r="Q26" s="437"/>
    </row>
    <row r="27" spans="2:17" ht="33" customHeight="1" thickBot="1" x14ac:dyDescent="0.3">
      <c r="B27" s="146"/>
      <c r="C27" s="146"/>
      <c r="D27" s="146"/>
      <c r="E27" s="146"/>
      <c r="F27" s="146"/>
      <c r="G27" s="146"/>
      <c r="H27" s="146"/>
      <c r="I27" s="146"/>
      <c r="J27" s="146"/>
      <c r="K27" s="146"/>
      <c r="L27" s="146"/>
      <c r="M27" s="146"/>
      <c r="N27" s="146"/>
      <c r="O27" s="146"/>
      <c r="P27" s="146"/>
      <c r="Q27" s="146"/>
    </row>
    <row r="28" spans="2:17" ht="5.25" customHeight="1" thickTop="1" x14ac:dyDescent="0.25">
      <c r="B28" s="146"/>
      <c r="C28" s="146"/>
      <c r="D28" s="146"/>
      <c r="E28" s="146"/>
      <c r="F28" s="146"/>
      <c r="G28" s="175"/>
      <c r="H28" s="176"/>
      <c r="I28" s="176"/>
      <c r="J28" s="176"/>
      <c r="K28" s="176"/>
      <c r="L28" s="176"/>
      <c r="M28" s="176"/>
      <c r="N28" s="176"/>
      <c r="O28" s="176"/>
      <c r="P28" s="176"/>
      <c r="Q28" s="177"/>
    </row>
    <row r="29" spans="2:17" ht="14.25" customHeight="1" x14ac:dyDescent="0.25">
      <c r="B29" s="438" t="s">
        <v>107</v>
      </c>
      <c r="C29" s="438"/>
      <c r="D29" s="438"/>
      <c r="E29" s="438"/>
      <c r="F29" s="438"/>
      <c r="G29" s="439" t="s">
        <v>270</v>
      </c>
      <c r="H29" s="348"/>
      <c r="I29" s="440"/>
      <c r="J29" s="441"/>
      <c r="K29" s="156" t="s">
        <v>259</v>
      </c>
      <c r="L29" s="442"/>
      <c r="M29" s="443"/>
      <c r="N29" s="51"/>
      <c r="O29" s="10" t="s">
        <v>271</v>
      </c>
      <c r="P29" s="156"/>
      <c r="Q29" s="178"/>
    </row>
    <row r="30" spans="2:17" ht="14.25" customHeight="1" x14ac:dyDescent="0.25">
      <c r="B30" s="438"/>
      <c r="C30" s="438"/>
      <c r="D30" s="438"/>
      <c r="E30" s="438"/>
      <c r="F30" s="438"/>
      <c r="G30" s="439" t="s">
        <v>272</v>
      </c>
      <c r="H30" s="348"/>
      <c r="I30" s="348"/>
      <c r="J30" s="441"/>
      <c r="K30" s="441"/>
      <c r="L30" s="441"/>
      <c r="M30" s="441"/>
      <c r="N30" s="441"/>
      <c r="O30" s="441"/>
      <c r="P30" s="441"/>
      <c r="Q30" s="179"/>
    </row>
    <row r="31" spans="2:17" ht="14.25" customHeight="1" x14ac:dyDescent="0.25">
      <c r="B31" s="438"/>
      <c r="C31" s="438"/>
      <c r="D31" s="438"/>
      <c r="E31" s="438"/>
      <c r="F31" s="438"/>
      <c r="G31" s="180" t="s">
        <v>260</v>
      </c>
      <c r="H31" s="181"/>
      <c r="I31" s="30" t="s">
        <v>273</v>
      </c>
      <c r="J31" s="410" t="s">
        <v>274</v>
      </c>
      <c r="K31" s="410"/>
      <c r="L31" s="410"/>
      <c r="M31" s="444"/>
      <c r="N31" s="444"/>
      <c r="O31" s="444"/>
      <c r="P31" s="444"/>
      <c r="Q31" s="179"/>
    </row>
    <row r="32" spans="2:17" ht="5.25" customHeight="1" thickBot="1" x14ac:dyDescent="0.3">
      <c r="B32" s="146"/>
      <c r="C32" s="146"/>
      <c r="D32" s="146"/>
      <c r="E32" s="146"/>
      <c r="F32" s="146"/>
      <c r="G32" s="182"/>
      <c r="H32" s="183"/>
      <c r="I32" s="183"/>
      <c r="J32" s="183"/>
      <c r="K32" s="183"/>
      <c r="L32" s="183"/>
      <c r="M32" s="183"/>
      <c r="N32" s="183"/>
      <c r="O32" s="183"/>
      <c r="P32" s="183"/>
      <c r="Q32" s="184"/>
    </row>
    <row r="33" spans="2:25" ht="13.8" thickTop="1" x14ac:dyDescent="0.25">
      <c r="B33" s="146"/>
      <c r="C33" s="146"/>
      <c r="D33" s="146"/>
      <c r="E33" s="146"/>
      <c r="F33" s="146"/>
      <c r="G33" s="146"/>
      <c r="H33" s="146"/>
      <c r="I33" s="146"/>
      <c r="J33" s="146"/>
      <c r="K33" s="146"/>
      <c r="L33" s="146"/>
      <c r="M33" s="146"/>
      <c r="N33" s="146"/>
      <c r="O33" s="146"/>
      <c r="P33" s="146"/>
      <c r="Q33" s="146"/>
    </row>
    <row r="37" spans="2:25" ht="13.5" customHeight="1" x14ac:dyDescent="0.25"/>
    <row r="38" spans="2:25" ht="16.5" customHeight="1" x14ac:dyDescent="0.25"/>
    <row r="39" spans="2:25" x14ac:dyDescent="0.25">
      <c r="U39" s="423"/>
      <c r="V39" s="423"/>
      <c r="W39" s="423"/>
      <c r="X39" s="423"/>
      <c r="Y39" s="423"/>
    </row>
    <row r="40" spans="2:25" x14ac:dyDescent="0.25">
      <c r="U40" s="423"/>
      <c r="V40" s="423"/>
      <c r="W40" s="423"/>
      <c r="X40" s="423"/>
      <c r="Y40" s="423"/>
    </row>
    <row r="41" spans="2:25" x14ac:dyDescent="0.25">
      <c r="U41" s="423"/>
      <c r="V41" s="423"/>
      <c r="W41" s="423"/>
      <c r="X41" s="423"/>
      <c r="Y41" s="423"/>
    </row>
  </sheetData>
  <mergeCells count="36">
    <mergeCell ref="F1:L1"/>
    <mergeCell ref="O1:P1"/>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E15:Q15"/>
    <mergeCell ref="E16:Q16"/>
    <mergeCell ref="U40:Y40"/>
    <mergeCell ref="B21:B24"/>
    <mergeCell ref="C21:C24"/>
    <mergeCell ref="F22:Q22"/>
    <mergeCell ref="F23:Q23"/>
    <mergeCell ref="T11:Y11"/>
    <mergeCell ref="E13:Q13"/>
    <mergeCell ref="E14:Q14"/>
    <mergeCell ref="B2:J2"/>
    <mergeCell ref="C3:Q3"/>
    <mergeCell ref="E5:Q5"/>
    <mergeCell ref="E6:Q6"/>
    <mergeCell ref="B8:Q8"/>
    <mergeCell ref="T5:Z5"/>
    <mergeCell ref="T8:X8"/>
    <mergeCell ref="D9:Q9"/>
    <mergeCell ref="D10:Q10"/>
    <mergeCell ref="D11:Q11"/>
  </mergeCells>
  <pageMargins left="0.7" right="0.7" top="0.75" bottom="0.75" header="0.3" footer="0.3"/>
  <pageSetup scale="91"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9"/>
  <sheetViews>
    <sheetView topLeftCell="A23" zoomScaleNormal="100" zoomScaleSheetLayoutView="100" workbookViewId="0">
      <selection activeCell="C30" sqref="C30"/>
    </sheetView>
  </sheetViews>
  <sheetFormatPr defaultRowHeight="14.4" x14ac:dyDescent="0.3"/>
  <cols>
    <col min="1" max="1" width="44" bestFit="1" customWidth="1"/>
    <col min="2" max="2" width="26.6640625" customWidth="1"/>
    <col min="3" max="5" width="23.88671875" customWidth="1"/>
    <col min="6" max="6" width="7.88671875" customWidth="1"/>
    <col min="7" max="8" width="9.109375" customWidth="1"/>
  </cols>
  <sheetData>
    <row r="1" spans="1:6" ht="20.100000000000001" customHeight="1" x14ac:dyDescent="0.3">
      <c r="A1" s="64" t="str">
        <f>+'Section A'!A1</f>
        <v xml:space="preserve">STATE OF ILLINOIS </v>
      </c>
      <c r="B1" s="384" t="str">
        <f>+'Section A'!B1:D1</f>
        <v>UNIFORM GRANT BUDGET MODIFICATION TEMPLATE</v>
      </c>
      <c r="C1" s="384"/>
      <c r="D1" s="384"/>
      <c r="E1" s="137" t="str">
        <f>+'Section A'!E1</f>
        <v>Commerce &amp; Economic Opportunity</v>
      </c>
      <c r="F1" s="19" t="s">
        <v>231</v>
      </c>
    </row>
    <row r="2" spans="1:6" ht="39.9" customHeight="1" x14ac:dyDescent="0.3">
      <c r="A2" s="62" t="str">
        <f>"Organization Name: "&amp;'Section A'!B2</f>
        <v xml:space="preserve">Organization Name: </v>
      </c>
      <c r="B2" s="360" t="str">
        <f>"NOFO # "&amp;'Section A'!F2</f>
        <v xml:space="preserve">NOFO # </v>
      </c>
      <c r="C2" s="362"/>
      <c r="D2" s="360" t="str">
        <f>"Fiscal Year: "&amp;'Section A'!F3</f>
        <v xml:space="preserve">Fiscal Year: </v>
      </c>
      <c r="E2" s="362"/>
    </row>
    <row r="3" spans="1:6" ht="20.100000000000001" customHeight="1" x14ac:dyDescent="0.3">
      <c r="A3" s="461" t="s">
        <v>203</v>
      </c>
      <c r="B3" s="462"/>
      <c r="C3" s="463"/>
      <c r="D3" s="459" t="str">
        <f>"Grant # "&amp;'Section A'!F4</f>
        <v xml:space="preserve">Grant # </v>
      </c>
      <c r="E3" s="460"/>
    </row>
    <row r="4" spans="1:6" ht="20.100000000000001" customHeight="1" x14ac:dyDescent="0.3">
      <c r="A4" s="370" t="s">
        <v>28</v>
      </c>
      <c r="B4" s="371"/>
      <c r="C4" s="372"/>
      <c r="D4" s="363" t="s">
        <v>198</v>
      </c>
      <c r="E4" s="364"/>
    </row>
    <row r="5" spans="1:6" ht="15" customHeight="1" x14ac:dyDescent="0.3">
      <c r="A5" s="455" t="s">
        <v>205</v>
      </c>
      <c r="B5" s="455"/>
      <c r="C5" s="204"/>
      <c r="D5" s="451"/>
      <c r="E5" s="452"/>
    </row>
    <row r="6" spans="1:6" ht="15" customHeight="1" x14ac:dyDescent="0.3">
      <c r="A6" s="457" t="s">
        <v>26</v>
      </c>
      <c r="B6" s="457"/>
      <c r="C6" s="201"/>
      <c r="D6" s="449">
        <v>147600</v>
      </c>
      <c r="E6" s="450"/>
    </row>
    <row r="7" spans="1:6" ht="15" customHeight="1" x14ac:dyDescent="0.3">
      <c r="A7" s="457" t="s">
        <v>27</v>
      </c>
      <c r="B7" s="457"/>
      <c r="C7" s="201"/>
      <c r="D7" s="449">
        <v>0</v>
      </c>
      <c r="E7" s="450"/>
    </row>
    <row r="8" spans="1:6" ht="15" customHeight="1" x14ac:dyDescent="0.3">
      <c r="A8" s="458" t="s">
        <v>25</v>
      </c>
      <c r="B8" s="458"/>
      <c r="C8" s="202"/>
      <c r="D8" s="449">
        <v>0</v>
      </c>
      <c r="E8" s="450"/>
    </row>
    <row r="9" spans="1:6" ht="20.100000000000001" customHeight="1" thickBot="1" x14ac:dyDescent="0.35">
      <c r="A9" s="456" t="s">
        <v>204</v>
      </c>
      <c r="B9" s="456"/>
      <c r="C9" s="203"/>
      <c r="D9" s="447">
        <f>(D6+D7+D8)</f>
        <v>147600</v>
      </c>
      <c r="E9" s="448"/>
    </row>
    <row r="10" spans="1:6" ht="20.100000000000001" customHeight="1" thickBot="1" x14ac:dyDescent="0.35">
      <c r="A10" s="373" t="s">
        <v>207</v>
      </c>
      <c r="B10" s="375"/>
      <c r="C10" s="376"/>
      <c r="D10" s="376"/>
      <c r="E10" s="377"/>
      <c r="F10" s="19"/>
    </row>
    <row r="11" spans="1:6" ht="41.4" x14ac:dyDescent="0.3">
      <c r="A11" s="67" t="s">
        <v>195</v>
      </c>
      <c r="B11" s="67" t="s">
        <v>230</v>
      </c>
      <c r="C11" s="67" t="s">
        <v>248</v>
      </c>
      <c r="D11" s="67" t="s">
        <v>249</v>
      </c>
      <c r="E11" s="134" t="s">
        <v>250</v>
      </c>
    </row>
    <row r="12" spans="1:6" ht="16.5" customHeight="1" x14ac:dyDescent="0.3">
      <c r="A12" s="57" t="s">
        <v>14</v>
      </c>
      <c r="B12" s="59">
        <v>200.43</v>
      </c>
      <c r="C12" s="198"/>
      <c r="D12" s="63">
        <f>+Personnel!G39</f>
        <v>0</v>
      </c>
      <c r="E12" s="63">
        <f>+C12+D12</f>
        <v>0</v>
      </c>
      <c r="F12" s="135" t="s">
        <v>278</v>
      </c>
    </row>
    <row r="13" spans="1:6" ht="16.5" customHeight="1" x14ac:dyDescent="0.3">
      <c r="A13" s="57" t="s">
        <v>15</v>
      </c>
      <c r="B13" s="60">
        <v>200.43100000000001</v>
      </c>
      <c r="C13" s="198">
        <v>0</v>
      </c>
      <c r="D13" s="63">
        <f>+'Fringe Benefits'!G26</f>
        <v>0</v>
      </c>
      <c r="E13" s="63">
        <f t="shared" ref="E13:E29" si="0">+C13+D13</f>
        <v>0</v>
      </c>
    </row>
    <row r="14" spans="1:6" ht="16.5" customHeight="1" x14ac:dyDescent="0.3">
      <c r="A14" s="57" t="s">
        <v>16</v>
      </c>
      <c r="B14" s="60">
        <v>200.47399999999999</v>
      </c>
      <c r="C14" s="198">
        <v>0</v>
      </c>
      <c r="D14" s="63">
        <f>+Travel!G32</f>
        <v>0</v>
      </c>
      <c r="E14" s="63">
        <f t="shared" si="0"/>
        <v>0</v>
      </c>
    </row>
    <row r="15" spans="1:6" ht="16.5" customHeight="1" x14ac:dyDescent="0.3">
      <c r="A15" s="57" t="s">
        <v>0</v>
      </c>
      <c r="B15" s="60">
        <v>200.43899999999999</v>
      </c>
      <c r="C15" s="198">
        <v>0</v>
      </c>
      <c r="D15" s="63">
        <f>+Equipment!D22</f>
        <v>0</v>
      </c>
      <c r="E15" s="63">
        <f t="shared" si="0"/>
        <v>0</v>
      </c>
    </row>
    <row r="16" spans="1:6" ht="16.5" customHeight="1" x14ac:dyDescent="0.3">
      <c r="A16" s="57" t="s">
        <v>1</v>
      </c>
      <c r="B16" s="60">
        <v>200.94</v>
      </c>
      <c r="C16" s="198">
        <v>0</v>
      </c>
      <c r="D16" s="63">
        <f>+Supplies!D23</f>
        <v>0</v>
      </c>
      <c r="E16" s="63">
        <f t="shared" si="0"/>
        <v>0</v>
      </c>
    </row>
    <row r="17" spans="1:6" ht="16.5" customHeight="1" x14ac:dyDescent="0.3">
      <c r="A17" s="57" t="s">
        <v>201</v>
      </c>
      <c r="B17" s="60" t="s">
        <v>200</v>
      </c>
      <c r="C17" s="198">
        <v>0</v>
      </c>
      <c r="D17" s="63">
        <f>+'Contractual Services'!C23</f>
        <v>0</v>
      </c>
      <c r="E17" s="63">
        <f t="shared" si="0"/>
        <v>0</v>
      </c>
    </row>
    <row r="18" spans="1:6" ht="16.5" customHeight="1" x14ac:dyDescent="0.3">
      <c r="A18" s="57" t="s">
        <v>13</v>
      </c>
      <c r="B18" s="60">
        <v>200.459</v>
      </c>
      <c r="C18" s="198">
        <v>0</v>
      </c>
      <c r="D18" s="63">
        <f>+Consultant!G16+Consultant!G38</f>
        <v>0</v>
      </c>
      <c r="E18" s="63">
        <f t="shared" si="0"/>
        <v>0</v>
      </c>
    </row>
    <row r="19" spans="1:6" ht="16.5" hidden="1" customHeight="1" x14ac:dyDescent="0.3">
      <c r="A19" s="295" t="s">
        <v>17</v>
      </c>
      <c r="B19" s="293"/>
      <c r="C19" s="294">
        <v>0</v>
      </c>
      <c r="D19" s="294">
        <f>+Construction!C10</f>
        <v>0</v>
      </c>
      <c r="E19" s="294">
        <f t="shared" si="0"/>
        <v>0</v>
      </c>
    </row>
    <row r="20" spans="1:6" ht="16.5" customHeight="1" x14ac:dyDescent="0.3">
      <c r="A20" s="57" t="s">
        <v>18</v>
      </c>
      <c r="B20" s="60">
        <v>200.465</v>
      </c>
      <c r="C20" s="198">
        <v>0</v>
      </c>
      <c r="D20" s="63">
        <f>+Occupancy!F22</f>
        <v>0</v>
      </c>
      <c r="E20" s="63">
        <f t="shared" si="0"/>
        <v>0</v>
      </c>
    </row>
    <row r="21" spans="1:6" ht="16.5" customHeight="1" x14ac:dyDescent="0.3">
      <c r="A21" s="57" t="s">
        <v>19</v>
      </c>
      <c r="B21" s="60">
        <v>200.87</v>
      </c>
      <c r="C21" s="198">
        <v>0</v>
      </c>
      <c r="D21" s="63">
        <f>+'R &amp; D'!C15</f>
        <v>0</v>
      </c>
      <c r="E21" s="63">
        <f t="shared" si="0"/>
        <v>0</v>
      </c>
    </row>
    <row r="22" spans="1:6" ht="16.5" customHeight="1" x14ac:dyDescent="0.3">
      <c r="A22" s="57" t="s">
        <v>83</v>
      </c>
      <c r="B22" s="60"/>
      <c r="C22" s="198">
        <v>0</v>
      </c>
      <c r="D22" s="63">
        <f>+Telecommunications!F20</f>
        <v>0</v>
      </c>
      <c r="E22" s="63">
        <f t="shared" si="0"/>
        <v>0</v>
      </c>
    </row>
    <row r="23" spans="1:6" ht="16.5" customHeight="1" x14ac:dyDescent="0.3">
      <c r="A23" s="57" t="s">
        <v>20</v>
      </c>
      <c r="B23" s="60">
        <v>200.47200000000001</v>
      </c>
      <c r="C23" s="198">
        <v>0</v>
      </c>
      <c r="D23" s="63">
        <f>+'Training &amp; Education'!F18</f>
        <v>0</v>
      </c>
      <c r="E23" s="63">
        <f t="shared" si="0"/>
        <v>0</v>
      </c>
    </row>
    <row r="24" spans="1:6" ht="16.5" customHeight="1" x14ac:dyDescent="0.3">
      <c r="A24" s="57" t="s">
        <v>88</v>
      </c>
      <c r="B24" s="60" t="s">
        <v>199</v>
      </c>
      <c r="C24" s="198">
        <v>0</v>
      </c>
      <c r="D24" s="63">
        <f>+'Direct Administrative'!G20</f>
        <v>0</v>
      </c>
      <c r="E24" s="63">
        <f t="shared" si="0"/>
        <v>0</v>
      </c>
    </row>
    <row r="25" spans="1:6" ht="16.5" customHeight="1" x14ac:dyDescent="0.3">
      <c r="A25" s="57" t="s">
        <v>161</v>
      </c>
      <c r="B25" s="60"/>
      <c r="C25" s="198">
        <v>0</v>
      </c>
      <c r="D25" s="63">
        <f>+'Miscellaneous (other) Costs'!F20</f>
        <v>0</v>
      </c>
      <c r="E25" s="63">
        <f t="shared" si="0"/>
        <v>0</v>
      </c>
    </row>
    <row r="26" spans="1:6" ht="16.5" customHeight="1" x14ac:dyDescent="0.3">
      <c r="A26" s="58" t="s">
        <v>306</v>
      </c>
      <c r="B26" s="60"/>
      <c r="C26" s="198">
        <v>0</v>
      </c>
      <c r="D26" s="63">
        <f>+DirectTraining!F47</f>
        <v>0</v>
      </c>
      <c r="E26" s="63">
        <f t="shared" si="0"/>
        <v>0</v>
      </c>
    </row>
    <row r="27" spans="1:6" ht="16.5" customHeight="1" x14ac:dyDescent="0.3">
      <c r="A27" s="58" t="s">
        <v>307</v>
      </c>
      <c r="B27" s="60"/>
      <c r="C27" s="198">
        <v>0</v>
      </c>
      <c r="D27" s="63">
        <f>+'Work-Based'!F47</f>
        <v>0</v>
      </c>
      <c r="E27" s="63">
        <f t="shared" ref="E27" si="1">+C27+D27</f>
        <v>0</v>
      </c>
    </row>
    <row r="28" spans="1:6" ht="16.5" customHeight="1" x14ac:dyDescent="0.3">
      <c r="A28" s="58" t="s">
        <v>308</v>
      </c>
      <c r="B28" s="60"/>
      <c r="C28" s="198">
        <v>0</v>
      </c>
      <c r="D28" s="63">
        <f>+OtherProgram!F25</f>
        <v>0</v>
      </c>
      <c r="E28" s="63">
        <f t="shared" ref="E28" si="2">+C28+D28</f>
        <v>0</v>
      </c>
    </row>
    <row r="29" spans="1:6" ht="16.5" customHeight="1" x14ac:dyDescent="0.3">
      <c r="A29" s="58" t="s">
        <v>309</v>
      </c>
      <c r="B29" s="60"/>
      <c r="C29" s="198">
        <v>0</v>
      </c>
      <c r="D29" s="63">
        <f>+BarrierReduction!F25</f>
        <v>0</v>
      </c>
      <c r="E29" s="63">
        <f t="shared" si="0"/>
        <v>0</v>
      </c>
    </row>
    <row r="30" spans="1:6" ht="16.5" customHeight="1" x14ac:dyDescent="0.3">
      <c r="A30" s="57" t="s">
        <v>183</v>
      </c>
      <c r="B30" s="61">
        <v>200.41300000000001</v>
      </c>
      <c r="C30" s="63">
        <f>SUM(C12:C29)</f>
        <v>0</v>
      </c>
      <c r="D30" s="63">
        <f>SUM(D12:D29)</f>
        <v>0</v>
      </c>
      <c r="E30" s="63">
        <f>SUM(E12:E29)</f>
        <v>0</v>
      </c>
    </row>
    <row r="31" spans="1:6" ht="16.5" customHeight="1" x14ac:dyDescent="0.3">
      <c r="A31" s="445" t="s">
        <v>89</v>
      </c>
      <c r="B31" s="446">
        <v>200.41399999999999</v>
      </c>
      <c r="C31" s="230">
        <v>0</v>
      </c>
      <c r="D31" s="231">
        <f>+E31-C31</f>
        <v>0</v>
      </c>
      <c r="E31" s="231">
        <f>+'Indirect Costs'!D10</f>
        <v>0</v>
      </c>
      <c r="F31" s="191"/>
    </row>
    <row r="32" spans="1:6" ht="34.5" customHeight="1" x14ac:dyDescent="0.3">
      <c r="A32" s="232" t="s">
        <v>301</v>
      </c>
      <c r="B32" s="233"/>
      <c r="C32" s="232" t="s">
        <v>302</v>
      </c>
      <c r="D32" s="234"/>
      <c r="E32" s="235"/>
      <c r="F32" s="46"/>
    </row>
    <row r="33" spans="1:5" ht="18.75" customHeight="1" x14ac:dyDescent="0.3">
      <c r="A33" s="453" t="s">
        <v>206</v>
      </c>
      <c r="B33" s="454"/>
      <c r="C33" s="65">
        <f>(C30+C31)</f>
        <v>0</v>
      </c>
      <c r="D33" s="65">
        <f>+D30+D31</f>
        <v>0</v>
      </c>
      <c r="E33" s="65">
        <f>+E30+E31</f>
        <v>0</v>
      </c>
    </row>
    <row r="34" spans="1:5" ht="17.399999999999999" customHeight="1" x14ac:dyDescent="0.3"/>
    <row r="35" spans="1:5" ht="17.399999999999999" customHeight="1" x14ac:dyDescent="0.3"/>
    <row r="36" spans="1:5" ht="17.399999999999999" customHeight="1" x14ac:dyDescent="0.3"/>
    <row r="38" spans="1:5" ht="15" customHeight="1" x14ac:dyDescent="0.3"/>
    <row r="39" spans="1:5" ht="22.5" customHeight="1" x14ac:dyDescent="0.3"/>
  </sheetData>
  <sheetProtection algorithmName="SHA-512" hashValue="O3fP6hhhqE5YEH4IPyfxkBgxWtp4D6kz0iPf1iYOKonSihbRkE2Ucl/CuG6vXotzX+OeXeknX0E9ODR3KbPZqQ==" saltValue="VXpfLMyFAWs/vNrVAFs40Q==" spinCount="100000" sheet="1" objects="1" scenarios="1"/>
  <mergeCells count="20">
    <mergeCell ref="B1:D1"/>
    <mergeCell ref="A33:B33"/>
    <mergeCell ref="B2:C2"/>
    <mergeCell ref="D2:E2"/>
    <mergeCell ref="A10:E10"/>
    <mergeCell ref="A5:B5"/>
    <mergeCell ref="A9:B9"/>
    <mergeCell ref="A7:B7"/>
    <mergeCell ref="A8:B8"/>
    <mergeCell ref="A6:B6"/>
    <mergeCell ref="D3:E3"/>
    <mergeCell ref="A3:C3"/>
    <mergeCell ref="A4:C4"/>
    <mergeCell ref="A31:B31"/>
    <mergeCell ref="D9:E9"/>
    <mergeCell ref="D4:E4"/>
    <mergeCell ref="D6:E6"/>
    <mergeCell ref="D5:E5"/>
    <mergeCell ref="D7:E7"/>
    <mergeCell ref="D8:E8"/>
  </mergeCells>
  <pageMargins left="0.25" right="0.25" top="0.25" bottom="0.25" header="0.3" footer="0.3"/>
  <pageSetup scale="94" fitToHeight="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
  <sheetViews>
    <sheetView workbookViewId="0">
      <selection activeCell="E19" sqref="E19:G19"/>
    </sheetView>
  </sheetViews>
  <sheetFormatPr defaultRowHeight="14.4" x14ac:dyDescent="0.3"/>
  <cols>
    <col min="1" max="9" width="14.33203125" customWidth="1"/>
  </cols>
  <sheetData>
    <row r="1" spans="1:9" ht="39.75" customHeight="1" thickTop="1" thickBot="1" x14ac:dyDescent="0.35">
      <c r="A1" s="467" t="s">
        <v>24</v>
      </c>
      <c r="B1" s="468"/>
      <c r="C1" s="469"/>
      <c r="D1" s="467" t="s">
        <v>191</v>
      </c>
      <c r="E1" s="468"/>
      <c r="F1" s="469"/>
      <c r="G1" s="470" t="s">
        <v>212</v>
      </c>
      <c r="H1" s="471"/>
      <c r="I1" s="472"/>
    </row>
    <row r="2" spans="1:9" ht="33" customHeight="1" thickTop="1" thickBot="1" x14ac:dyDescent="0.35">
      <c r="A2" s="470" t="str">
        <f>+'Section B'!A2</f>
        <v xml:space="preserve">Organization Name: </v>
      </c>
      <c r="B2" s="471"/>
      <c r="C2" s="471"/>
      <c r="D2" s="475" t="str">
        <f>"CSFA Description: "&amp;'Section A'!D3</f>
        <v xml:space="preserve">CSFA Description: </v>
      </c>
      <c r="E2" s="476"/>
      <c r="F2" s="477"/>
      <c r="G2" s="470" t="str">
        <f>"NOFO # "&amp;'Section A'!F2</f>
        <v xml:space="preserve">NOFO # </v>
      </c>
      <c r="H2" s="471"/>
      <c r="I2" s="472"/>
    </row>
    <row r="3" spans="1:9" ht="16.5" customHeight="1" thickTop="1" thickBot="1" x14ac:dyDescent="0.35">
      <c r="A3" s="473" t="str">
        <f>"CSFA #: "&amp;'Section A'!B3</f>
        <v xml:space="preserve">CSFA #: </v>
      </c>
      <c r="B3" s="474"/>
      <c r="C3" s="474"/>
      <c r="D3" s="478" t="str">
        <f>"DUNS # "&amp;'Section A'!D2</f>
        <v xml:space="preserve">DUNS # </v>
      </c>
      <c r="E3" s="479"/>
      <c r="F3" s="480"/>
      <c r="G3" s="470" t="str">
        <f>"Fiscal Year(s): "&amp;'Section A'!F3</f>
        <v xml:space="preserve">Fiscal Year(s): </v>
      </c>
      <c r="H3" s="471"/>
      <c r="I3" s="472"/>
    </row>
    <row r="4" spans="1:9" ht="15" thickTop="1" x14ac:dyDescent="0.3"/>
    <row r="5" spans="1:9" x14ac:dyDescent="0.3">
      <c r="A5" s="48" t="s">
        <v>160</v>
      </c>
      <c r="B5" s="47"/>
    </row>
    <row r="6" spans="1:9" ht="36" customHeight="1" x14ac:dyDescent="0.3">
      <c r="A6" s="423" t="s">
        <v>168</v>
      </c>
      <c r="B6" s="423"/>
      <c r="C6" s="423"/>
      <c r="D6" s="423"/>
      <c r="E6" s="423"/>
      <c r="F6" s="423"/>
      <c r="G6" s="423"/>
      <c r="H6" s="423"/>
      <c r="I6" s="423"/>
    </row>
    <row r="7" spans="1:9" x14ac:dyDescent="0.3">
      <c r="A7" s="8"/>
      <c r="B7" s="9"/>
      <c r="C7" s="9"/>
      <c r="D7" s="9"/>
      <c r="E7" s="9"/>
      <c r="F7" s="9"/>
      <c r="G7" s="9"/>
      <c r="H7" s="9"/>
      <c r="I7" s="9"/>
    </row>
    <row r="8" spans="1:9" x14ac:dyDescent="0.3">
      <c r="A8" s="8"/>
      <c r="B8" s="9"/>
      <c r="C8" s="9"/>
      <c r="D8" s="9"/>
      <c r="E8" s="9"/>
      <c r="F8" s="9"/>
      <c r="G8" s="9"/>
      <c r="H8" s="9"/>
      <c r="I8" s="9"/>
    </row>
    <row r="9" spans="1:9" x14ac:dyDescent="0.3">
      <c r="A9" s="8"/>
      <c r="B9" s="9"/>
      <c r="C9" s="9"/>
      <c r="D9" s="9"/>
      <c r="E9" s="9"/>
      <c r="F9" s="9"/>
      <c r="G9" s="9"/>
      <c r="H9" s="9"/>
      <c r="I9" s="9"/>
    </row>
    <row r="10" spans="1:9" x14ac:dyDescent="0.3">
      <c r="A10" s="481"/>
      <c r="B10" s="481"/>
      <c r="C10" s="481"/>
      <c r="D10" s="9"/>
      <c r="E10" s="481"/>
      <c r="F10" s="481"/>
      <c r="G10" s="481"/>
      <c r="H10" s="9"/>
      <c r="I10" s="9"/>
    </row>
    <row r="11" spans="1:9" x14ac:dyDescent="0.3">
      <c r="A11" s="8" t="s">
        <v>7</v>
      </c>
      <c r="B11" s="9"/>
      <c r="C11" s="9"/>
      <c r="D11" s="9"/>
      <c r="E11" s="8" t="s">
        <v>7</v>
      </c>
      <c r="F11" s="9"/>
      <c r="G11" s="9"/>
      <c r="H11" s="9"/>
      <c r="I11" s="9"/>
    </row>
    <row r="12" spans="1:9" x14ac:dyDescent="0.3">
      <c r="A12" s="8"/>
      <c r="B12" s="9"/>
      <c r="C12" s="9"/>
      <c r="D12" s="9"/>
      <c r="E12" s="8"/>
      <c r="F12" s="9"/>
      <c r="G12" s="9"/>
      <c r="H12" s="9"/>
      <c r="I12" s="9"/>
    </row>
    <row r="13" spans="1:9" x14ac:dyDescent="0.3">
      <c r="A13" s="482"/>
      <c r="B13" s="482"/>
      <c r="C13" s="482"/>
      <c r="D13" s="9"/>
      <c r="E13" s="482"/>
      <c r="F13" s="482"/>
      <c r="G13" s="482"/>
      <c r="H13" s="9"/>
      <c r="I13" s="9"/>
    </row>
    <row r="14" spans="1:9" x14ac:dyDescent="0.3">
      <c r="A14" s="8" t="s">
        <v>8</v>
      </c>
      <c r="B14" s="9"/>
      <c r="C14" s="9"/>
      <c r="D14" s="9"/>
      <c r="E14" s="8" t="s">
        <v>8</v>
      </c>
      <c r="F14" s="9"/>
      <c r="G14" s="9"/>
      <c r="H14" s="9"/>
      <c r="I14" s="9"/>
    </row>
    <row r="15" spans="1:9" x14ac:dyDescent="0.3">
      <c r="A15" s="8"/>
      <c r="B15" s="9"/>
      <c r="C15" s="9"/>
      <c r="D15" s="9"/>
      <c r="E15" s="8"/>
      <c r="F15" s="9"/>
      <c r="G15" s="9"/>
      <c r="H15" s="9"/>
      <c r="I15" s="9"/>
    </row>
    <row r="16" spans="1:9" x14ac:dyDescent="0.3">
      <c r="A16" s="481"/>
      <c r="B16" s="481"/>
      <c r="C16" s="481"/>
      <c r="D16" s="9"/>
      <c r="E16" s="481"/>
      <c r="F16" s="481"/>
      <c r="G16" s="481"/>
      <c r="H16" s="9"/>
      <c r="I16" s="9"/>
    </row>
    <row r="17" spans="1:9" x14ac:dyDescent="0.3">
      <c r="A17" s="8" t="s">
        <v>9</v>
      </c>
      <c r="B17" s="9"/>
      <c r="C17" s="9"/>
      <c r="D17" s="9"/>
      <c r="E17" s="8" t="s">
        <v>9</v>
      </c>
      <c r="F17" s="9"/>
      <c r="G17" s="9"/>
      <c r="H17" s="9"/>
      <c r="I17" s="9"/>
    </row>
    <row r="18" spans="1:9" x14ac:dyDescent="0.3">
      <c r="A18" s="8"/>
      <c r="B18" s="9"/>
      <c r="C18" s="9"/>
      <c r="D18" s="9"/>
      <c r="E18" s="8"/>
      <c r="F18" s="9"/>
      <c r="G18" s="9"/>
      <c r="H18" s="9"/>
      <c r="I18" s="9"/>
    </row>
    <row r="19" spans="1:9" x14ac:dyDescent="0.3">
      <c r="A19" s="481"/>
      <c r="B19" s="481"/>
      <c r="C19" s="481"/>
      <c r="D19" s="9"/>
      <c r="E19" s="481"/>
      <c r="F19" s="481"/>
      <c r="G19" s="481"/>
      <c r="H19" s="9"/>
      <c r="I19" s="9"/>
    </row>
    <row r="20" spans="1:9" x14ac:dyDescent="0.3">
      <c r="A20" s="8" t="s">
        <v>10</v>
      </c>
      <c r="B20" s="9"/>
      <c r="C20" s="9"/>
      <c r="D20" s="9"/>
      <c r="E20" s="8" t="s">
        <v>10</v>
      </c>
      <c r="F20" s="9"/>
      <c r="G20" s="9"/>
      <c r="H20" s="9"/>
      <c r="I20" s="9"/>
    </row>
    <row r="21" spans="1:9" x14ac:dyDescent="0.3">
      <c r="A21" s="8" t="s">
        <v>165</v>
      </c>
      <c r="B21" s="9"/>
      <c r="C21" s="9"/>
      <c r="D21" s="9"/>
      <c r="E21" s="8" t="s">
        <v>166</v>
      </c>
      <c r="F21" s="9"/>
      <c r="G21" s="9"/>
      <c r="H21" s="9"/>
      <c r="I21" s="9"/>
    </row>
    <row r="22" spans="1:9" ht="28.5" customHeight="1" x14ac:dyDescent="0.3">
      <c r="A22" s="481"/>
      <c r="B22" s="481"/>
      <c r="C22" s="481"/>
      <c r="D22" s="9"/>
      <c r="E22" s="481"/>
      <c r="F22" s="481"/>
      <c r="G22" s="481"/>
      <c r="H22" s="9"/>
      <c r="I22" s="9"/>
    </row>
    <row r="23" spans="1:9" x14ac:dyDescent="0.3">
      <c r="A23" s="8" t="s">
        <v>11</v>
      </c>
      <c r="B23" s="9"/>
      <c r="C23" s="9"/>
      <c r="D23" s="9"/>
      <c r="E23" s="8" t="s">
        <v>11</v>
      </c>
      <c r="F23" s="9"/>
      <c r="G23" s="9"/>
      <c r="H23" s="9"/>
      <c r="I23" s="9"/>
    </row>
    <row r="24" spans="1:9" x14ac:dyDescent="0.3">
      <c r="A24" s="9"/>
      <c r="B24" s="9"/>
      <c r="C24" s="9"/>
      <c r="D24" s="9"/>
      <c r="E24" s="9"/>
      <c r="F24" s="9"/>
      <c r="G24" s="9"/>
      <c r="H24" s="9"/>
      <c r="I24" s="9"/>
    </row>
    <row r="27" spans="1:9" ht="42.75" customHeight="1" x14ac:dyDescent="0.3">
      <c r="A27" s="466" t="s">
        <v>167</v>
      </c>
      <c r="B27" s="466"/>
      <c r="C27" s="466"/>
      <c r="D27" s="466"/>
      <c r="E27" s="466"/>
      <c r="F27" s="466"/>
      <c r="G27" s="466"/>
    </row>
    <row r="29" spans="1:9" ht="18" customHeight="1" x14ac:dyDescent="0.3">
      <c r="A29" s="139"/>
      <c r="B29" s="464" t="s">
        <v>235</v>
      </c>
      <c r="C29" s="464"/>
      <c r="D29" s="464"/>
      <c r="E29" s="464"/>
      <c r="F29" s="464"/>
      <c r="G29" s="464"/>
      <c r="H29" s="464"/>
      <c r="I29" s="465"/>
    </row>
  </sheetData>
  <mergeCells count="22">
    <mergeCell ref="A16:C16"/>
    <mergeCell ref="E16:G16"/>
    <mergeCell ref="A19:C19"/>
    <mergeCell ref="E19:G19"/>
    <mergeCell ref="A22:C22"/>
    <mergeCell ref="E22:G22"/>
    <mergeCell ref="B29:I29"/>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s>
  <printOptions horizontalCentered="1"/>
  <pageMargins left="0.25" right="0.25" top="0.25" bottom="0.25" header="0.3" footer="0.3"/>
  <pageSetup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 x14ac:dyDescent="0.3"/>
  <sheetData>
    <row r="1" spans="1:7" x14ac:dyDescent="0.3">
      <c r="A1" s="483"/>
      <c r="B1" s="483"/>
      <c r="C1" s="483"/>
      <c r="D1" s="483"/>
      <c r="E1" s="483"/>
      <c r="F1" s="483"/>
      <c r="G1" s="483"/>
    </row>
    <row r="2" spans="1:7" x14ac:dyDescent="0.3">
      <c r="A2" s="484"/>
      <c r="B2" s="484"/>
      <c r="C2" s="484"/>
      <c r="D2" s="484"/>
      <c r="E2" s="484"/>
      <c r="F2" s="484"/>
      <c r="G2" s="484"/>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5"/>
  <sheetViews>
    <sheetView topLeftCell="A40" zoomScaleNormal="100" workbookViewId="0">
      <selection activeCell="A49" sqref="A49:G49"/>
    </sheetView>
  </sheetViews>
  <sheetFormatPr defaultRowHeight="14.4" x14ac:dyDescent="0.3"/>
  <cols>
    <col min="1" max="1" width="35.33203125" customWidth="1"/>
    <col min="2" max="2" width="25" customWidth="1"/>
    <col min="3" max="6" width="12.5546875" customWidth="1"/>
    <col min="7" max="7" width="15.33203125" customWidth="1"/>
    <col min="8" max="8" width="2.33203125" customWidth="1"/>
  </cols>
  <sheetData>
    <row r="1" spans="1:15" ht="25.5" customHeight="1" x14ac:dyDescent="0.3">
      <c r="A1" s="489" t="s">
        <v>233</v>
      </c>
      <c r="B1" s="489"/>
      <c r="C1" s="489"/>
      <c r="D1" s="489"/>
      <c r="E1" s="489"/>
      <c r="F1" s="489"/>
      <c r="G1">
        <f>+'Section A'!B2</f>
        <v>0</v>
      </c>
      <c r="H1" s="49"/>
      <c r="I1" s="138" t="s">
        <v>234</v>
      </c>
      <c r="J1" s="49"/>
      <c r="K1" s="49"/>
      <c r="L1" s="49"/>
      <c r="M1" s="49"/>
      <c r="N1" s="49"/>
      <c r="O1" s="49"/>
    </row>
    <row r="2" spans="1:15" ht="67.5" customHeight="1" x14ac:dyDescent="0.3">
      <c r="A2" s="491" t="s">
        <v>169</v>
      </c>
      <c r="B2" s="491"/>
      <c r="C2" s="491"/>
      <c r="D2" s="491"/>
      <c r="E2" s="491"/>
      <c r="F2" s="491"/>
      <c r="G2" s="491"/>
      <c r="H2" s="13"/>
      <c r="I2" s="13"/>
    </row>
    <row r="3" spans="1:15" ht="6.75" customHeight="1" x14ac:dyDescent="0.3">
      <c r="A3" s="13"/>
      <c r="B3" s="13"/>
      <c r="C3" s="13"/>
      <c r="D3" s="13"/>
      <c r="E3" s="13"/>
      <c r="F3" s="13"/>
      <c r="G3" s="13"/>
      <c r="H3" s="13"/>
      <c r="I3" s="13"/>
    </row>
    <row r="4" spans="1:15" ht="6.75" customHeight="1" x14ac:dyDescent="0.3">
      <c r="A4" s="10"/>
      <c r="B4" s="10"/>
      <c r="C4" s="10"/>
      <c r="D4" s="10"/>
      <c r="E4" s="10"/>
      <c r="F4" s="10"/>
      <c r="G4" s="11"/>
      <c r="H4" s="10"/>
      <c r="I4" s="10"/>
    </row>
    <row r="5" spans="1:15" ht="23.4" x14ac:dyDescent="0.3">
      <c r="A5" s="205" t="s">
        <v>30</v>
      </c>
      <c r="B5" s="205" t="s">
        <v>279</v>
      </c>
      <c r="C5" s="12" t="s">
        <v>32</v>
      </c>
      <c r="D5" s="12" t="s">
        <v>36</v>
      </c>
      <c r="E5" s="205" t="s">
        <v>33</v>
      </c>
      <c r="F5" s="205" t="s">
        <v>34</v>
      </c>
      <c r="G5" s="205" t="s">
        <v>280</v>
      </c>
      <c r="H5" s="10"/>
      <c r="I5" s="127" t="s">
        <v>214</v>
      </c>
    </row>
    <row r="6" spans="1:15" s="88" customFormat="1" x14ac:dyDescent="0.3">
      <c r="A6" s="105"/>
      <c r="B6" s="105"/>
      <c r="C6" s="77"/>
      <c r="D6" s="78"/>
      <c r="E6" s="79"/>
      <c r="F6" s="78"/>
      <c r="G6" s="282">
        <f>ROUND(C6*E6*F6,0)</f>
        <v>0</v>
      </c>
      <c r="H6" s="76"/>
      <c r="I6" s="76"/>
    </row>
    <row r="7" spans="1:15" s="88" customFormat="1" x14ac:dyDescent="0.3">
      <c r="A7" s="105"/>
      <c r="B7" s="105"/>
      <c r="C7" s="77"/>
      <c r="D7" s="78"/>
      <c r="E7" s="79"/>
      <c r="F7" s="78"/>
      <c r="G7" s="282">
        <f t="shared" ref="G7:G18" si="0">ROUND(C7*E7*F7,0)</f>
        <v>0</v>
      </c>
      <c r="H7" s="100"/>
      <c r="I7" s="75"/>
    </row>
    <row r="8" spans="1:15" s="88" customFormat="1" x14ac:dyDescent="0.3">
      <c r="A8" s="105"/>
      <c r="B8" s="105"/>
      <c r="C8" s="77"/>
      <c r="D8" s="78"/>
      <c r="E8" s="79"/>
      <c r="F8" s="78"/>
      <c r="G8" s="282">
        <f t="shared" si="0"/>
        <v>0</v>
      </c>
      <c r="H8" s="100"/>
      <c r="I8" s="101"/>
    </row>
    <row r="9" spans="1:15" s="88" customFormat="1" x14ac:dyDescent="0.3">
      <c r="A9" s="346"/>
      <c r="B9" s="346"/>
      <c r="C9" s="77"/>
      <c r="D9" s="78"/>
      <c r="E9" s="79"/>
      <c r="F9" s="78"/>
      <c r="G9" s="282">
        <f t="shared" si="0"/>
        <v>0</v>
      </c>
      <c r="H9" s="100"/>
      <c r="I9" s="347"/>
    </row>
    <row r="10" spans="1:15" s="88" customFormat="1" x14ac:dyDescent="0.3">
      <c r="A10" s="346"/>
      <c r="B10" s="346"/>
      <c r="C10" s="77"/>
      <c r="D10" s="78"/>
      <c r="E10" s="79"/>
      <c r="F10" s="78"/>
      <c r="G10" s="282">
        <f t="shared" si="0"/>
        <v>0</v>
      </c>
      <c r="H10" s="100"/>
      <c r="I10" s="347"/>
    </row>
    <row r="11" spans="1:15" s="88" customFormat="1" x14ac:dyDescent="0.3">
      <c r="A11" s="346"/>
      <c r="B11" s="346"/>
      <c r="C11" s="77"/>
      <c r="D11" s="78"/>
      <c r="E11" s="79"/>
      <c r="F11" s="78"/>
      <c r="G11" s="282">
        <f t="shared" si="0"/>
        <v>0</v>
      </c>
      <c r="H11" s="100"/>
      <c r="I11" s="347"/>
    </row>
    <row r="12" spans="1:15" s="88" customFormat="1" x14ac:dyDescent="0.3">
      <c r="A12" s="105"/>
      <c r="B12" s="105"/>
      <c r="C12" s="77"/>
      <c r="D12" s="78"/>
      <c r="E12" s="79"/>
      <c r="F12" s="78"/>
      <c r="G12" s="282">
        <f t="shared" si="0"/>
        <v>0</v>
      </c>
      <c r="H12" s="100"/>
      <c r="I12" s="75"/>
    </row>
    <row r="13" spans="1:15" s="88" customFormat="1" x14ac:dyDescent="0.3">
      <c r="A13" s="105"/>
      <c r="B13" s="105"/>
      <c r="C13" s="77"/>
      <c r="D13" s="78"/>
      <c r="E13" s="79"/>
      <c r="F13" s="78"/>
      <c r="G13" s="282">
        <f t="shared" si="0"/>
        <v>0</v>
      </c>
      <c r="H13" s="100"/>
      <c r="I13" s="101"/>
    </row>
    <row r="14" spans="1:15" s="88" customFormat="1" x14ac:dyDescent="0.3">
      <c r="A14" s="105"/>
      <c r="B14" s="105"/>
      <c r="C14" s="77"/>
      <c r="D14" s="78"/>
      <c r="E14" s="79"/>
      <c r="F14" s="78"/>
      <c r="G14" s="282">
        <f t="shared" si="0"/>
        <v>0</v>
      </c>
      <c r="H14" s="100"/>
      <c r="I14" s="75"/>
    </row>
    <row r="15" spans="1:15" s="88" customFormat="1" x14ac:dyDescent="0.3">
      <c r="A15" s="105"/>
      <c r="B15" s="105"/>
      <c r="C15" s="77"/>
      <c r="D15" s="78"/>
      <c r="E15" s="79"/>
      <c r="F15" s="78"/>
      <c r="G15" s="282">
        <f t="shared" si="0"/>
        <v>0</v>
      </c>
      <c r="H15" s="100"/>
      <c r="I15" s="101"/>
    </row>
    <row r="16" spans="1:15" s="88" customFormat="1" x14ac:dyDescent="0.3">
      <c r="A16" s="105"/>
      <c r="B16" s="105"/>
      <c r="C16" s="77"/>
      <c r="D16" s="78"/>
      <c r="E16" s="79"/>
      <c r="F16" s="78"/>
      <c r="G16" s="282">
        <f t="shared" si="0"/>
        <v>0</v>
      </c>
      <c r="H16" s="100"/>
      <c r="I16" s="75"/>
    </row>
    <row r="17" spans="1:9" s="88" customFormat="1" x14ac:dyDescent="0.3">
      <c r="A17" s="105"/>
      <c r="B17" s="105"/>
      <c r="C17" s="77"/>
      <c r="D17" s="78"/>
      <c r="E17" s="79"/>
      <c r="F17" s="78"/>
      <c r="G17" s="282">
        <f t="shared" si="0"/>
        <v>0</v>
      </c>
      <c r="H17" s="100"/>
      <c r="I17" s="101"/>
    </row>
    <row r="18" spans="1:9" s="88" customFormat="1" x14ac:dyDescent="0.3">
      <c r="A18" s="105"/>
      <c r="B18" s="105"/>
      <c r="C18" s="77"/>
      <c r="D18" s="78"/>
      <c r="E18" s="79"/>
      <c r="F18" s="78"/>
      <c r="G18" s="283">
        <f t="shared" si="0"/>
        <v>0</v>
      </c>
      <c r="H18" s="100"/>
      <c r="I18" s="101"/>
    </row>
    <row r="19" spans="1:9" s="88" customFormat="1" x14ac:dyDescent="0.3">
      <c r="A19" s="105"/>
      <c r="B19" s="105"/>
      <c r="C19" s="80"/>
      <c r="D19" s="78"/>
      <c r="E19" s="81"/>
      <c r="F19" s="245" t="s">
        <v>310</v>
      </c>
      <c r="G19" s="192">
        <f>SUM(G6:G18)</f>
        <v>0</v>
      </c>
      <c r="H19" s="100"/>
      <c r="I19" s="101" t="s">
        <v>312</v>
      </c>
    </row>
    <row r="20" spans="1:9" s="88" customFormat="1" x14ac:dyDescent="0.3">
      <c r="A20" s="84"/>
      <c r="B20" s="84"/>
      <c r="C20" s="80"/>
      <c r="D20" s="82"/>
      <c r="E20" s="83"/>
      <c r="F20" s="82"/>
      <c r="G20" s="284"/>
      <c r="H20" s="75"/>
      <c r="I20" s="102"/>
    </row>
    <row r="21" spans="1:9" s="88" customFormat="1" x14ac:dyDescent="0.3">
      <c r="A21" s="105"/>
      <c r="B21" s="105"/>
      <c r="C21" s="77"/>
      <c r="D21" s="78"/>
      <c r="E21" s="79"/>
      <c r="F21" s="78"/>
      <c r="G21" s="282">
        <f t="shared" ref="G21:G33" si="1">ROUND(C21*E21*F21,0)</f>
        <v>0</v>
      </c>
      <c r="H21" s="76"/>
      <c r="I21" s="76"/>
    </row>
    <row r="22" spans="1:9" s="88" customFormat="1" x14ac:dyDescent="0.3">
      <c r="A22" s="105"/>
      <c r="B22" s="105"/>
      <c r="C22" s="77"/>
      <c r="D22" s="78"/>
      <c r="E22" s="79"/>
      <c r="F22" s="78"/>
      <c r="G22" s="282">
        <f t="shared" si="1"/>
        <v>0</v>
      </c>
      <c r="H22" s="100"/>
      <c r="I22" s="75"/>
    </row>
    <row r="23" spans="1:9" s="88" customFormat="1" x14ac:dyDescent="0.3">
      <c r="A23" s="105"/>
      <c r="B23" s="105"/>
      <c r="C23" s="77"/>
      <c r="D23" s="78"/>
      <c r="E23" s="79"/>
      <c r="F23" s="78"/>
      <c r="G23" s="282">
        <f t="shared" si="1"/>
        <v>0</v>
      </c>
      <c r="H23" s="100"/>
      <c r="I23" s="101"/>
    </row>
    <row r="24" spans="1:9" s="88" customFormat="1" x14ac:dyDescent="0.3">
      <c r="A24" s="346"/>
      <c r="B24" s="346"/>
      <c r="C24" s="77"/>
      <c r="D24" s="78"/>
      <c r="E24" s="79"/>
      <c r="F24" s="78"/>
      <c r="G24" s="282">
        <f>ROUND(C24*E24*F24,0)</f>
        <v>0</v>
      </c>
      <c r="H24" s="100"/>
      <c r="I24" s="347"/>
    </row>
    <row r="25" spans="1:9" s="88" customFormat="1" x14ac:dyDescent="0.3">
      <c r="A25" s="346"/>
      <c r="B25" s="346"/>
      <c r="C25" s="77"/>
      <c r="D25" s="78"/>
      <c r="E25" s="79"/>
      <c r="F25" s="78"/>
      <c r="G25" s="282">
        <f t="shared" si="1"/>
        <v>0</v>
      </c>
      <c r="H25" s="100"/>
      <c r="I25" s="347"/>
    </row>
    <row r="26" spans="1:9" s="88" customFormat="1" x14ac:dyDescent="0.3">
      <c r="A26" s="346"/>
      <c r="B26" s="346"/>
      <c r="C26" s="77"/>
      <c r="D26" s="78"/>
      <c r="E26" s="79"/>
      <c r="F26" s="78"/>
      <c r="G26" s="282">
        <f t="shared" si="1"/>
        <v>0</v>
      </c>
      <c r="H26" s="100"/>
      <c r="I26" s="347"/>
    </row>
    <row r="27" spans="1:9" s="88" customFormat="1" x14ac:dyDescent="0.3">
      <c r="A27" s="105"/>
      <c r="B27" s="105"/>
      <c r="C27" s="77"/>
      <c r="D27" s="78"/>
      <c r="E27" s="79"/>
      <c r="F27" s="78"/>
      <c r="G27" s="282">
        <f t="shared" si="1"/>
        <v>0</v>
      </c>
      <c r="H27" s="100"/>
      <c r="I27" s="75"/>
    </row>
    <row r="28" spans="1:9" s="88" customFormat="1" x14ac:dyDescent="0.3">
      <c r="A28" s="105"/>
      <c r="B28" s="105"/>
      <c r="C28" s="77"/>
      <c r="D28" s="78"/>
      <c r="E28" s="79"/>
      <c r="F28" s="78"/>
      <c r="G28" s="282">
        <f t="shared" si="1"/>
        <v>0</v>
      </c>
      <c r="H28" s="100"/>
      <c r="I28" s="101"/>
    </row>
    <row r="29" spans="1:9" s="88" customFormat="1" x14ac:dyDescent="0.3">
      <c r="A29" s="105"/>
      <c r="B29" s="105"/>
      <c r="C29" s="77"/>
      <c r="D29" s="78"/>
      <c r="E29" s="79"/>
      <c r="F29" s="78"/>
      <c r="G29" s="282">
        <f t="shared" si="1"/>
        <v>0</v>
      </c>
      <c r="H29" s="100"/>
      <c r="I29" s="75"/>
    </row>
    <row r="30" spans="1:9" s="88" customFormat="1" x14ac:dyDescent="0.3">
      <c r="A30" s="105"/>
      <c r="B30" s="105"/>
      <c r="C30" s="77"/>
      <c r="D30" s="78"/>
      <c r="E30" s="79"/>
      <c r="F30" s="78"/>
      <c r="G30" s="282">
        <f t="shared" si="1"/>
        <v>0</v>
      </c>
      <c r="H30" s="100"/>
      <c r="I30" s="101"/>
    </row>
    <row r="31" spans="1:9" s="88" customFormat="1" x14ac:dyDescent="0.3">
      <c r="A31" s="105"/>
      <c r="B31" s="105"/>
      <c r="C31" s="77"/>
      <c r="D31" s="78"/>
      <c r="E31" s="79"/>
      <c r="F31" s="78"/>
      <c r="G31" s="282">
        <f t="shared" si="1"/>
        <v>0</v>
      </c>
      <c r="H31" s="100"/>
      <c r="I31" s="75"/>
    </row>
    <row r="32" spans="1:9" s="88" customFormat="1" x14ac:dyDescent="0.3">
      <c r="A32" s="105"/>
      <c r="B32" s="105"/>
      <c r="C32" s="77"/>
      <c r="D32" s="78"/>
      <c r="E32" s="79"/>
      <c r="F32" s="78"/>
      <c r="G32" s="282">
        <f t="shared" si="1"/>
        <v>0</v>
      </c>
      <c r="H32" s="100"/>
      <c r="I32" s="101"/>
    </row>
    <row r="33" spans="1:9" s="88" customFormat="1" x14ac:dyDescent="0.3">
      <c r="A33" s="105"/>
      <c r="B33" s="105"/>
      <c r="C33" s="77"/>
      <c r="D33" s="78"/>
      <c r="E33" s="79"/>
      <c r="F33" s="78"/>
      <c r="G33" s="283">
        <f t="shared" si="1"/>
        <v>0</v>
      </c>
      <c r="H33" s="100"/>
      <c r="I33" s="101"/>
    </row>
    <row r="34" spans="1:9" s="88" customFormat="1" x14ac:dyDescent="0.3">
      <c r="A34" s="105"/>
      <c r="B34" s="105"/>
      <c r="C34" s="80"/>
      <c r="D34" s="78"/>
      <c r="E34" s="81"/>
      <c r="F34" s="245" t="s">
        <v>311</v>
      </c>
      <c r="G34" s="192">
        <f>SUM(G20:G33)</f>
        <v>0</v>
      </c>
      <c r="H34" s="100"/>
      <c r="I34" s="101" t="s">
        <v>312</v>
      </c>
    </row>
    <row r="35" spans="1:9" s="88" customFormat="1" x14ac:dyDescent="0.3">
      <c r="A35" s="84"/>
      <c r="B35" s="84"/>
      <c r="C35" s="80"/>
      <c r="D35" s="82"/>
      <c r="E35" s="83"/>
      <c r="F35" s="243" t="s">
        <v>42</v>
      </c>
      <c r="G35" s="274">
        <f>+G34+G19</f>
        <v>0</v>
      </c>
      <c r="H35" s="75"/>
      <c r="I35" s="102"/>
    </row>
    <row r="36" spans="1:9" s="88" customFormat="1" x14ac:dyDescent="0.3">
      <c r="A36" s="84"/>
      <c r="B36" s="84"/>
      <c r="C36" s="80"/>
      <c r="D36" s="82"/>
      <c r="E36" s="83"/>
      <c r="F36" s="82"/>
      <c r="G36" s="284"/>
      <c r="H36" s="75"/>
      <c r="I36" s="102"/>
    </row>
    <row r="37" spans="1:9" s="88" customFormat="1" x14ac:dyDescent="0.3">
      <c r="A37" s="84"/>
      <c r="B37" s="84"/>
      <c r="C37" s="77"/>
      <c r="D37" s="78"/>
      <c r="E37" s="79"/>
      <c r="F37" s="78"/>
      <c r="G37" s="280">
        <f t="shared" ref="G37:G38" si="2">ROUND(C37*E37*F37,0)</f>
        <v>0</v>
      </c>
      <c r="H37" s="75"/>
      <c r="I37" s="102"/>
    </row>
    <row r="38" spans="1:9" s="88" customFormat="1" x14ac:dyDescent="0.3">
      <c r="A38" s="207"/>
      <c r="B38" s="207"/>
      <c r="C38" s="77"/>
      <c r="D38" s="78"/>
      <c r="E38" s="79"/>
      <c r="F38" s="78"/>
      <c r="G38" s="281">
        <f t="shared" si="2"/>
        <v>0</v>
      </c>
    </row>
    <row r="39" spans="1:9" s="88" customFormat="1" x14ac:dyDescent="0.3">
      <c r="A39" s="84"/>
      <c r="B39" s="84"/>
      <c r="C39" s="85"/>
      <c r="D39" s="86"/>
      <c r="E39" s="492" t="s">
        <v>313</v>
      </c>
      <c r="F39" s="492"/>
      <c r="G39" s="69">
        <f>SUM(G36:G38)</f>
        <v>0</v>
      </c>
      <c r="I39" s="101" t="s">
        <v>312</v>
      </c>
    </row>
    <row r="40" spans="1:9" s="88" customFormat="1" x14ac:dyDescent="0.3">
      <c r="A40" s="84"/>
      <c r="B40" s="84"/>
      <c r="C40" s="80"/>
      <c r="D40" s="82"/>
      <c r="E40" s="83"/>
      <c r="F40" s="82"/>
      <c r="G40" s="284"/>
      <c r="H40" s="75"/>
      <c r="I40" s="102"/>
    </row>
    <row r="41" spans="1:9" s="88" customFormat="1" x14ac:dyDescent="0.3">
      <c r="A41" s="84"/>
      <c r="B41" s="84"/>
      <c r="C41" s="77"/>
      <c r="D41" s="78"/>
      <c r="E41" s="79"/>
      <c r="F41" s="78"/>
      <c r="G41" s="280">
        <f t="shared" ref="G41:G42" si="3">ROUND(C41*E41*F41,0)</f>
        <v>0</v>
      </c>
      <c r="H41" s="75"/>
      <c r="I41" s="102"/>
    </row>
    <row r="42" spans="1:9" s="88" customFormat="1" x14ac:dyDescent="0.3">
      <c r="A42" s="207"/>
      <c r="B42" s="207"/>
      <c r="C42" s="77"/>
      <c r="D42" s="78"/>
      <c r="E42" s="79"/>
      <c r="F42" s="78"/>
      <c r="G42" s="281">
        <f t="shared" si="3"/>
        <v>0</v>
      </c>
    </row>
    <row r="43" spans="1:9" s="88" customFormat="1" x14ac:dyDescent="0.3">
      <c r="A43" s="84"/>
      <c r="B43" s="84"/>
      <c r="C43" s="85"/>
      <c r="D43" s="86"/>
      <c r="E43" s="492" t="s">
        <v>314</v>
      </c>
      <c r="F43" s="492"/>
      <c r="G43" s="69">
        <f>SUM(G40:G42)</f>
        <v>0</v>
      </c>
      <c r="I43" s="101" t="s">
        <v>312</v>
      </c>
    </row>
    <row r="44" spans="1:9" x14ac:dyDescent="0.3">
      <c r="E44" s="492" t="s">
        <v>37</v>
      </c>
      <c r="F44" s="492"/>
      <c r="G44" s="285">
        <f>+G43+G39</f>
        <v>0</v>
      </c>
    </row>
    <row r="45" spans="1:9" x14ac:dyDescent="0.3">
      <c r="G45" s="9"/>
    </row>
    <row r="46" spans="1:9" x14ac:dyDescent="0.3">
      <c r="E46" s="490" t="s">
        <v>38</v>
      </c>
      <c r="F46" s="490"/>
      <c r="G46" s="69">
        <f>+G44+G35</f>
        <v>0</v>
      </c>
      <c r="I46" s="127" t="s">
        <v>216</v>
      </c>
    </row>
    <row r="47" spans="1:9" s="88" customFormat="1" x14ac:dyDescent="0.3">
      <c r="C47" s="89"/>
      <c r="D47" s="90"/>
      <c r="E47" s="91"/>
      <c r="F47" s="90"/>
      <c r="G47" s="89"/>
    </row>
    <row r="48" spans="1:9" s="88" customFormat="1" x14ac:dyDescent="0.3">
      <c r="A48" s="93" t="s">
        <v>39</v>
      </c>
      <c r="B48" s="94"/>
      <c r="C48" s="94"/>
      <c r="D48" s="94"/>
      <c r="E48" s="94"/>
      <c r="F48" s="94"/>
      <c r="G48" s="95"/>
      <c r="I48" s="128" t="s">
        <v>215</v>
      </c>
    </row>
    <row r="49" spans="1:18" s="88" customFormat="1" ht="45" customHeight="1" x14ac:dyDescent="0.3">
      <c r="A49" s="486"/>
      <c r="B49" s="487"/>
      <c r="C49" s="487"/>
      <c r="D49" s="487"/>
      <c r="E49" s="487"/>
      <c r="F49" s="487"/>
      <c r="G49" s="488"/>
      <c r="I49" s="485" t="s">
        <v>319</v>
      </c>
      <c r="J49" s="485"/>
      <c r="K49" s="485"/>
      <c r="L49" s="485"/>
      <c r="M49" s="485"/>
      <c r="N49" s="485"/>
      <c r="O49" s="485"/>
      <c r="P49" s="485"/>
      <c r="Q49" s="485"/>
      <c r="R49" s="485"/>
    </row>
    <row r="51" spans="1:18" s="88" customFormat="1" x14ac:dyDescent="0.3">
      <c r="A51" s="93" t="s">
        <v>376</v>
      </c>
      <c r="B51" s="97"/>
      <c r="C51" s="98"/>
      <c r="D51" s="98"/>
      <c r="E51" s="98"/>
      <c r="F51" s="98"/>
      <c r="G51" s="99"/>
      <c r="I51" s="128" t="s">
        <v>215</v>
      </c>
    </row>
    <row r="52" spans="1:18" s="88" customFormat="1" ht="45" customHeight="1" x14ac:dyDescent="0.3">
      <c r="A52" s="486"/>
      <c r="B52" s="487"/>
      <c r="C52" s="487"/>
      <c r="D52" s="487"/>
      <c r="E52" s="487"/>
      <c r="F52" s="487"/>
      <c r="G52" s="488"/>
      <c r="I52" s="485" t="s">
        <v>319</v>
      </c>
      <c r="J52" s="485"/>
      <c r="K52" s="485"/>
      <c r="L52" s="485"/>
      <c r="M52" s="485"/>
      <c r="N52" s="485"/>
      <c r="O52" s="485"/>
      <c r="P52" s="485"/>
      <c r="Q52" s="485"/>
      <c r="R52" s="485"/>
    </row>
    <row r="53" spans="1:18" ht="9.75" customHeight="1" x14ac:dyDescent="0.3">
      <c r="G53" s="9"/>
    </row>
    <row r="55" spans="1:18" ht="13.5" customHeight="1" x14ac:dyDescent="0.3">
      <c r="E55" s="14"/>
      <c r="F55" s="14"/>
      <c r="G55" s="17"/>
    </row>
  </sheetData>
  <sheetProtection algorithmName="SHA-512" hashValue="J/Pbs8Sd3G7PGyDfZjXNcCpwHWjFoHUJj3+kmOrDDiGh5voXg1m+AhoQEdP2qsv0YZ3mVZDebVRO4nB/n1jT3Q==" saltValue="tvrNrB83Ear0VR0lSxSCSA==" spinCount="100000" sheet="1" objects="1" scenarios="1" formatCells="0" formatRows="0" insertRows="0" deleteRows="0" sort="0"/>
  <mergeCells count="10">
    <mergeCell ref="I49:R49"/>
    <mergeCell ref="I52:R52"/>
    <mergeCell ref="A52:G52"/>
    <mergeCell ref="A1:F1"/>
    <mergeCell ref="E46:F46"/>
    <mergeCell ref="A2:G2"/>
    <mergeCell ref="E39:F39"/>
    <mergeCell ref="A49:G49"/>
    <mergeCell ref="E43:F43"/>
    <mergeCell ref="E44:F44"/>
  </mergeCells>
  <printOptions horizontalCentered="1"/>
  <pageMargins left="0.25" right="0.25" top="0.25" bottom="0.25" header="0.3" footer="0.3"/>
  <pageSetup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9"/>
  <sheetViews>
    <sheetView zoomScaleNormal="100" workbookViewId="0">
      <selection activeCell="A36" sqref="A36:G36"/>
    </sheetView>
  </sheetViews>
  <sheetFormatPr defaultRowHeight="14.4" x14ac:dyDescent="0.3"/>
  <cols>
    <col min="1" max="1" width="47" customWidth="1"/>
    <col min="2" max="2" width="2.6640625" customWidth="1"/>
    <col min="3" max="3" width="14" customWidth="1"/>
    <col min="4" max="4" width="13.44140625" customWidth="1"/>
    <col min="5" max="6" width="15.88671875" customWidth="1"/>
    <col min="7" max="7" width="18.5546875" customWidth="1"/>
    <col min="8" max="8" width="3.33203125" customWidth="1"/>
  </cols>
  <sheetData>
    <row r="1" spans="1:10" ht="26.25" customHeight="1" x14ac:dyDescent="0.3">
      <c r="A1" s="489" t="s">
        <v>233</v>
      </c>
      <c r="B1" s="489"/>
      <c r="C1" s="489"/>
      <c r="D1" s="489"/>
      <c r="E1" s="489"/>
      <c r="F1" s="489"/>
      <c r="G1">
        <f>+'Section A'!B2</f>
        <v>0</v>
      </c>
      <c r="I1" s="138" t="s">
        <v>234</v>
      </c>
    </row>
    <row r="2" spans="1:10" ht="61.5" customHeight="1" x14ac:dyDescent="0.3">
      <c r="A2" s="496" t="s">
        <v>171</v>
      </c>
      <c r="B2" s="496"/>
      <c r="C2" s="496"/>
      <c r="D2" s="496"/>
      <c r="E2" s="496"/>
      <c r="F2" s="496"/>
      <c r="G2" s="496"/>
      <c r="H2" s="15"/>
      <c r="I2" s="15"/>
    </row>
    <row r="3" spans="1:10" x14ac:dyDescent="0.3">
      <c r="A3" s="15"/>
      <c r="B3" s="15"/>
      <c r="C3" s="15"/>
      <c r="D3" s="15"/>
      <c r="E3" s="15"/>
      <c r="F3" s="15"/>
      <c r="G3" s="15"/>
      <c r="H3" s="15"/>
      <c r="I3" s="15"/>
    </row>
    <row r="4" spans="1:10" x14ac:dyDescent="0.3">
      <c r="A4" s="497" t="s">
        <v>30</v>
      </c>
      <c r="B4" s="497"/>
      <c r="C4" s="498" t="s">
        <v>279</v>
      </c>
      <c r="D4" s="498"/>
      <c r="E4" s="16" t="s">
        <v>40</v>
      </c>
      <c r="F4" s="16" t="s">
        <v>41</v>
      </c>
      <c r="G4" s="208" t="s">
        <v>281</v>
      </c>
      <c r="H4" s="10"/>
      <c r="I4" s="10"/>
    </row>
    <row r="5" spans="1:10" s="88" customFormat="1" x14ac:dyDescent="0.3">
      <c r="A5" s="495"/>
      <c r="B5" s="495"/>
      <c r="C5" s="495"/>
      <c r="D5" s="495"/>
      <c r="E5" s="103"/>
      <c r="F5" s="104"/>
      <c r="G5" s="69">
        <f>ROUND(E5*F5,0)</f>
        <v>0</v>
      </c>
      <c r="H5" s="76"/>
      <c r="I5" s="76"/>
    </row>
    <row r="6" spans="1:10" s="88" customFormat="1" x14ac:dyDescent="0.3">
      <c r="A6" s="493"/>
      <c r="B6" s="493"/>
      <c r="C6" s="493"/>
      <c r="D6" s="493"/>
      <c r="E6" s="103"/>
      <c r="F6" s="104"/>
      <c r="G6" s="69">
        <f t="shared" ref="G6:G11" si="0">ROUND(E6*F6,0)</f>
        <v>0</v>
      </c>
      <c r="H6" s="76"/>
      <c r="I6" s="75"/>
    </row>
    <row r="7" spans="1:10" s="88" customFormat="1" x14ac:dyDescent="0.3">
      <c r="A7" s="493"/>
      <c r="B7" s="493"/>
      <c r="C7" s="493"/>
      <c r="D7" s="493"/>
      <c r="E7" s="103"/>
      <c r="F7" s="104"/>
      <c r="G7" s="69">
        <f>ROUND(E7*F7,0)</f>
        <v>0</v>
      </c>
      <c r="H7" s="76"/>
      <c r="I7" s="345"/>
    </row>
    <row r="8" spans="1:10" s="88" customFormat="1" x14ac:dyDescent="0.3">
      <c r="A8" s="493"/>
      <c r="B8" s="493"/>
      <c r="C8" s="493"/>
      <c r="D8" s="493"/>
      <c r="E8" s="103"/>
      <c r="F8" s="104"/>
      <c r="G8" s="69">
        <f t="shared" si="0"/>
        <v>0</v>
      </c>
      <c r="H8" s="76"/>
      <c r="I8" s="345"/>
    </row>
    <row r="9" spans="1:10" s="88" customFormat="1" x14ac:dyDescent="0.3">
      <c r="A9" s="493"/>
      <c r="B9" s="493"/>
      <c r="C9" s="493"/>
      <c r="D9" s="493"/>
      <c r="E9" s="103"/>
      <c r="F9" s="104"/>
      <c r="G9" s="69">
        <f t="shared" si="0"/>
        <v>0</v>
      </c>
      <c r="H9" s="76"/>
      <c r="I9" s="345"/>
    </row>
    <row r="10" spans="1:10" s="88" customFormat="1" x14ac:dyDescent="0.3">
      <c r="A10" s="493"/>
      <c r="B10" s="493"/>
      <c r="C10" s="493"/>
      <c r="D10" s="493"/>
      <c r="E10" s="103"/>
      <c r="F10" s="104"/>
      <c r="G10" s="69">
        <f t="shared" si="0"/>
        <v>0</v>
      </c>
      <c r="H10" s="76"/>
      <c r="I10" s="105"/>
    </row>
    <row r="11" spans="1:10" s="88" customFormat="1" x14ac:dyDescent="0.3">
      <c r="A11" s="493"/>
      <c r="B11" s="493"/>
      <c r="C11" s="493"/>
      <c r="D11" s="493"/>
      <c r="E11" s="103"/>
      <c r="F11" s="104"/>
      <c r="G11" s="273">
        <f t="shared" si="0"/>
        <v>0</v>
      </c>
      <c r="H11" s="76"/>
      <c r="I11" s="76"/>
    </row>
    <row r="12" spans="1:10" s="88" customFormat="1" x14ac:dyDescent="0.3">
      <c r="A12" s="344"/>
      <c r="B12" s="344"/>
      <c r="C12" s="344"/>
      <c r="D12" s="344"/>
      <c r="E12" s="85"/>
      <c r="F12" s="212" t="s">
        <v>310</v>
      </c>
      <c r="G12" s="69">
        <f>ROUND(SUM(G5:G11),0)</f>
        <v>0</v>
      </c>
      <c r="H12" s="107"/>
      <c r="I12" s="101" t="s">
        <v>312</v>
      </c>
      <c r="J12" s="75"/>
    </row>
    <row r="13" spans="1:10" s="88" customFormat="1" x14ac:dyDescent="0.3">
      <c r="A13" s="344"/>
      <c r="B13" s="344"/>
      <c r="C13" s="344"/>
      <c r="D13" s="344"/>
      <c r="G13" s="279"/>
      <c r="H13" s="107"/>
      <c r="I13" s="101"/>
      <c r="J13" s="75"/>
    </row>
    <row r="14" spans="1:10" s="88" customFormat="1" x14ac:dyDescent="0.3">
      <c r="A14" s="493"/>
      <c r="B14" s="493"/>
      <c r="C14" s="493"/>
      <c r="D14" s="493"/>
      <c r="E14" s="103"/>
      <c r="F14" s="104"/>
      <c r="G14" s="69">
        <f t="shared" ref="G14:G20" si="1">ROUND(E14*F14,0)</f>
        <v>0</v>
      </c>
      <c r="H14" s="76"/>
      <c r="I14" s="76"/>
    </row>
    <row r="15" spans="1:10" s="88" customFormat="1" x14ac:dyDescent="0.3">
      <c r="A15" s="493"/>
      <c r="B15" s="493"/>
      <c r="C15" s="493"/>
      <c r="D15" s="493"/>
      <c r="E15" s="103"/>
      <c r="F15" s="104"/>
      <c r="G15" s="69">
        <f t="shared" si="1"/>
        <v>0</v>
      </c>
      <c r="H15" s="76"/>
      <c r="I15" s="75"/>
    </row>
    <row r="16" spans="1:10" s="88" customFormat="1" x14ac:dyDescent="0.3">
      <c r="A16" s="493"/>
      <c r="B16" s="493"/>
      <c r="C16" s="493"/>
      <c r="D16" s="493"/>
      <c r="E16" s="103"/>
      <c r="F16" s="104"/>
      <c r="G16" s="69">
        <f t="shared" si="1"/>
        <v>0</v>
      </c>
      <c r="H16" s="76"/>
      <c r="I16" s="345"/>
    </row>
    <row r="17" spans="1:10" s="88" customFormat="1" x14ac:dyDescent="0.3">
      <c r="A17" s="493"/>
      <c r="B17" s="493"/>
      <c r="C17" s="493"/>
      <c r="D17" s="493"/>
      <c r="E17" s="103"/>
      <c r="F17" s="104"/>
      <c r="G17" s="69">
        <f t="shared" si="1"/>
        <v>0</v>
      </c>
      <c r="H17" s="76"/>
      <c r="I17" s="345"/>
    </row>
    <row r="18" spans="1:10" s="88" customFormat="1" x14ac:dyDescent="0.3">
      <c r="A18" s="493"/>
      <c r="B18" s="493"/>
      <c r="C18" s="493"/>
      <c r="D18" s="493"/>
      <c r="E18" s="103"/>
      <c r="F18" s="104"/>
      <c r="G18" s="69">
        <f t="shared" si="1"/>
        <v>0</v>
      </c>
      <c r="H18" s="76"/>
      <c r="I18" s="345"/>
    </row>
    <row r="19" spans="1:10" s="88" customFormat="1" ht="15" customHeight="1" x14ac:dyDescent="0.3">
      <c r="A19" s="493"/>
      <c r="B19" s="493"/>
      <c r="C19" s="493"/>
      <c r="D19" s="493"/>
      <c r="E19" s="103"/>
      <c r="F19" s="104"/>
      <c r="G19" s="69">
        <f t="shared" si="1"/>
        <v>0</v>
      </c>
      <c r="H19" s="76"/>
      <c r="I19" s="105"/>
    </row>
    <row r="20" spans="1:10" s="88" customFormat="1" x14ac:dyDescent="0.3">
      <c r="A20" s="493"/>
      <c r="B20" s="493"/>
      <c r="C20" s="493"/>
      <c r="D20" s="493"/>
      <c r="E20" s="103"/>
      <c r="F20" s="104"/>
      <c r="G20" s="273">
        <f t="shared" si="1"/>
        <v>0</v>
      </c>
      <c r="H20" s="76"/>
      <c r="I20" s="76"/>
    </row>
    <row r="21" spans="1:10" s="88" customFormat="1" x14ac:dyDescent="0.3">
      <c r="A21" s="493"/>
      <c r="B21" s="493"/>
      <c r="C21" s="493"/>
      <c r="D21" s="493"/>
      <c r="E21" s="85"/>
      <c r="F21" s="212" t="s">
        <v>311</v>
      </c>
      <c r="G21" s="69">
        <f>ROUND(SUM(G13:G20),0)</f>
        <v>0</v>
      </c>
      <c r="H21" s="107"/>
      <c r="I21" s="101" t="s">
        <v>312</v>
      </c>
      <c r="J21" s="75"/>
    </row>
    <row r="22" spans="1:10" s="88" customFormat="1" x14ac:dyDescent="0.3">
      <c r="A22" s="493"/>
      <c r="B22" s="493"/>
      <c r="C22" s="493"/>
      <c r="D22" s="493"/>
      <c r="F22" s="212" t="s">
        <v>213</v>
      </c>
      <c r="G22" s="274">
        <f>+G21+G12</f>
        <v>0</v>
      </c>
      <c r="H22" s="107"/>
      <c r="I22" s="101"/>
      <c r="J22" s="75"/>
    </row>
    <row r="23" spans="1:10" s="88" customFormat="1" x14ac:dyDescent="0.3">
      <c r="A23" s="493"/>
      <c r="B23" s="493"/>
      <c r="C23" s="493"/>
      <c r="D23" s="493"/>
      <c r="G23" s="279"/>
      <c r="H23" s="107"/>
      <c r="I23" s="101"/>
      <c r="J23" s="75"/>
    </row>
    <row r="24" spans="1:10" s="88" customFormat="1" x14ac:dyDescent="0.3">
      <c r="A24" s="493"/>
      <c r="B24" s="493"/>
      <c r="C24" s="493"/>
      <c r="D24" s="493"/>
      <c r="E24" s="103"/>
      <c r="F24" s="104"/>
      <c r="G24" s="69">
        <f t="shared" ref="G24:G25" si="2">ROUND(E24*F24,0)</f>
        <v>0</v>
      </c>
      <c r="I24" s="105"/>
    </row>
    <row r="25" spans="1:10" s="88" customFormat="1" x14ac:dyDescent="0.3">
      <c r="A25" s="493"/>
      <c r="B25" s="493"/>
      <c r="C25" s="493"/>
      <c r="D25" s="493"/>
      <c r="E25" s="103"/>
      <c r="F25" s="104"/>
      <c r="G25" s="273">
        <f t="shared" si="2"/>
        <v>0</v>
      </c>
      <c r="I25" s="105"/>
    </row>
    <row r="26" spans="1:10" s="88" customFormat="1" x14ac:dyDescent="0.3">
      <c r="A26" s="494"/>
      <c r="B26" s="494"/>
      <c r="C26" s="493"/>
      <c r="D26" s="493"/>
      <c r="E26" s="206"/>
      <c r="F26" s="213" t="s">
        <v>315</v>
      </c>
      <c r="G26" s="69">
        <f>ROUND(SUM(G23:G25),0)</f>
        <v>0</v>
      </c>
      <c r="I26" s="101" t="s">
        <v>312</v>
      </c>
    </row>
    <row r="27" spans="1:10" s="88" customFormat="1" x14ac:dyDescent="0.3">
      <c r="A27" s="493"/>
      <c r="B27" s="493"/>
      <c r="C27" s="493"/>
      <c r="D27" s="493"/>
      <c r="G27" s="279"/>
      <c r="H27" s="107"/>
      <c r="I27" s="101"/>
      <c r="J27" s="75"/>
    </row>
    <row r="28" spans="1:10" s="88" customFormat="1" x14ac:dyDescent="0.3">
      <c r="A28" s="493"/>
      <c r="B28" s="493"/>
      <c r="C28" s="493"/>
      <c r="D28" s="493"/>
      <c r="E28" s="103"/>
      <c r="F28" s="104"/>
      <c r="G28" s="69">
        <f t="shared" ref="G28:G29" si="3">ROUND(E28*F28,0)</f>
        <v>0</v>
      </c>
      <c r="I28" s="105"/>
    </row>
    <row r="29" spans="1:10" s="88" customFormat="1" x14ac:dyDescent="0.3">
      <c r="A29" s="493"/>
      <c r="B29" s="493"/>
      <c r="C29" s="493"/>
      <c r="D29" s="493"/>
      <c r="E29" s="103"/>
      <c r="F29" s="104"/>
      <c r="G29" s="273">
        <f t="shared" si="3"/>
        <v>0</v>
      </c>
      <c r="I29" s="105"/>
    </row>
    <row r="30" spans="1:10" s="88" customFormat="1" x14ac:dyDescent="0.3">
      <c r="A30" s="494"/>
      <c r="B30" s="494"/>
      <c r="C30" s="493"/>
      <c r="D30" s="493"/>
      <c r="E30" s="206"/>
      <c r="F30" s="213" t="s">
        <v>316</v>
      </c>
      <c r="G30" s="69">
        <f>ROUND(SUM(G27:G29),0)</f>
        <v>0</v>
      </c>
      <c r="I30" s="101" t="s">
        <v>312</v>
      </c>
    </row>
    <row r="31" spans="1:10" s="88" customFormat="1" x14ac:dyDescent="0.3">
      <c r="A31" s="493"/>
      <c r="B31" s="493"/>
      <c r="C31" s="493"/>
      <c r="D31" s="493"/>
      <c r="F31" s="213" t="s">
        <v>282</v>
      </c>
      <c r="G31" s="274">
        <f>+G30+G26</f>
        <v>0</v>
      </c>
      <c r="H31" s="107"/>
      <c r="I31" s="101"/>
      <c r="J31" s="75"/>
    </row>
    <row r="32" spans="1:10" x14ac:dyDescent="0.3">
      <c r="G32" s="275"/>
    </row>
    <row r="33" spans="1:18" x14ac:dyDescent="0.3">
      <c r="E33" s="490" t="s">
        <v>194</v>
      </c>
      <c r="F33" s="490"/>
      <c r="G33" s="69">
        <f>+G31+G22</f>
        <v>0</v>
      </c>
      <c r="I33" s="127" t="s">
        <v>216</v>
      </c>
    </row>
    <row r="34" spans="1:18" s="88" customFormat="1" x14ac:dyDescent="0.3">
      <c r="C34" s="109"/>
      <c r="D34" s="109"/>
      <c r="E34" s="89"/>
      <c r="F34" s="108"/>
      <c r="G34" s="76"/>
    </row>
    <row r="35" spans="1:18" s="88" customFormat="1" x14ac:dyDescent="0.3">
      <c r="A35" s="131" t="s">
        <v>193</v>
      </c>
      <c r="B35" s="94"/>
      <c r="C35" s="94"/>
      <c r="D35" s="94"/>
      <c r="E35" s="94"/>
      <c r="F35" s="94"/>
      <c r="G35" s="95"/>
      <c r="I35" s="128" t="s">
        <v>215</v>
      </c>
    </row>
    <row r="36" spans="1:18" s="88" customFormat="1" ht="45.75" customHeight="1" x14ac:dyDescent="0.3">
      <c r="A36" s="486"/>
      <c r="B36" s="487"/>
      <c r="C36" s="487"/>
      <c r="D36" s="487"/>
      <c r="E36" s="487"/>
      <c r="F36" s="487"/>
      <c r="G36" s="488"/>
      <c r="I36" s="485" t="s">
        <v>319</v>
      </c>
      <c r="J36" s="485"/>
      <c r="K36" s="485"/>
      <c r="L36" s="485"/>
      <c r="M36" s="485"/>
      <c r="N36" s="485"/>
      <c r="O36" s="485"/>
      <c r="P36" s="485"/>
      <c r="Q36" s="485"/>
      <c r="R36" s="485"/>
    </row>
    <row r="38" spans="1:18" s="88" customFormat="1" x14ac:dyDescent="0.3">
      <c r="A38" s="93" t="s">
        <v>375</v>
      </c>
      <c r="B38" s="97"/>
      <c r="C38" s="98"/>
      <c r="D38" s="98"/>
      <c r="E38" s="98"/>
      <c r="F38" s="98"/>
      <c r="G38" s="99"/>
      <c r="I38" s="128" t="s">
        <v>215</v>
      </c>
    </row>
    <row r="39" spans="1:18" s="88" customFormat="1" ht="45" customHeight="1" x14ac:dyDescent="0.3">
      <c r="A39" s="499"/>
      <c r="B39" s="500"/>
      <c r="C39" s="500"/>
      <c r="D39" s="500"/>
      <c r="E39" s="500"/>
      <c r="F39" s="500"/>
      <c r="G39" s="501"/>
      <c r="I39" s="485" t="s">
        <v>319</v>
      </c>
      <c r="J39" s="485"/>
      <c r="K39" s="485"/>
      <c r="L39" s="485"/>
      <c r="M39" s="485"/>
      <c r="N39" s="485"/>
      <c r="O39" s="485"/>
      <c r="P39" s="485"/>
      <c r="Q39" s="485"/>
      <c r="R39" s="485"/>
    </row>
  </sheetData>
  <sheetProtection algorithmName="SHA-512" hashValue="G0i/4+LJSbUWw3fRbK8btBZycjg2aMH0KLo4OMDFS8Bi4cbHEh+OMDRzyp1qh16+mnZ0X+9GYx9upAGZTXe7pw==" saltValue="J8xfA1vsnaXY/jPtsvRa8A==" spinCount="100000" sheet="1" objects="1" scenarios="1" formatCells="0" formatRows="0" insertRows="0" deleteRows="0" sort="0"/>
  <mergeCells count="59">
    <mergeCell ref="I36:R36"/>
    <mergeCell ref="I39:R39"/>
    <mergeCell ref="A1:F1"/>
    <mergeCell ref="C5:D5"/>
    <mergeCell ref="C6:D6"/>
    <mergeCell ref="C10:D10"/>
    <mergeCell ref="A2:G2"/>
    <mergeCell ref="A4:B4"/>
    <mergeCell ref="C4:D4"/>
    <mergeCell ref="A5:B5"/>
    <mergeCell ref="A6:B6"/>
    <mergeCell ref="A10:B10"/>
    <mergeCell ref="A36:G36"/>
    <mergeCell ref="A39:G39"/>
    <mergeCell ref="A8:B8"/>
    <mergeCell ref="A9:B9"/>
    <mergeCell ref="A24:B24"/>
    <mergeCell ref="A25:B25"/>
    <mergeCell ref="A26:B26"/>
    <mergeCell ref="A14:B14"/>
    <mergeCell ref="A15:B15"/>
    <mergeCell ref="A19:B19"/>
    <mergeCell ref="A20:B20"/>
    <mergeCell ref="A21:B21"/>
    <mergeCell ref="A23:B23"/>
    <mergeCell ref="A22:B22"/>
    <mergeCell ref="A16:B16"/>
    <mergeCell ref="A17:B17"/>
    <mergeCell ref="A18:B18"/>
    <mergeCell ref="E33:F33"/>
    <mergeCell ref="C24:D24"/>
    <mergeCell ref="C25:D25"/>
    <mergeCell ref="C26:D26"/>
    <mergeCell ref="C14:D14"/>
    <mergeCell ref="C15:D15"/>
    <mergeCell ref="C19:D19"/>
    <mergeCell ref="C20:D20"/>
    <mergeCell ref="C21:D21"/>
    <mergeCell ref="C23:D23"/>
    <mergeCell ref="C22:D22"/>
    <mergeCell ref="C16:D16"/>
    <mergeCell ref="C17:D17"/>
    <mergeCell ref="C18:D18"/>
    <mergeCell ref="A30:B30"/>
    <mergeCell ref="C30:D30"/>
    <mergeCell ref="A31:B31"/>
    <mergeCell ref="C31:D31"/>
    <mergeCell ref="A27:B27"/>
    <mergeCell ref="C27:D27"/>
    <mergeCell ref="A28:B28"/>
    <mergeCell ref="C28:D28"/>
    <mergeCell ref="A29:B29"/>
    <mergeCell ref="C29:D29"/>
    <mergeCell ref="A7:B7"/>
    <mergeCell ref="C7:D7"/>
    <mergeCell ref="C8:D8"/>
    <mergeCell ref="C9:D9"/>
    <mergeCell ref="A11:B11"/>
    <mergeCell ref="C11:D11"/>
  </mergeCells>
  <pageMargins left="0.25" right="0.25" top="0.25" bottom="0.25" header="0.3" footer="0.3"/>
  <pageSetup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52569ECEA4A742A2C5974F57977DA4" ma:contentTypeVersion="5" ma:contentTypeDescription="Create a new document." ma:contentTypeScope="" ma:versionID="79c9f2753a94edf9e8c03015e3e7977f">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AB679D9-1C94-4B47-9C79-5DBD77D4A21B}"/>
</file>

<file path=customXml/itemProps2.xml><?xml version="1.0" encoding="utf-8"?>
<ds:datastoreItem xmlns:ds="http://schemas.openxmlformats.org/officeDocument/2006/customXml" ds:itemID="{7146302F-FC43-4388-B678-51E104B1A5C6}"/>
</file>

<file path=customXml/itemProps3.xml><?xml version="1.0" encoding="utf-8"?>
<ds:datastoreItem xmlns:ds="http://schemas.openxmlformats.org/officeDocument/2006/customXml" ds:itemID="{088E487B-7B75-4FF4-864E-DC27B84188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24</vt:i4>
      </vt:variant>
    </vt:vector>
  </HeadingPairs>
  <TitlesOfParts>
    <vt:vector size="52" baseType="lpstr">
      <vt:lpstr>General Instructions</vt:lpstr>
      <vt:lpstr>Section A</vt:lpstr>
      <vt:lpstr>Section A-Indirect Worksheet</vt:lpstr>
      <vt:lpstr>ICI</vt:lpstr>
      <vt:lpstr>Section B</vt:lpstr>
      <vt:lpstr>Certification </vt:lpstr>
      <vt:lpstr>Sheet1</vt:lpstr>
      <vt:lpstr>Personnel</vt:lpstr>
      <vt:lpstr>Fringe Benefits</vt:lpstr>
      <vt:lpstr>Travel</vt:lpstr>
      <vt:lpstr>Equipment</vt:lpstr>
      <vt:lpstr>Supplies</vt:lpstr>
      <vt:lpstr>Contractual Services</vt:lpstr>
      <vt:lpstr>Consultant</vt:lpstr>
      <vt:lpstr>Construction</vt:lpstr>
      <vt:lpstr>Occupancy</vt:lpstr>
      <vt:lpstr>R &amp; D</vt:lpstr>
      <vt:lpstr>Telecommunications</vt:lpstr>
      <vt:lpstr>Training &amp; Education</vt:lpstr>
      <vt:lpstr>Direct Administrative</vt:lpstr>
      <vt:lpstr>Miscellaneous (other) Costs</vt:lpstr>
      <vt:lpstr>DirectTraining</vt:lpstr>
      <vt:lpstr>Work-Based</vt:lpstr>
      <vt:lpstr>OtherProgram</vt:lpstr>
      <vt:lpstr>BarrierReduction</vt:lpstr>
      <vt:lpstr>Indirect Costs</vt:lpstr>
      <vt:lpstr>Cumulative</vt:lpstr>
      <vt:lpstr>Agency Approval</vt:lpstr>
      <vt:lpstr>BarrierReduction!Print_Area</vt:lpstr>
      <vt:lpstr>Construction!Print_Area</vt:lpstr>
      <vt:lpstr>Consultant!Print_Area</vt:lpstr>
      <vt:lpstr>'Contractual Services'!Print_Area</vt:lpstr>
      <vt:lpstr>Cumulative!Print_Area</vt:lpstr>
      <vt:lpstr>'Direct Administrative'!Print_Area</vt:lpstr>
      <vt:lpstr>DirectTraining!Print_Area</vt:lpstr>
      <vt:lpstr>Equipment!Print_Area</vt:lpstr>
      <vt:lpstr>'Fringe Benefits'!Print_Area</vt:lpstr>
      <vt:lpstr>'General Instructions'!Print_Area</vt:lpstr>
      <vt:lpstr>ICI!Print_Area</vt:lpstr>
      <vt:lpstr>'Indirect Costs'!Print_Area</vt:lpstr>
      <vt:lpstr>'Miscellaneous (other) Costs'!Print_Area</vt:lpstr>
      <vt:lpstr>Occupancy!Print_Area</vt:lpstr>
      <vt:lpstr>OtherProgram!Print_Area</vt:lpstr>
      <vt:lpstr>Personnel!Print_Area</vt:lpstr>
      <vt:lpstr>'R &amp; D'!Print_Area</vt:lpstr>
      <vt:lpstr>'Section A'!Print_Area</vt:lpstr>
      <vt:lpstr>'Section B'!Print_Area</vt:lpstr>
      <vt:lpstr>Supplies!Print_Area</vt:lpstr>
      <vt:lpstr>Telecommunications!Print_Area</vt:lpstr>
      <vt:lpstr>'Training &amp; Education'!Print_Area</vt:lpstr>
      <vt:lpstr>Travel!Print_Area</vt:lpstr>
      <vt:lpstr>'Work-Based'!Print_Area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Street, Megan L.</dc:creator>
  <cp:lastModifiedBy>Stone, Tammy</cp:lastModifiedBy>
  <cp:lastPrinted>2023-02-14T21:31:15Z</cp:lastPrinted>
  <dcterms:created xsi:type="dcterms:W3CDTF">2016-01-27T18:57:01Z</dcterms:created>
  <dcterms:modified xsi:type="dcterms:W3CDTF">2023-03-22T18:40:06Z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0x010100CE52569ECEA4A742A2C5974F57977DA4</vt:lpwstr>
  </property>
</Properties>
</file>