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931"/>
  <workbookPr defaultThemeVersion="124226"/>
  <mc:AlternateContent xmlns:mc="http://schemas.openxmlformats.org/markup-compatibility/2006">
    <mc:Choice Requires="x15">
      <x15ac:absPath xmlns:x15ac="http://schemas.microsoft.com/office/spreadsheetml/2010/11/ac" url="\\ildceo.net\home\spiusers1\TStone\1 Tammy Work\JTED 2.0\Grant Agreement Documents\"/>
    </mc:Choice>
  </mc:AlternateContent>
  <xr:revisionPtr revIDLastSave="0" documentId="8_{2EB85608-6741-422D-B479-087B4C440F8B}" xr6:coauthVersionLast="47" xr6:coauthVersionMax="47" xr10:uidLastSave="{00000000-0000-0000-0000-000000000000}"/>
  <workbookProtection workbookAlgorithmName="SHA-512" workbookHashValue="gHCT2si2GWoe5LrLo5Owf0O+LFaoMUZBNVJ2t5XeGlCpRCBp50aKPUzpimYeHcyAoyfFJU7ORLwuBcKpZf2NwQ==" workbookSaltValue="rnEQnpwM76ygg3OhTYe35g==" workbookSpinCount="100000" lockStructure="1"/>
  <bookViews>
    <workbookView xWindow="-108" yWindow="-108" windowWidth="23256" windowHeight="12576" tabRatio="952" activeTab="1" xr2:uid="{00000000-000D-0000-FFFF-FFFF00000000}"/>
  </bookViews>
  <sheets>
    <sheet name="General Instructions" sheetId="32" r:id="rId1"/>
    <sheet name="Section A" sheetId="1" r:id="rId2"/>
    <sheet name="Section A-Indirect Worksheet" sheetId="37" r:id="rId3"/>
    <sheet name="ICI" sheetId="33" r:id="rId4"/>
    <sheet name="Section B" sheetId="8" r:id="rId5"/>
    <sheet name="Certification " sheetId="5" r:id="rId6"/>
    <sheet name="Sheet1" sheetId="7" state="hidden" r:id="rId7"/>
    <sheet name="Personnel" sheetId="9" r:id="rId8"/>
    <sheet name="Fringe Benefits" sheetId="10" r:id="rId9"/>
    <sheet name="Travel" sheetId="11" r:id="rId10"/>
    <sheet name="Equipment" sheetId="12" r:id="rId11"/>
    <sheet name="Supplies" sheetId="13" r:id="rId12"/>
    <sheet name="Contractual Services" sheetId="14" r:id="rId13"/>
    <sheet name="Consultant" sheetId="15" r:id="rId14"/>
    <sheet name="Construction" sheetId="16" state="hidden" r:id="rId15"/>
    <sheet name="Occupancy" sheetId="17" r:id="rId16"/>
    <sheet name="R &amp; D" sheetId="18" r:id="rId17"/>
    <sheet name="Telecommunications" sheetId="19" r:id="rId18"/>
    <sheet name="Training &amp; Education" sheetId="20" r:id="rId19"/>
    <sheet name="Direct Administrative" sheetId="21" r:id="rId20"/>
    <sheet name="Miscellaneous (other) Costs" sheetId="22" r:id="rId21"/>
    <sheet name="DirectTraining" sheetId="23" r:id="rId22"/>
    <sheet name="Work-Based" sheetId="34" r:id="rId23"/>
    <sheet name="OtherProgram" sheetId="35" r:id="rId24"/>
    <sheet name="BarrierReduction" sheetId="36" r:id="rId25"/>
    <sheet name="Indirect Costs" sheetId="24" r:id="rId26"/>
    <sheet name="Cumulative" sheetId="25" r:id="rId27"/>
    <sheet name="Agency Approval" sheetId="29" r:id="rId28"/>
  </sheets>
  <definedNames>
    <definedName name="OLE_LINK1" localSheetId="27">'Agency Approval'!#REF!</definedName>
    <definedName name="OLE_LINK2" localSheetId="27">'Agency Approval'!#REF!</definedName>
    <definedName name="OLE_LINK4" localSheetId="0">'General Instructions'!#REF!</definedName>
    <definedName name="_xlnm.Print_Area" localSheetId="24">BarrierReduction!$A$1:$F$33</definedName>
    <definedName name="_xlnm.Print_Area" localSheetId="14">Construction!$A$1:$C$18</definedName>
    <definedName name="_xlnm.Print_Area" localSheetId="13">Consultant!$A$1:$G$51</definedName>
    <definedName name="_xlnm.Print_Area" localSheetId="12">'Contractual Services'!$A$1:$C$36</definedName>
    <definedName name="_xlnm.Print_Area" localSheetId="26">Cumulative!$A$1:$G$82</definedName>
    <definedName name="_xlnm.Print_Area" localSheetId="19">'Direct Administrative'!$A$1:$G$33</definedName>
    <definedName name="_xlnm.Print_Area" localSheetId="21">DirectTraining!$A$1:$F$55</definedName>
    <definedName name="_xlnm.Print_Area" localSheetId="10">Equipment!$A$1:$D$35</definedName>
    <definedName name="_xlnm.Print_Area" localSheetId="8">'Fringe Benefits'!$A$1:$G$39</definedName>
    <definedName name="_xlnm.Print_Area" localSheetId="0">'General Instructions'!$A$1:$P$89</definedName>
    <definedName name="_xlnm.Print_Area" localSheetId="3">ICI!$B$2:$Q$32</definedName>
    <definedName name="_xlnm.Print_Area" localSheetId="25">'Indirect Costs'!$A$1:$D$18</definedName>
    <definedName name="_xlnm.Print_Area" localSheetId="20">'Miscellaneous (other) Costs'!$A$1:$F$33</definedName>
    <definedName name="_xlnm.Print_Area" localSheetId="15">Occupancy!$A$1:$F$35</definedName>
    <definedName name="_xlnm.Print_Area" localSheetId="23">OtherProgram!$A$1:$F$33</definedName>
    <definedName name="_xlnm.Print_Area" localSheetId="7">Personnel!$A$1:$G$53</definedName>
    <definedName name="_xlnm.Print_Area" localSheetId="16">'R &amp; D'!$A$1:$C$28</definedName>
    <definedName name="_xlnm.Print_Area" localSheetId="1">'Section A'!$A$1:$F$31</definedName>
    <definedName name="_xlnm.Print_Area" localSheetId="4">'Section B'!$A$1:$E$33</definedName>
    <definedName name="_xlnm.Print_Area" localSheetId="11">Supplies!$A$1:$D$36</definedName>
    <definedName name="_xlnm.Print_Area" localSheetId="17">Telecommunications!$A$1:$F$33</definedName>
    <definedName name="_xlnm.Print_Area" localSheetId="18">'Training &amp; Education'!$A$1:$F$31</definedName>
    <definedName name="_xlnm.Print_Area" localSheetId="9">Travel!$A$1:$G$45</definedName>
    <definedName name="_xlnm.Print_Area" localSheetId="22">'Work-Based'!$A$1:$F$55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24" i="9" l="1"/>
  <c r="G25" i="9"/>
  <c r="G26" i="9"/>
  <c r="G9" i="9"/>
  <c r="G10" i="9"/>
  <c r="G11" i="9"/>
  <c r="G16" i="10"/>
  <c r="G17" i="10"/>
  <c r="G18" i="10"/>
  <c r="G7" i="10"/>
  <c r="G8" i="10"/>
  <c r="G9" i="10"/>
  <c r="E20" i="1"/>
  <c r="E18" i="1"/>
  <c r="F45" i="25"/>
  <c r="F44" i="25"/>
  <c r="F43" i="25"/>
  <c r="E43" i="25"/>
  <c r="F42" i="25"/>
  <c r="F41" i="25"/>
  <c r="E41" i="25"/>
  <c r="F40" i="25"/>
  <c r="F37" i="25"/>
  <c r="F36" i="25"/>
  <c r="F35" i="25"/>
  <c r="F34" i="25"/>
  <c r="F27" i="36"/>
  <c r="F27" i="35"/>
  <c r="F49" i="34"/>
  <c r="F27" i="17"/>
  <c r="H73" i="37" l="1"/>
  <c r="H66" i="37"/>
  <c r="H62" i="37"/>
  <c r="H61" i="37"/>
  <c r="H59" i="37"/>
  <c r="H58" i="37"/>
  <c r="H55" i="37"/>
  <c r="H51" i="37"/>
  <c r="H49" i="37"/>
  <c r="H46" i="37"/>
  <c r="H44" i="37"/>
  <c r="G75" i="37"/>
  <c r="H74" i="37"/>
  <c r="G72" i="37"/>
  <c r="H71" i="37"/>
  <c r="H70" i="37"/>
  <c r="G69" i="37"/>
  <c r="H68" i="37"/>
  <c r="H67" i="37"/>
  <c r="H65" i="37"/>
  <c r="H64" i="37"/>
  <c r="H63" i="37"/>
  <c r="H60" i="37"/>
  <c r="G56" i="37"/>
  <c r="H53" i="37"/>
  <c r="H52" i="37"/>
  <c r="H50" i="37"/>
  <c r="H47" i="37"/>
  <c r="G43" i="37"/>
  <c r="G40" i="37"/>
  <c r="G37" i="37"/>
  <c r="H36" i="37"/>
  <c r="H35" i="37"/>
  <c r="G34" i="37"/>
  <c r="G31" i="37"/>
  <c r="F28" i="37"/>
  <c r="H29" i="37"/>
  <c r="G28" i="37"/>
  <c r="G25" i="37"/>
  <c r="G22" i="37"/>
  <c r="G19" i="37"/>
  <c r="G16" i="37"/>
  <c r="H15" i="37"/>
  <c r="G13" i="37"/>
  <c r="G10" i="37"/>
  <c r="G7" i="37"/>
  <c r="G4" i="37"/>
  <c r="F56" i="37" l="1"/>
  <c r="H28" i="37"/>
  <c r="H30" i="37"/>
  <c r="F34" i="37"/>
  <c r="F69" i="37"/>
  <c r="F72" i="37"/>
  <c r="H45" i="37"/>
  <c r="H57" i="37"/>
  <c r="F6" i="36"/>
  <c r="F5" i="36"/>
  <c r="F7" i="36"/>
  <c r="F8" i="36"/>
  <c r="F11" i="36"/>
  <c r="F12" i="36"/>
  <c r="F13" i="36"/>
  <c r="F14" i="36"/>
  <c r="G40" i="15"/>
  <c r="G36" i="15"/>
  <c r="G31" i="15"/>
  <c r="G27" i="15"/>
  <c r="G18" i="15"/>
  <c r="G14" i="15"/>
  <c r="G10" i="15"/>
  <c r="G6" i="15"/>
  <c r="F22" i="25"/>
  <c r="F21" i="25"/>
  <c r="F20" i="25"/>
  <c r="F19" i="25"/>
  <c r="E22" i="25"/>
  <c r="E21" i="25"/>
  <c r="E20" i="25"/>
  <c r="F23" i="36"/>
  <c r="F22" i="36"/>
  <c r="F19" i="36"/>
  <c r="F18" i="36"/>
  <c r="F1" i="36"/>
  <c r="F23" i="35"/>
  <c r="F22" i="35"/>
  <c r="F19" i="35"/>
  <c r="F18" i="35"/>
  <c r="F14" i="35"/>
  <c r="F13" i="35"/>
  <c r="F12" i="35"/>
  <c r="F11" i="35"/>
  <c r="F8" i="35"/>
  <c r="F7" i="35"/>
  <c r="F6" i="35"/>
  <c r="F5" i="35"/>
  <c r="F1" i="35"/>
  <c r="F45" i="34"/>
  <c r="F44" i="34"/>
  <c r="F43" i="34"/>
  <c r="F42" i="34"/>
  <c r="F41" i="34"/>
  <c r="F40" i="34"/>
  <c r="F39" i="34"/>
  <c r="F36" i="34"/>
  <c r="F35" i="34"/>
  <c r="F34" i="34"/>
  <c r="F33" i="34"/>
  <c r="F32" i="34"/>
  <c r="F31" i="34"/>
  <c r="F30" i="34"/>
  <c r="F26" i="34"/>
  <c r="F25" i="34"/>
  <c r="F24" i="34"/>
  <c r="F23" i="34"/>
  <c r="F22" i="34"/>
  <c r="F21" i="34"/>
  <c r="F20" i="34"/>
  <c r="F17" i="34"/>
  <c r="F16" i="34"/>
  <c r="F15" i="34"/>
  <c r="F14" i="34"/>
  <c r="F13" i="34"/>
  <c r="F12" i="34"/>
  <c r="F11" i="34"/>
  <c r="F1" i="34"/>
  <c r="H56" i="37" l="1"/>
  <c r="H72" i="37"/>
  <c r="H69" i="37"/>
  <c r="H34" i="37"/>
  <c r="F9" i="36"/>
  <c r="F15" i="36"/>
  <c r="F20" i="36"/>
  <c r="F24" i="36"/>
  <c r="F24" i="35"/>
  <c r="F15" i="35"/>
  <c r="F20" i="35"/>
  <c r="F9" i="35"/>
  <c r="F27" i="34"/>
  <c r="F18" i="34"/>
  <c r="F46" i="34"/>
  <c r="F37" i="34"/>
  <c r="G21" i="25"/>
  <c r="G20" i="25"/>
  <c r="G22" i="25"/>
  <c r="F28" i="34" l="1"/>
  <c r="F16" i="36"/>
  <c r="F16" i="35"/>
  <c r="F25" i="35"/>
  <c r="F25" i="36"/>
  <c r="F47" i="34"/>
  <c r="E49" i="25" l="1"/>
  <c r="E26" i="1"/>
  <c r="E48" i="25"/>
  <c r="E25" i="1"/>
  <c r="E47" i="25"/>
  <c r="E24" i="1"/>
  <c r="F49" i="25"/>
  <c r="F76" i="25" s="1"/>
  <c r="D29" i="8"/>
  <c r="F48" i="25"/>
  <c r="D28" i="8"/>
  <c r="F47" i="25"/>
  <c r="D27" i="8"/>
  <c r="E27" i="8" s="1"/>
  <c r="F45" i="23" l="1"/>
  <c r="F44" i="23"/>
  <c r="F43" i="23"/>
  <c r="F42" i="23"/>
  <c r="F41" i="23"/>
  <c r="F40" i="23"/>
  <c r="F33" i="23"/>
  <c r="F32" i="23"/>
  <c r="F35" i="23"/>
  <c r="F34" i="23"/>
  <c r="F31" i="23"/>
  <c r="F26" i="23"/>
  <c r="F25" i="23"/>
  <c r="F24" i="23"/>
  <c r="H54" i="37" s="1"/>
  <c r="F23" i="23"/>
  <c r="F22" i="23"/>
  <c r="F21" i="23"/>
  <c r="F20" i="23"/>
  <c r="F13" i="23"/>
  <c r="F14" i="23"/>
  <c r="F12" i="23"/>
  <c r="F23" i="22"/>
  <c r="F22" i="22"/>
  <c r="F14" i="22"/>
  <c r="F13" i="22"/>
  <c r="F12" i="22"/>
  <c r="F11" i="22"/>
  <c r="G23" i="21"/>
  <c r="G22" i="21"/>
  <c r="G14" i="21"/>
  <c r="G13" i="21"/>
  <c r="G12" i="21"/>
  <c r="G11" i="21"/>
  <c r="G6" i="21"/>
  <c r="G7" i="21"/>
  <c r="F21" i="20"/>
  <c r="F20" i="20"/>
  <c r="F12" i="20"/>
  <c r="F11" i="20"/>
  <c r="F10" i="20"/>
  <c r="F23" i="19"/>
  <c r="F22" i="19"/>
  <c r="F14" i="19"/>
  <c r="F13" i="19"/>
  <c r="F12" i="19"/>
  <c r="F11" i="19"/>
  <c r="F6" i="19"/>
  <c r="F25" i="17"/>
  <c r="F24" i="17"/>
  <c r="F16" i="17"/>
  <c r="F15" i="17"/>
  <c r="F14" i="17"/>
  <c r="F13" i="17"/>
  <c r="F12" i="17"/>
  <c r="F7" i="17"/>
  <c r="F6" i="17"/>
  <c r="D26" i="13"/>
  <c r="D25" i="13"/>
  <c r="D17" i="13"/>
  <c r="D16" i="13"/>
  <c r="D15" i="13"/>
  <c r="D14" i="13"/>
  <c r="D13" i="13"/>
  <c r="D12" i="13"/>
  <c r="D25" i="12"/>
  <c r="D24" i="12"/>
  <c r="D16" i="12"/>
  <c r="D15" i="12"/>
  <c r="D14" i="12"/>
  <c r="D13" i="12"/>
  <c r="D12" i="12"/>
  <c r="D7" i="12"/>
  <c r="D6" i="12"/>
  <c r="D8" i="12"/>
  <c r="G24" i="11"/>
  <c r="G23" i="11"/>
  <c r="G22" i="11"/>
  <c r="G21" i="11"/>
  <c r="G20" i="11"/>
  <c r="G19" i="11"/>
  <c r="G9" i="11"/>
  <c r="G8" i="11"/>
  <c r="G7" i="11"/>
  <c r="G6" i="11"/>
  <c r="G11" i="11"/>
  <c r="G10" i="11"/>
  <c r="G35" i="11"/>
  <c r="G34" i="11"/>
  <c r="G26" i="11"/>
  <c r="G25" i="11"/>
  <c r="G18" i="11"/>
  <c r="G17" i="11"/>
  <c r="G29" i="10"/>
  <c r="G28" i="10"/>
  <c r="G20" i="10"/>
  <c r="G19" i="10"/>
  <c r="G15" i="10"/>
  <c r="G14" i="10"/>
  <c r="G42" i="9"/>
  <c r="G41" i="9"/>
  <c r="G33" i="9"/>
  <c r="G32" i="9"/>
  <c r="G31" i="9"/>
  <c r="G30" i="9"/>
  <c r="G29" i="9"/>
  <c r="G28" i="9"/>
  <c r="G27" i="9"/>
  <c r="G23" i="9"/>
  <c r="G22" i="9"/>
  <c r="G21" i="9"/>
  <c r="G17" i="9"/>
  <c r="G16" i="9"/>
  <c r="G15" i="9"/>
  <c r="G14" i="9"/>
  <c r="G8" i="9"/>
  <c r="G7" i="9"/>
  <c r="F24" i="1"/>
  <c r="I56" i="37" s="1"/>
  <c r="F25" i="1"/>
  <c r="I69" i="37" s="1"/>
  <c r="G21" i="10" l="1"/>
  <c r="F24" i="22"/>
  <c r="G30" i="10"/>
  <c r="C27" i="14"/>
  <c r="H9" i="37"/>
  <c r="G36" i="11"/>
  <c r="G27" i="11"/>
  <c r="H12" i="37" s="1"/>
  <c r="D26" i="12"/>
  <c r="D17" i="12"/>
  <c r="D27" i="13"/>
  <c r="D18" i="13"/>
  <c r="H18" i="37" s="1"/>
  <c r="C18" i="14"/>
  <c r="H21" i="37" s="1"/>
  <c r="F26" i="17"/>
  <c r="C10" i="18"/>
  <c r="F17" i="17"/>
  <c r="H27" i="37" s="1"/>
  <c r="F22" i="20"/>
  <c r="C19" i="18"/>
  <c r="F24" i="19"/>
  <c r="F15" i="19"/>
  <c r="H33" i="37" s="1"/>
  <c r="G24" i="21"/>
  <c r="F13" i="20"/>
  <c r="F15" i="22"/>
  <c r="H42" i="37" s="1"/>
  <c r="G15" i="21"/>
  <c r="H39" i="37" s="1"/>
  <c r="F27" i="23"/>
  <c r="E28" i="8"/>
  <c r="F39" i="23"/>
  <c r="F46" i="23" s="1"/>
  <c r="G32" i="15"/>
  <c r="G33" i="15" s="1"/>
  <c r="G41" i="15"/>
  <c r="G42" i="15" s="1"/>
  <c r="G19" i="15"/>
  <c r="G20" i="15" s="1"/>
  <c r="G9" i="15"/>
  <c r="G11" i="15" s="1"/>
  <c r="H24" i="37" s="1"/>
  <c r="E76" i="25"/>
  <c r="G49" i="25"/>
  <c r="G43" i="9"/>
  <c r="G34" i="9"/>
  <c r="G6" i="9"/>
  <c r="G5" i="10"/>
  <c r="D5" i="12"/>
  <c r="D4" i="13"/>
  <c r="G15" i="15"/>
  <c r="G16" i="15" s="1"/>
  <c r="G37" i="15"/>
  <c r="G38" i="15" s="1"/>
  <c r="G28" i="15"/>
  <c r="G5" i="15"/>
  <c r="F5" i="17"/>
  <c r="F5" i="19"/>
  <c r="F5" i="20"/>
  <c r="G5" i="21"/>
  <c r="F5" i="22"/>
  <c r="F11" i="23"/>
  <c r="D4" i="24"/>
  <c r="G30" i="11"/>
  <c r="G13" i="11"/>
  <c r="G12" i="11"/>
  <c r="G5" i="11"/>
  <c r="B1" i="8"/>
  <c r="H76" i="37" l="1"/>
  <c r="E29" i="1"/>
  <c r="C29" i="1" l="1"/>
  <c r="D9" i="24" l="1"/>
  <c r="D8" i="24"/>
  <c r="D5" i="24"/>
  <c r="F36" i="23"/>
  <c r="F30" i="23"/>
  <c r="F17" i="23"/>
  <c r="F16" i="23"/>
  <c r="F15" i="23"/>
  <c r="F19" i="22"/>
  <c r="F18" i="22"/>
  <c r="F8" i="22"/>
  <c r="F7" i="22"/>
  <c r="F6" i="22"/>
  <c r="G19" i="21"/>
  <c r="G18" i="21"/>
  <c r="G8" i="21"/>
  <c r="G9" i="21" s="1"/>
  <c r="F17" i="20"/>
  <c r="F16" i="20"/>
  <c r="F7" i="20"/>
  <c r="F6" i="20"/>
  <c r="F19" i="19"/>
  <c r="F18" i="19"/>
  <c r="F8" i="19"/>
  <c r="F7" i="19"/>
  <c r="C6" i="18"/>
  <c r="D6" i="24" l="1"/>
  <c r="F28" i="1" s="1"/>
  <c r="H48" i="37"/>
  <c r="F43" i="37"/>
  <c r="H43" i="37" s="1"/>
  <c r="H38" i="37"/>
  <c r="F37" i="37"/>
  <c r="H37" i="37" s="1"/>
  <c r="F20" i="19"/>
  <c r="F9" i="19"/>
  <c r="C15" i="18"/>
  <c r="C20" i="18" s="1"/>
  <c r="F18" i="20"/>
  <c r="F8" i="20"/>
  <c r="F14" i="20" s="1"/>
  <c r="F20" i="22"/>
  <c r="G20" i="21"/>
  <c r="F9" i="22"/>
  <c r="D10" i="24"/>
  <c r="E31" i="8" s="1"/>
  <c r="F37" i="23"/>
  <c r="F18" i="23"/>
  <c r="E75" i="25"/>
  <c r="G16" i="21"/>
  <c r="C11" i="18"/>
  <c r="F21" i="17"/>
  <c r="F20" i="17"/>
  <c r="F9" i="17"/>
  <c r="F8" i="17"/>
  <c r="H77" i="37" l="1"/>
  <c r="F75" i="37"/>
  <c r="H75" i="37" s="1"/>
  <c r="E28" i="1"/>
  <c r="F82" i="37"/>
  <c r="I75" i="37"/>
  <c r="F16" i="22"/>
  <c r="E44" i="25"/>
  <c r="G27" i="21"/>
  <c r="E21" i="1"/>
  <c r="H32" i="37"/>
  <c r="F31" i="37"/>
  <c r="H31" i="37" s="1"/>
  <c r="F10" i="17"/>
  <c r="F22" i="17"/>
  <c r="F74" i="25"/>
  <c r="F28" i="23"/>
  <c r="F49" i="23" s="1"/>
  <c r="E74" i="25"/>
  <c r="F47" i="23"/>
  <c r="D25" i="8"/>
  <c r="F16" i="19"/>
  <c r="C22" i="18"/>
  <c r="D21" i="8"/>
  <c r="F77" i="25"/>
  <c r="F50" i="25"/>
  <c r="E77" i="25"/>
  <c r="E50" i="25"/>
  <c r="D12" i="24"/>
  <c r="C6" i="16"/>
  <c r="C10" i="16"/>
  <c r="H41" i="37" l="1"/>
  <c r="F40" i="37"/>
  <c r="H40" i="37" s="1"/>
  <c r="E22" i="1"/>
  <c r="E45" i="25"/>
  <c r="F27" i="19"/>
  <c r="E42" i="25"/>
  <c r="E19" i="1"/>
  <c r="F18" i="17"/>
  <c r="C12" i="14"/>
  <c r="C23" i="14"/>
  <c r="E46" i="25"/>
  <c r="E23" i="1"/>
  <c r="F46" i="25"/>
  <c r="D26" i="8"/>
  <c r="G48" i="25"/>
  <c r="F75" i="25"/>
  <c r="G47" i="25"/>
  <c r="G76" i="25"/>
  <c r="F25" i="22"/>
  <c r="F27" i="22" s="1"/>
  <c r="G25" i="21"/>
  <c r="D24" i="8"/>
  <c r="F23" i="20"/>
  <c r="F25" i="20" s="1"/>
  <c r="D23" i="8"/>
  <c r="D22" i="8"/>
  <c r="D20" i="8"/>
  <c r="F39" i="25"/>
  <c r="D19" i="8"/>
  <c r="E39" i="25"/>
  <c r="E16" i="1"/>
  <c r="C12" i="16"/>
  <c r="D22" i="13"/>
  <c r="D21" i="13"/>
  <c r="D9" i="13"/>
  <c r="D8" i="13"/>
  <c r="D7" i="13"/>
  <c r="D6" i="13"/>
  <c r="D5" i="13"/>
  <c r="H26" i="37" l="1"/>
  <c r="F25" i="37"/>
  <c r="F29" i="17"/>
  <c r="E40" i="25"/>
  <c r="E17" i="1"/>
  <c r="C19" i="14"/>
  <c r="D23" i="13"/>
  <c r="D10" i="13"/>
  <c r="F25" i="19"/>
  <c r="C28" i="14"/>
  <c r="D21" i="12"/>
  <c r="D20" i="12"/>
  <c r="D9" i="12"/>
  <c r="D10" i="12" s="1"/>
  <c r="G31" i="11"/>
  <c r="G32" i="11" s="1"/>
  <c r="G14" i="11"/>
  <c r="G15" i="11" s="1"/>
  <c r="G25" i="10"/>
  <c r="G24" i="10"/>
  <c r="G11" i="10"/>
  <c r="G10" i="10"/>
  <c r="G6" i="10"/>
  <c r="G38" i="9"/>
  <c r="G37" i="9"/>
  <c r="G18" i="9"/>
  <c r="G13" i="9"/>
  <c r="G12" i="9"/>
  <c r="I25" i="37" l="1"/>
  <c r="H25" i="37"/>
  <c r="C30" i="14"/>
  <c r="H20" i="37"/>
  <c r="F19" i="37"/>
  <c r="H19" i="37" s="1"/>
  <c r="E14" i="1"/>
  <c r="E37" i="25"/>
  <c r="D19" i="13"/>
  <c r="H14" i="37"/>
  <c r="F13" i="37"/>
  <c r="H13" i="37" s="1"/>
  <c r="H11" i="37"/>
  <c r="F10" i="37"/>
  <c r="H10" i="37" s="1"/>
  <c r="G39" i="9"/>
  <c r="G44" i="9" s="1"/>
  <c r="F32" i="25" s="1"/>
  <c r="G26" i="10"/>
  <c r="G12" i="10"/>
  <c r="D22" i="12"/>
  <c r="D17" i="8"/>
  <c r="D28" i="13"/>
  <c r="D18" i="12"/>
  <c r="G28" i="11"/>
  <c r="D30" i="13" l="1"/>
  <c r="H17" i="37"/>
  <c r="F16" i="37"/>
  <c r="H16" i="37" s="1"/>
  <c r="E13" i="1"/>
  <c r="E36" i="25"/>
  <c r="E12" i="1"/>
  <c r="E35" i="25"/>
  <c r="E11" i="1"/>
  <c r="E34" i="25"/>
  <c r="G22" i="10"/>
  <c r="D27" i="12"/>
  <c r="D29" i="12" s="1"/>
  <c r="D16" i="8"/>
  <c r="G37" i="11"/>
  <c r="G39" i="11" s="1"/>
  <c r="D15" i="8"/>
  <c r="D14" i="8"/>
  <c r="E33" i="25" l="1"/>
  <c r="E10" i="1"/>
  <c r="H8" i="37"/>
  <c r="F7" i="37"/>
  <c r="H7" i="37" s="1"/>
  <c r="G31" i="10"/>
  <c r="D13" i="8"/>
  <c r="D3" i="5"/>
  <c r="G2" i="5"/>
  <c r="G3" i="5"/>
  <c r="A3" i="5"/>
  <c r="D2" i="5"/>
  <c r="D2" i="8"/>
  <c r="B2" i="8"/>
  <c r="O1" i="33"/>
  <c r="F1" i="33"/>
  <c r="G33" i="10" l="1"/>
  <c r="F33" i="25"/>
  <c r="D3" i="8"/>
  <c r="G2" i="29"/>
  <c r="A3" i="29"/>
  <c r="D2" i="29"/>
  <c r="B4" i="29"/>
  <c r="G1" i="11" l="1"/>
  <c r="D1" i="12"/>
  <c r="C1" i="14"/>
  <c r="G1" i="15"/>
  <c r="C1" i="16"/>
  <c r="C1" i="18"/>
  <c r="F1" i="19"/>
  <c r="F1" i="20"/>
  <c r="F1" i="22"/>
  <c r="F1" i="23"/>
  <c r="G1" i="25"/>
  <c r="D1" i="24"/>
  <c r="G1" i="21"/>
  <c r="F1" i="17"/>
  <c r="D1" i="13"/>
  <c r="G1" i="10"/>
  <c r="G1" i="9"/>
  <c r="G3" i="29"/>
  <c r="D3" i="29"/>
  <c r="A2" i="8"/>
  <c r="A2" i="5" s="1"/>
  <c r="A2" i="29" s="1"/>
  <c r="F23" i="25" l="1"/>
  <c r="E1" i="8" l="1"/>
  <c r="F73" i="25" l="1"/>
  <c r="F18" i="25"/>
  <c r="F17" i="25"/>
  <c r="F16" i="25"/>
  <c r="F15" i="25"/>
  <c r="F14" i="25"/>
  <c r="F13" i="25"/>
  <c r="F12" i="25"/>
  <c r="F11" i="25"/>
  <c r="F10" i="25"/>
  <c r="F9" i="25"/>
  <c r="F8" i="25"/>
  <c r="F7" i="25"/>
  <c r="F6" i="25"/>
  <c r="F5" i="25"/>
  <c r="E23" i="25"/>
  <c r="E19" i="25"/>
  <c r="E73" i="25" s="1"/>
  <c r="E18" i="25"/>
  <c r="E17" i="25"/>
  <c r="E16" i="25"/>
  <c r="E15" i="25"/>
  <c r="E14" i="25"/>
  <c r="E13" i="25"/>
  <c r="E12" i="25"/>
  <c r="E11" i="25"/>
  <c r="E10" i="25"/>
  <c r="E9" i="25"/>
  <c r="E8" i="25"/>
  <c r="E7" i="25"/>
  <c r="E6" i="25"/>
  <c r="E5" i="25"/>
  <c r="E29" i="8"/>
  <c r="C30" i="8"/>
  <c r="C33" i="8" s="1"/>
  <c r="D27" i="1"/>
  <c r="D31" i="1" s="1"/>
  <c r="F26" i="1"/>
  <c r="I72" i="37" s="1"/>
  <c r="G74" i="25" l="1"/>
  <c r="G75" i="25"/>
  <c r="G15" i="25"/>
  <c r="G11" i="25"/>
  <c r="G7" i="25"/>
  <c r="E26" i="25"/>
  <c r="G19" i="25"/>
  <c r="A10" i="29" l="1"/>
  <c r="I26" i="25"/>
  <c r="G9" i="25"/>
  <c r="G13" i="25"/>
  <c r="G17" i="25"/>
  <c r="G5" i="25"/>
  <c r="G6" i="25"/>
  <c r="G8" i="25"/>
  <c r="G10" i="25"/>
  <c r="G12" i="25"/>
  <c r="G14" i="25"/>
  <c r="G16" i="25"/>
  <c r="G18" i="25"/>
  <c r="G29" i="15" l="1"/>
  <c r="G34" i="15" s="1"/>
  <c r="G7" i="15" l="1"/>
  <c r="E63" i="25"/>
  <c r="E62" i="25"/>
  <c r="G12" i="15" l="1"/>
  <c r="G43" i="15"/>
  <c r="G45" i="15" s="1"/>
  <c r="G21" i="15"/>
  <c r="F38" i="25" s="1"/>
  <c r="E26" i="8"/>
  <c r="E25" i="8"/>
  <c r="F60" i="25"/>
  <c r="E61" i="25"/>
  <c r="F23" i="1"/>
  <c r="I43" i="37" s="1"/>
  <c r="G19" i="9"/>
  <c r="G23" i="15" l="1"/>
  <c r="H23" i="37"/>
  <c r="F22" i="37"/>
  <c r="H22" i="37" s="1"/>
  <c r="E38" i="25"/>
  <c r="E15" i="1"/>
  <c r="G35" i="9"/>
  <c r="D18" i="8"/>
  <c r="D12" i="8"/>
  <c r="D31" i="8"/>
  <c r="F63" i="25"/>
  <c r="G63" i="25" s="1"/>
  <c r="G36" i="25"/>
  <c r="F62" i="25"/>
  <c r="G62" i="25" s="1"/>
  <c r="G35" i="25"/>
  <c r="F61" i="25"/>
  <c r="G61" i="25" s="1"/>
  <c r="G34" i="25"/>
  <c r="F27" i="25"/>
  <c r="G23" i="25"/>
  <c r="G33" i="25"/>
  <c r="E60" i="25"/>
  <c r="G60" i="25" s="1"/>
  <c r="F22" i="1"/>
  <c r="I40" i="37" s="1"/>
  <c r="A1" i="8"/>
  <c r="H5" i="37" l="1"/>
  <c r="E32" i="25"/>
  <c r="E9" i="1"/>
  <c r="G46" i="9"/>
  <c r="H6" i="37"/>
  <c r="F59" i="25"/>
  <c r="G28" i="25"/>
  <c r="I27" i="25"/>
  <c r="D9" i="8"/>
  <c r="G32" i="25" l="1"/>
  <c r="E59" i="25"/>
  <c r="G59" i="25" s="1"/>
  <c r="F4" i="37"/>
  <c r="F78" i="37" s="1"/>
  <c r="E15" i="8"/>
  <c r="F12" i="1"/>
  <c r="I13" i="37" s="1"/>
  <c r="F9" i="1"/>
  <c r="E14" i="8"/>
  <c r="I4" i="37" l="1"/>
  <c r="H4" i="37"/>
  <c r="F10" i="1"/>
  <c r="I7" i="37" s="1"/>
  <c r="F72" i="25"/>
  <c r="E72" i="25"/>
  <c r="F14" i="1"/>
  <c r="I19" i="37" s="1"/>
  <c r="F81" i="37" l="1"/>
  <c r="F83" i="37" s="1"/>
  <c r="H79" i="37"/>
  <c r="H78" i="37"/>
  <c r="G72" i="25"/>
  <c r="E20" i="8"/>
  <c r="F71" i="25"/>
  <c r="E24" i="8"/>
  <c r="F70" i="25"/>
  <c r="E23" i="8"/>
  <c r="F69" i="25"/>
  <c r="E22" i="8"/>
  <c r="F66" i="25"/>
  <c r="E19" i="8"/>
  <c r="F67" i="25"/>
  <c r="F65" i="25"/>
  <c r="E18" i="8"/>
  <c r="F64" i="25"/>
  <c r="E17" i="8"/>
  <c r="E16" i="8"/>
  <c r="E13" i="8"/>
  <c r="F17" i="1"/>
  <c r="E64" i="25"/>
  <c r="G45" i="25"/>
  <c r="G50" i="25" l="1"/>
  <c r="G77" i="25"/>
  <c r="G46" i="25"/>
  <c r="G73" i="25"/>
  <c r="G64" i="25"/>
  <c r="F16" i="1"/>
  <c r="E66" i="25"/>
  <c r="G66" i="25" s="1"/>
  <c r="G37" i="25"/>
  <c r="F68" i="25"/>
  <c r="F81" i="25" s="1"/>
  <c r="E21" i="8"/>
  <c r="F21" i="1"/>
  <c r="I37" i="37" s="1"/>
  <c r="F20" i="1"/>
  <c r="I34" i="37" s="1"/>
  <c r="F19" i="1"/>
  <c r="I31" i="37" s="1"/>
  <c r="E68" i="25"/>
  <c r="F18" i="1"/>
  <c r="I28" i="37" s="1"/>
  <c r="F15" i="1"/>
  <c r="I22" i="37" s="1"/>
  <c r="F13" i="1"/>
  <c r="I16" i="37" s="1"/>
  <c r="F11" i="1"/>
  <c r="I10" i="37" s="1"/>
  <c r="E12" i="8" l="1"/>
  <c r="E30" i="8" s="1"/>
  <c r="E33" i="8" s="1"/>
  <c r="J81" i="25" s="1"/>
  <c r="D30" i="8"/>
  <c r="G39" i="25"/>
  <c r="G68" i="25"/>
  <c r="G42" i="25"/>
  <c r="E69" i="25"/>
  <c r="G69" i="25" s="1"/>
  <c r="G44" i="25"/>
  <c r="E71" i="25"/>
  <c r="G71" i="25" s="1"/>
  <c r="G40" i="25"/>
  <c r="E67" i="25"/>
  <c r="G67" i="25" s="1"/>
  <c r="G43" i="25"/>
  <c r="E70" i="25"/>
  <c r="G70" i="25" s="1"/>
  <c r="G38" i="25"/>
  <c r="E65" i="25"/>
  <c r="F54" i="25"/>
  <c r="E27" i="1"/>
  <c r="G41" i="25"/>
  <c r="I81" i="25" l="1"/>
  <c r="D33" i="8"/>
  <c r="I54" i="25" s="1"/>
  <c r="E31" i="1"/>
  <c r="F31" i="1" s="1"/>
  <c r="E6" i="1" s="1"/>
  <c r="F27" i="1"/>
  <c r="G65" i="25"/>
  <c r="G82" i="25" s="1"/>
  <c r="E80" i="25"/>
  <c r="G55" i="25"/>
  <c r="E53" i="25"/>
  <c r="I53" i="25" l="1"/>
  <c r="J80" i="25"/>
  <c r="I80" i="25"/>
  <c r="A17" i="29"/>
  <c r="I82" i="25"/>
</calcChain>
</file>

<file path=xl/sharedStrings.xml><?xml version="1.0" encoding="utf-8"?>
<sst xmlns="http://schemas.openxmlformats.org/spreadsheetml/2006/main" count="1057" uniqueCount="459">
  <si>
    <t>4. Equipment</t>
  </si>
  <si>
    <t>5. Supplies</t>
  </si>
  <si>
    <t>Cost</t>
  </si>
  <si>
    <t>Item</t>
  </si>
  <si>
    <t>Service Provided</t>
  </si>
  <si>
    <t>Budget Category</t>
  </si>
  <si>
    <t xml:space="preserve">     TOTAL PROJECT COSTS</t>
  </si>
  <si>
    <t>Institution/Organization</t>
  </si>
  <si>
    <t xml:space="preserve">Signature </t>
  </si>
  <si>
    <t xml:space="preserve">Name of Official </t>
  </si>
  <si>
    <t xml:space="preserve">Title </t>
  </si>
  <si>
    <t>Date of Execution</t>
  </si>
  <si>
    <t>6. Contractual Services</t>
  </si>
  <si>
    <t xml:space="preserve">7. Consultant (Professional Services) </t>
  </si>
  <si>
    <t xml:space="preserve">1. Personnel (Salaries &amp; Wages)                        </t>
  </si>
  <si>
    <t xml:space="preserve">2. Fringe Benefits                                               </t>
  </si>
  <si>
    <t xml:space="preserve">3. Travel                                                            </t>
  </si>
  <si>
    <t>8. Construction</t>
  </si>
  <si>
    <t>9. Occupancy (Rent &amp; Utilities)</t>
  </si>
  <si>
    <t xml:space="preserve">10. Research &amp; Development (R&amp;D) </t>
  </si>
  <si>
    <t>12. Training &amp; Education</t>
  </si>
  <si>
    <t xml:space="preserve">Purpose </t>
  </si>
  <si>
    <t>Organization Name:</t>
  </si>
  <si>
    <t>DUNS#</t>
  </si>
  <si>
    <r>
      <rPr>
        <b/>
        <sz val="14"/>
        <color theme="1"/>
        <rFont val="Times New Roman"/>
        <family val="1"/>
      </rPr>
      <t xml:space="preserve">CERTIFICATION </t>
    </r>
    <r>
      <rPr>
        <b/>
        <sz val="10"/>
        <color theme="1"/>
        <rFont val="Times New Roman"/>
        <family val="1"/>
      </rPr>
      <t xml:space="preserve"> </t>
    </r>
  </si>
  <si>
    <t xml:space="preserve">(d). Other Funding &amp; Contributions </t>
  </si>
  <si>
    <t xml:space="preserve">(b). -Cash </t>
  </si>
  <si>
    <t>(c). -Non-cash</t>
  </si>
  <si>
    <t xml:space="preserve"> Revenues </t>
  </si>
  <si>
    <t xml:space="preserve">Computation </t>
  </si>
  <si>
    <t xml:space="preserve">Name </t>
  </si>
  <si>
    <t xml:space="preserve">Position </t>
  </si>
  <si>
    <t xml:space="preserve">Salary or Wage </t>
  </si>
  <si>
    <t xml:space="preserve">% of Time </t>
  </si>
  <si>
    <t xml:space="preserve">Length of time </t>
  </si>
  <si>
    <t xml:space="preserve">Cost </t>
  </si>
  <si>
    <r>
      <t xml:space="preserve">Basis </t>
    </r>
    <r>
      <rPr>
        <sz val="8"/>
        <color theme="1"/>
        <rFont val="Times New Roman"/>
        <family val="1"/>
      </rPr>
      <t>(Yr./Mo./Hr.)</t>
    </r>
  </si>
  <si>
    <t xml:space="preserve">NON-State Total </t>
  </si>
  <si>
    <t xml:space="preserve">Total Personnel </t>
  </si>
  <si>
    <t xml:space="preserve">Personnel Narrative (State): </t>
  </si>
  <si>
    <t>Base</t>
  </si>
  <si>
    <t>Rate</t>
  </si>
  <si>
    <t xml:space="preserve">State Total </t>
  </si>
  <si>
    <t xml:space="preserve">Location </t>
  </si>
  <si>
    <t xml:space="preserve">Cost Rate </t>
  </si>
  <si>
    <t xml:space="preserve">Basis </t>
  </si>
  <si>
    <t xml:space="preserve">Quantity </t>
  </si>
  <si>
    <t># of Trips</t>
  </si>
  <si>
    <t xml:space="preserve">Travel Narrative (State): </t>
  </si>
  <si>
    <t>Quantity</t>
  </si>
  <si>
    <t xml:space="preserve">Equipment Narrative (State): </t>
  </si>
  <si>
    <t>Total Equipment</t>
  </si>
  <si>
    <t>Quantity/ Duration</t>
  </si>
  <si>
    <t>Total Supplies</t>
  </si>
  <si>
    <t>Fee</t>
  </si>
  <si>
    <t>Basis</t>
  </si>
  <si>
    <t xml:space="preserve">Consultant Services (Fees) </t>
  </si>
  <si>
    <t xml:space="preserve">Consultant Expenses </t>
  </si>
  <si>
    <t xml:space="preserve">Consultant Narrative (State): </t>
  </si>
  <si>
    <t xml:space="preserve">Description of Work </t>
  </si>
  <si>
    <t xml:space="preserve">Construction Narrative (State): </t>
  </si>
  <si>
    <r>
      <t xml:space="preserve">Construction Narrative (Non-State) </t>
    </r>
    <r>
      <rPr>
        <i/>
        <sz val="10"/>
        <color theme="1"/>
        <rFont val="Times New Roman"/>
        <family val="1"/>
      </rPr>
      <t xml:space="preserve">i.e. "Match" or "Other Funding" </t>
    </r>
  </si>
  <si>
    <t>Total Construction</t>
  </si>
  <si>
    <t xml:space="preserve">Description </t>
  </si>
  <si>
    <t xml:space="preserve">Occupancy Narrative (State): </t>
  </si>
  <si>
    <t xml:space="preserve">Total Occupancy </t>
  </si>
  <si>
    <t xml:space="preserve">R &amp; D Narrative (State): </t>
  </si>
  <si>
    <t xml:space="preserve">Total R &amp; D </t>
  </si>
  <si>
    <t xml:space="preserve">Telecommunications Narrative (State): </t>
  </si>
  <si>
    <t xml:space="preserve">Training &amp; Education Narrative (State): </t>
  </si>
  <si>
    <t xml:space="preserve">Total Training &amp; Education </t>
  </si>
  <si>
    <t>Total Direct Administrative Costs</t>
  </si>
  <si>
    <t>Consult with Program Office before budgeting Construction costs.</t>
  </si>
  <si>
    <t xml:space="preserve">Base </t>
  </si>
  <si>
    <t xml:space="preserve">Rate </t>
  </si>
  <si>
    <t xml:space="preserve">Indirect Cost Narrative (State): </t>
  </si>
  <si>
    <t xml:space="preserve">State </t>
  </si>
  <si>
    <t xml:space="preserve">NON-State </t>
  </si>
  <si>
    <t xml:space="preserve">Total </t>
  </si>
  <si>
    <t>1. Personnel</t>
  </si>
  <si>
    <t>2. Fringe Benefits</t>
  </si>
  <si>
    <t>3. Travel</t>
  </si>
  <si>
    <t>10. Research &amp; Development (R&amp;D)</t>
  </si>
  <si>
    <t xml:space="preserve">11. Telecommunications </t>
  </si>
  <si>
    <t xml:space="preserve">12. Training &amp; Education </t>
  </si>
  <si>
    <t xml:space="preserve">13. Direct Administrative Costs </t>
  </si>
  <si>
    <t xml:space="preserve">14. Other or Misc. Costs </t>
  </si>
  <si>
    <t xml:space="preserve">     State Request</t>
  </si>
  <si>
    <t xml:space="preserve">13. Direct Administrative costs </t>
  </si>
  <si>
    <t>17.  Indirect Costs* (see below)</t>
  </si>
  <si>
    <r>
      <t xml:space="preserve">5). Supplies </t>
    </r>
    <r>
      <rPr>
        <i/>
        <sz val="10"/>
        <rFont val="Times New Roman"/>
        <family val="1"/>
      </rPr>
      <t>(2 CFR 200.94)</t>
    </r>
    <r>
      <rPr>
        <sz val="10"/>
        <color theme="1"/>
        <rFont val="Times New Roman"/>
        <family val="1"/>
      </rPr>
      <t>--List items by type (office supplies, postage, training materials, copying paper, and other expendable items such as books, hand held tape recorders) and show the basis for computation.  Generally, supplies include any materials that are expendable or consumed during the course of the project.</t>
    </r>
  </si>
  <si>
    <t xml:space="preserve">Contractual Services Narrative (State): </t>
  </si>
  <si>
    <t xml:space="preserve">Total Telecommunications </t>
  </si>
  <si>
    <r>
      <t xml:space="preserve">Indirect Cost Narrative (Non-State) </t>
    </r>
    <r>
      <rPr>
        <i/>
        <sz val="10"/>
        <color theme="1"/>
        <rFont val="Times New Roman"/>
        <family val="1"/>
      </rPr>
      <t xml:space="preserve">i.e. "Match" or "Other Funding" </t>
    </r>
  </si>
  <si>
    <t xml:space="preserve">Total Indirect Costs </t>
  </si>
  <si>
    <t xml:space="preserve">Other Costs Narrative (State): </t>
  </si>
  <si>
    <t xml:space="preserve">Total Other Costs </t>
  </si>
  <si>
    <t>1)</t>
  </si>
  <si>
    <t>2a)</t>
  </si>
  <si>
    <t>2b)</t>
  </si>
  <si>
    <t>3)</t>
  </si>
  <si>
    <t>Is included as a “Special Indirect Cost Rate” in our NICRA (2 CFR 200Appendix IV (5)    Or;</t>
  </si>
  <si>
    <t>_____</t>
  </si>
  <si>
    <t>4)</t>
  </si>
  <si>
    <t>The Restricted Indirect Cost Rate is _________%</t>
  </si>
  <si>
    <t>NOTE: (If this option is selected, please provide basic Indirect Cost Rate information in area designated below)</t>
  </si>
  <si>
    <t>NOTE: (If this option is selected, please provide basic Negotiated Indirect Cost Rate Agreement information in area designated below)</t>
  </si>
  <si>
    <t xml:space="preserve">Basic Negotiated Indirect Cost Rate Agreement information if Option (1) or (2a) is selected </t>
  </si>
  <si>
    <t>For Restricted Rate Programs (check one) -- Our Organization is using a restricted indirect cost rate that:</t>
  </si>
  <si>
    <t xml:space="preserve"> BUDGET SUMMARY STATE OF ILLINOIS FUNDS </t>
  </si>
  <si>
    <t>NOTE: (Check with your State of Illinois Agency for information regarding reimbursement of indirect costs while your proposal is being negotiated)</t>
  </si>
  <si>
    <t>A.</t>
  </si>
  <si>
    <t>B.</t>
  </si>
  <si>
    <t>C.</t>
  </si>
  <si>
    <t xml:space="preserve">Elect to use the de minimis rate of 10% modified total direct cost (MTDC) which may be used indefinitely on State of Illinois Awards.  </t>
  </si>
  <si>
    <t>NOTE: (Your Organization must be eligible, see 2 CFR 200.414 (f), and submit documentation on the calculation of MTDC within your Budget Narrative under Indirect Costs)</t>
  </si>
  <si>
    <t xml:space="preserve">Our Organization currently has a Negotiated Indirect Cost Rate Agreement with the State of Illinois that will be accepted by all State of Illinois Agencies up to any statutory, rule-based or programmatic restrictions or limitations. Our Organization is required to submit a new Indirect Cost Rate Proposal to the Indirect Cost Unit within six (6) months after the close of each fiscal year (2 CFR 200 Appendix IV (C)(2)(c). </t>
  </si>
  <si>
    <t>STATE OF ILLINOIS FUNDS</t>
  </si>
  <si>
    <t xml:space="preserve">STATE OF ILLINOIS GRANT FUNDS </t>
  </si>
  <si>
    <t xml:space="preserve">Provide a total requested State of Illinois Grant amount for each year in the Revenue portion of Section A. The amount entered in Line (a) will equal the total amount budgeted on Line 18 of Section A. </t>
  </si>
  <si>
    <t>BUDGET SUMMARY – STATE OF ILLINOIS FUNDS</t>
  </si>
  <si>
    <t xml:space="preserve">  </t>
  </si>
  <si>
    <t>If the applicant is required to provide or volunteers to provide cost-sharing or matching funds or other non-State of Illinois resources to the project, these costs should be shown for each applicable budget category on lines 1‑17 of Section B.</t>
  </si>
  <si>
    <t>b. The source of the costs or contributions; and</t>
  </si>
  <si>
    <t>[Please review cost sharing and matching regulations found in 2 CFR 200.306.]</t>
  </si>
  <si>
    <t>Although the degree of specificity of any budget will vary depending on the nature of the project and State of Illinois agency requirements, a complete, well-thought-out budget serves to reinforce your credibility and increase the likelihood of your proposal being funded.</t>
  </si>
  <si>
    <t>Keep in mind the following—</t>
  </si>
  <si>
    <t>•A well-prepared budget should be reasonable and demonstrate that the funds being asked for will be used wisely.</t>
  </si>
  <si>
    <t>•The budget should be as concrete and specific as possible in its estimates. Make every effort to be realistic, to estimate costs accurately.</t>
  </si>
  <si>
    <t>•The budget format should be as clear as possible. It should begin with a budget narrative, which you should write after the entire budget has been prepared.</t>
  </si>
  <si>
    <t>Your budget should justify all expenses and be consistent with the program narrative:</t>
  </si>
  <si>
    <t>•Salaries should be comparable to those within the applicant organization.</t>
  </si>
  <si>
    <t>•If new staff is being hired, additional space and equipment are considered, as necessary.</t>
  </si>
  <si>
    <t>•If the budget lists an equipment purchase, it is the type allowed by the agency.</t>
  </si>
  <si>
    <t>•If additional space is rented, the increase in insurance is supported.</t>
  </si>
  <si>
    <t>•If an indirect cost rate applies to the proposal, the division between direct and indirect costs is not in conflict, and the aggregate budget totals refer directly to the approved formula. Indirect costs are costs that are not readily assignable to a particular project, but are necessary to the operation of the organization and the performance of the project (like the cost of operating and maintaining facilities, depreciation, and administrative salaries).</t>
  </si>
  <si>
    <t>§200.308 Revision of budget and program plans</t>
  </si>
  <si>
    <t xml:space="preserve"> [Attach separate sheet(s)]</t>
  </si>
  <si>
    <t>c. In the case of third-party in-kind contributions, a description of how the value was determined for the donated or contributed goods or services.</t>
  </si>
  <si>
    <t xml:space="preserve">(e) The Federal/State awarding agency may, at its option, restrict the transfer of funds among direct cost categories or programs, functions and activities for Federal/State awards in which the Federal/State share of the project exceeds the Simplified Acquisition Threshold and the cumulative amount of such transfers exceeds or is expected to exceed 10 percent or $1,000 per detail line item, whichever is greater of the total budget as last approved by the Federal/State awarding agency. The Federal/State awarding agency cannot permit a transfer that would cause any Federal/State appropriation to be used for purposes other than those consistent with the appropriation. </t>
  </si>
  <si>
    <r>
      <t>Option (1)</t>
    </r>
    <r>
      <rPr>
        <sz val="9"/>
        <color theme="1"/>
        <rFont val="Times New Roman"/>
        <family val="1"/>
      </rPr>
      <t xml:space="preserve">: The applicant has a Negotiated Indirect Cost Rate Agreement (NICRA) that was approved by the Federal government. A copy of this agreement must be provided to the State of Illinois’ Indirect Cost Unit for review and documentation. This NICRA will be accepted by all State of Illinois Agencies up to any statutory, rule-based or programmatic restrictions or limitations. </t>
    </r>
    <r>
      <rPr>
        <i/>
        <sz val="9"/>
        <color theme="1"/>
        <rFont val="Times New Roman"/>
        <family val="1"/>
      </rPr>
      <t>If this option is selected by the applicant, basic information is required for completion of this section. See bottom of “Section-A Indirect Cost Information”</t>
    </r>
  </si>
  <si>
    <r>
      <t>Option (2a)</t>
    </r>
    <r>
      <rPr>
        <sz val="9"/>
        <color theme="1"/>
        <rFont val="Times New Roman"/>
        <family val="1"/>
      </rPr>
      <t xml:space="preserve">: The applicant currently has a Negotiated Indirect Cost Rate Agreement with the State of Illinois that will be accepted by all State of Illinois Agencies up to any statutory, rule-based or programmatic restrictions or limitations.  The applicant is required to submit a new Indirect Cost Rate Proposal to the Indirect Cost Unit within six (6) months after the close of each fiscal year (2 CFR 200 Appendix IV (C)(2)(c). </t>
    </r>
    <r>
      <rPr>
        <b/>
        <i/>
        <sz val="9"/>
        <color theme="1"/>
        <rFont val="Times New Roman"/>
        <family val="1"/>
      </rPr>
      <t>Note:</t>
    </r>
    <r>
      <rPr>
        <sz val="9"/>
        <color theme="1"/>
        <rFont val="Times New Roman"/>
        <family val="1"/>
      </rPr>
      <t xml:space="preserve"> </t>
    </r>
    <r>
      <rPr>
        <i/>
        <sz val="9"/>
        <color theme="1"/>
        <rFont val="Times New Roman"/>
        <family val="1"/>
      </rPr>
      <t>If this option is selected by the applicant, basic information is required for completion of this section. See bottom of “Section-A Indirect Cost Information”</t>
    </r>
  </si>
  <si>
    <r>
      <t>Option (2b)</t>
    </r>
    <r>
      <rPr>
        <sz val="9"/>
        <color theme="1"/>
        <rFont val="Times New Roman"/>
        <family val="1"/>
      </rPr>
      <t xml:space="preserve">: The applicant currently does </t>
    </r>
    <r>
      <rPr>
        <u/>
        <sz val="9"/>
        <color theme="1"/>
        <rFont val="Times New Roman"/>
        <family val="1"/>
      </rPr>
      <t xml:space="preserve">not </t>
    </r>
    <r>
      <rPr>
        <sz val="9"/>
        <color theme="1"/>
        <rFont val="Times New Roman"/>
        <family val="1"/>
      </rPr>
      <t xml:space="preserve">have a Negotiated Indirect Cost Rate Agreement with the State of Illinois. The applicant must submit its initial Indirect Cost Rate Proposal (ICRP) immediately after the applicant is advised that the State award will be made and, in no event, later than three (3) months after the effective date of the State award (2 CFR 200 Appendix IV (C)(2)(b).  The initial ICRP will be sent to the State of Illinois’ Indirect Cost Unit. </t>
    </r>
    <r>
      <rPr>
        <b/>
        <i/>
        <sz val="9"/>
        <color theme="1"/>
        <rFont val="Times New Roman"/>
        <family val="1"/>
      </rPr>
      <t>Note:</t>
    </r>
    <r>
      <rPr>
        <sz val="9"/>
        <color theme="1"/>
        <rFont val="Times New Roman"/>
        <family val="1"/>
      </rPr>
      <t xml:space="preserve"> </t>
    </r>
    <r>
      <rPr>
        <i/>
        <sz val="9"/>
        <color theme="1"/>
        <rFont val="Times New Roman"/>
        <family val="1"/>
      </rPr>
      <t>The applicant should check with the State of Illinois awarding Agency for information regarding reimbursement of indirect costs while its proposal is being negotiated</t>
    </r>
  </si>
  <si>
    <r>
      <t>Option (3)</t>
    </r>
    <r>
      <rPr>
        <sz val="9"/>
        <color theme="1"/>
        <rFont val="Times New Roman"/>
        <family val="1"/>
      </rPr>
      <t xml:space="preserve">: The applicant elects to charge the de minimis rate of 10% modified total direct cost (MTDC) which may be used indefinitely on State of Illinois awards (2 CFR 200.414 (c)(4)(f) &amp; (200.68). </t>
    </r>
    <r>
      <rPr>
        <b/>
        <i/>
        <sz val="9"/>
        <color theme="1"/>
        <rFont val="Times New Roman"/>
        <family val="1"/>
      </rPr>
      <t>Note:</t>
    </r>
    <r>
      <rPr>
        <sz val="9"/>
        <color theme="1"/>
        <rFont val="Times New Roman"/>
        <family val="1"/>
      </rPr>
      <t xml:space="preserve"> </t>
    </r>
    <r>
      <rPr>
        <i/>
        <sz val="9"/>
        <color theme="1"/>
        <rFont val="Times New Roman"/>
        <family val="1"/>
      </rPr>
      <t>The applicant must be eligible, see 2 CFR 200.414 (f), and submit documentation on the calculation of MTDC within your Budget Narrative under Indirect Costs.</t>
    </r>
    <r>
      <rPr>
        <sz val="9"/>
        <color theme="1"/>
        <rFont val="Times New Roman"/>
        <family val="1"/>
      </rPr>
      <t xml:space="preserve"> </t>
    </r>
    <r>
      <rPr>
        <b/>
        <i/>
        <sz val="9"/>
        <color theme="1"/>
        <rFont val="Times New Roman"/>
        <family val="1"/>
      </rPr>
      <t>Note</t>
    </r>
    <r>
      <rPr>
        <i/>
        <sz val="9"/>
        <color theme="1"/>
        <rFont val="Times New Roman"/>
        <family val="1"/>
      </rPr>
      <t xml:space="preserve"> the applicant may only use the 10 percent de minimis rate if the applicant does not have an Approved Indirect Cost Rate Agreement.  The applicant may </t>
    </r>
    <r>
      <rPr>
        <i/>
        <u/>
        <sz val="9"/>
        <color theme="1"/>
        <rFont val="Times New Roman"/>
        <family val="1"/>
      </rPr>
      <t>not</t>
    </r>
    <r>
      <rPr>
        <i/>
        <sz val="9"/>
        <color theme="1"/>
        <rFont val="Times New Roman"/>
        <family val="1"/>
      </rPr>
      <t xml:space="preserve"> use the de minimis rate if it is a Local government,  or if your grant is funded under a training rate or restricted rate program</t>
    </r>
    <r>
      <rPr>
        <sz val="9"/>
        <color theme="1"/>
        <rFont val="Times New Roman"/>
        <family val="1"/>
      </rPr>
      <t>.</t>
    </r>
  </si>
  <si>
    <r>
      <t>Option (4):</t>
    </r>
    <r>
      <rPr>
        <sz val="9"/>
        <color theme="1"/>
        <rFont val="Times New Roman"/>
        <family val="1"/>
      </rPr>
      <t xml:space="preserve">  If you are applying for a grant under a Restricted Rate Program, indicate whether you are using a restricted indirect cost rate that is included on your approved Indirect Cost Rate Agreement, or whether you are using a restricted indirect cost rate that complies with statutory or programmatic policies. </t>
    </r>
    <r>
      <rPr>
        <b/>
        <i/>
        <sz val="9"/>
        <color theme="1"/>
        <rFont val="Times New Roman"/>
        <family val="1"/>
      </rPr>
      <t>Note:</t>
    </r>
    <r>
      <rPr>
        <i/>
        <sz val="9"/>
        <color theme="1"/>
        <rFont val="Times New Roman"/>
        <family val="1"/>
      </rPr>
      <t xml:space="preserve"> See Notice of State Award for Restricted Rate Programs</t>
    </r>
  </si>
  <si>
    <r>
      <t>3.</t>
    </r>
    <r>
      <rPr>
        <sz val="7"/>
        <color theme="1"/>
        <rFont val="Times New Roman"/>
        <family val="1"/>
      </rPr>
      <t xml:space="preserve">        </t>
    </r>
    <r>
      <rPr>
        <sz val="9"/>
        <color theme="1"/>
        <rFont val="Times New Roman"/>
        <family val="1"/>
      </rPr>
      <t>If applicable to this program, provide the rate and base on which fringe benefits are calculated.</t>
    </r>
  </si>
  <si>
    <r>
      <t>4.</t>
    </r>
    <r>
      <rPr>
        <sz val="7"/>
        <color theme="1"/>
        <rFont val="Times New Roman"/>
        <family val="1"/>
      </rPr>
      <t xml:space="preserve">        </t>
    </r>
    <r>
      <rPr>
        <sz val="9"/>
        <color rgb="FF000000"/>
        <rFont val="Times New Roman"/>
        <family val="1"/>
      </rPr>
      <t xml:space="preserve">If the applicant is requesting </t>
    </r>
    <r>
      <rPr>
        <sz val="9"/>
        <color theme="1"/>
        <rFont val="Times New Roman"/>
        <family val="1"/>
      </rPr>
      <t>reimbursement</t>
    </r>
    <r>
      <rPr>
        <sz val="9"/>
        <color rgb="FF000000"/>
        <rFont val="Times New Roman"/>
        <family val="1"/>
      </rPr>
      <t xml:space="preserve"> for indirect costs on line 17, this information should be completed by the applicant’s Business Office.  S</t>
    </r>
    <r>
      <rPr>
        <sz val="9"/>
        <color theme="1"/>
        <rFont val="Times New Roman"/>
        <family val="1"/>
      </rPr>
      <t xml:space="preserve">pecify the estimated amount of the base to which the indirect cost rate is applied and the total indirect expense.  Depending on the grant program to which the applicant is applying and/or the applicant’s approved Indirect Cost Rate Agreement, some direct cost budget categories in the applicant’s grant application budget may not be included in the base and multiplied by your indirect cost rate. Please indicate which costs are included and which costs are excluded from the base to which the indirect cost rate is applied. </t>
    </r>
  </si>
  <si>
    <r>
      <t>5.</t>
    </r>
    <r>
      <rPr>
        <sz val="7"/>
        <color theme="1"/>
        <rFont val="Times New Roman"/>
        <family val="1"/>
      </rPr>
      <t xml:space="preserve">        </t>
    </r>
    <r>
      <rPr>
        <sz val="9"/>
        <color theme="1"/>
        <rFont val="Times New Roman"/>
        <family val="1"/>
      </rPr>
      <t>Provide other explanations or comments you deem necessary.</t>
    </r>
  </si>
  <si>
    <t>OR</t>
  </si>
  <si>
    <t>Pay attention to applicable program specific instructions, if attached.</t>
  </si>
  <si>
    <t>NOTE: The applicant may not have a Federally Negotiated Indirect Cost Rate Agreement. Therefore, in order for the applicant to be reimbursed for Indirect Costs from the State of Illinois, the applicant must either:</t>
  </si>
  <si>
    <r>
      <t>A)</t>
    </r>
    <r>
      <rPr>
        <b/>
        <sz val="7"/>
        <color theme="1"/>
        <rFont val="Times New Roman"/>
        <family val="1"/>
      </rPr>
      <t xml:space="preserve">      </t>
    </r>
    <r>
      <rPr>
        <b/>
        <sz val="9"/>
        <color theme="1"/>
        <rFont val="Times New Roman"/>
        <family val="1"/>
      </rPr>
      <t>Negotiate an Indirect Cost Rate with the State of Illinois’ Indirect Cost Unit with guidance from our State Cognizant Agency on an annual basis.</t>
    </r>
  </si>
  <si>
    <r>
      <t>B)</t>
    </r>
    <r>
      <rPr>
        <b/>
        <sz val="7"/>
        <color theme="1"/>
        <rFont val="Times New Roman"/>
        <family val="1"/>
      </rPr>
      <t xml:space="preserve">      </t>
    </r>
    <r>
      <rPr>
        <b/>
        <sz val="9"/>
        <color theme="1"/>
        <rFont val="Times New Roman"/>
        <family val="1"/>
      </rPr>
      <t xml:space="preserve">Elect to use the de minimis rate of 10% modified total direct cost (MTDC) which may be used indefinitely on State of Illinois Awards.  </t>
    </r>
  </si>
  <si>
    <t xml:space="preserve">Our Organization receives direct Federal funding and currently has a Negotiated Indirect Cost Rate Agreement (NICRA) with our Federal Cognizant Agency. A copy of this agreement will be provided to the State of Illinois’ Indirect Cost Unit for review and documentation before reimbursement is allowed. This NICRA will be accepted by all State of Illinois Agencies up to any statutory, rule-based or programmatic restrictions or limitations. </t>
  </si>
  <si>
    <t>Agency Approval</t>
  </si>
  <si>
    <t>Date</t>
  </si>
  <si>
    <t xml:space="preserve">Program Approval Signature </t>
  </si>
  <si>
    <t xml:space="preserve">Fiscal &amp; Administrative Approval Signature </t>
  </si>
  <si>
    <t xml:space="preserve">Budget Revision Approved </t>
  </si>
  <si>
    <t>Final Budget Amount Approved</t>
  </si>
  <si>
    <t>(2 CFR 200.415)</t>
  </si>
  <si>
    <t>14. Miscellaneous Costs</t>
  </si>
  <si>
    <t xml:space="preserve">      Non-State Amount</t>
  </si>
  <si>
    <r>
      <t>Section A</t>
    </r>
    <r>
      <rPr>
        <u/>
        <sz val="20"/>
        <color theme="1"/>
        <rFont val="Times New Roman"/>
        <family val="1"/>
      </rPr>
      <t xml:space="preserve"> – Budget Summary</t>
    </r>
  </si>
  <si>
    <r>
      <t>Section B</t>
    </r>
    <r>
      <rPr>
        <u/>
        <sz val="20"/>
        <color theme="1"/>
        <rFont val="Times New Roman"/>
        <family val="1"/>
      </rPr>
      <t xml:space="preserve"> - Budget Summary</t>
    </r>
  </si>
  <si>
    <t>Chief Financial Officer (or equivalent)</t>
  </si>
  <si>
    <t>Executive Director (or equivalent)</t>
  </si>
  <si>
    <t>Note: The State awarding agency may change required signers based on the grantee’s organizational structure.  The required signers must have the authority to enter into contractual agreements on behalf of the organization.</t>
  </si>
  <si>
    <t xml:space="preserve">“By signing this report, I certify to the best of my knowledge and belief that the report is true, complete, and accurate and that any false, fictitious, or fraudulent information or the omission of any material fact, could result in the immediate termination of my grant award(s).  </t>
  </si>
  <si>
    <r>
      <rPr>
        <b/>
        <sz val="10"/>
        <color theme="1"/>
        <rFont val="Times New Roman"/>
        <family val="1"/>
      </rPr>
      <t>1).</t>
    </r>
    <r>
      <rPr>
        <b/>
        <u/>
        <sz val="10"/>
        <color theme="1"/>
        <rFont val="Times New Roman"/>
        <family val="1"/>
      </rPr>
      <t xml:space="preserve"> Personnel (Salaries &amp; Wages)</t>
    </r>
    <r>
      <rPr>
        <b/>
        <sz val="10"/>
        <color theme="1"/>
        <rFont val="Times New Roman"/>
        <family val="1"/>
      </rPr>
      <t xml:space="preserve"> </t>
    </r>
    <r>
      <rPr>
        <i/>
        <sz val="10"/>
        <color theme="1"/>
        <rFont val="Times New Roman"/>
        <family val="1"/>
      </rPr>
      <t>(2 CFR 200.430)</t>
    </r>
    <r>
      <rPr>
        <sz val="10"/>
        <color theme="1"/>
        <rFont val="Times New Roman"/>
        <family val="1"/>
      </rPr>
      <t xml:space="preserve">--List each position by title and name of employee, if available.  Show the annual salary rate and the percentage of time to be devoted to the project and length of time working on the project .  Compensation paid for employees engaged in grant activities must be consistent with that paid for similar work within the applicant organization. Include a description of the responsibilities and duties of each position in relationship to fulfilling the project goals and objectives in the narrative space provided below.  Also, provide a justification and description of each position (including vacant positions). Relate each position specifically to program objectives. Personnel cannot exceed 100% of their time on all active projects. </t>
    </r>
  </si>
  <si>
    <r>
      <rPr>
        <b/>
        <sz val="10"/>
        <color theme="1"/>
        <rFont val="Times New Roman"/>
        <family val="1"/>
      </rPr>
      <t>13).</t>
    </r>
    <r>
      <rPr>
        <b/>
        <u/>
        <sz val="10"/>
        <color theme="1"/>
        <rFont val="Times New Roman"/>
        <family val="1"/>
      </rPr>
      <t xml:space="preserve"> Direct Administrative Costs</t>
    </r>
    <r>
      <rPr>
        <b/>
        <sz val="10"/>
        <color theme="1"/>
        <rFont val="Times New Roman"/>
        <family val="1"/>
      </rPr>
      <t xml:space="preserve"> </t>
    </r>
    <r>
      <rPr>
        <sz val="10"/>
        <color theme="1"/>
        <rFont val="Times New Roman"/>
        <family val="1"/>
      </rPr>
      <t xml:space="preserve">- </t>
    </r>
    <r>
      <rPr>
        <i/>
        <sz val="10"/>
        <color theme="1"/>
        <rFont val="Times New Roman"/>
        <family val="1"/>
      </rPr>
      <t>(2 CFR 200.413 (c)</t>
    </r>
    <r>
      <rPr>
        <sz val="10"/>
        <color theme="1"/>
        <rFont val="Times New Roman"/>
        <family val="1"/>
      </rPr>
      <t xml:space="preserve"> The salaries of administrative and clerical staff should normally be treated as indirect (F&amp;A) costs. Direct charging of these costs may be appropriate only if all of the following conditions are met: (1) Administrative or clerical services are integral to a project or activity; (2) Individuals involved can be specifically identified with the project or activity; (3)</t>
    </r>
    <r>
      <rPr>
        <u/>
        <sz val="10"/>
        <color theme="1"/>
        <rFont val="Times New Roman"/>
        <family val="1"/>
      </rPr>
      <t xml:space="preserve"> Such costs are explicitly included in the budget or have the prior written approval of the State awarding agency;</t>
    </r>
    <r>
      <rPr>
        <sz val="10"/>
        <color theme="1"/>
        <rFont val="Times New Roman"/>
        <family val="1"/>
      </rPr>
      <t xml:space="preserve"> and (4) The costs are not also recovered as indirect costs. </t>
    </r>
  </si>
  <si>
    <r>
      <t xml:space="preserve">2). </t>
    </r>
    <r>
      <rPr>
        <b/>
        <u/>
        <sz val="10"/>
        <rFont val="Times New Roman"/>
        <family val="1"/>
      </rPr>
      <t>Fringe Benefits</t>
    </r>
    <r>
      <rPr>
        <b/>
        <sz val="10"/>
        <rFont val="Times New Roman"/>
        <family val="1"/>
      </rPr>
      <t xml:space="preserve"> </t>
    </r>
    <r>
      <rPr>
        <i/>
        <sz val="10"/>
        <rFont val="Times New Roman"/>
        <family val="1"/>
      </rPr>
      <t>(2 CFR 200.431</t>
    </r>
    <r>
      <rPr>
        <sz val="10"/>
        <rFont val="Times New Roman"/>
        <family val="1"/>
      </rPr>
      <t>)</t>
    </r>
    <r>
      <rPr>
        <sz val="10"/>
        <color theme="1"/>
        <rFont val="Times New Roman"/>
        <family val="1"/>
      </rPr>
      <t>--Fringe benefits should be based on actual known costs or an established formula.  Fringe benefits are for the personnel listed in category (1) direct salaries and wages, and only for the percentage of time devoted to the project. Provide the fringe benefit rate used and a clear description of how the computation of fringe benefits was done. Provide both the annual (for multiyear awards) and total. If a fringe benefit rate is not used, show how the fringe benefits were computed for each position. The budget justification should be reflected in the budget description. Elements that comprise fringe benefits should be indicated.</t>
    </r>
  </si>
  <si>
    <r>
      <t xml:space="preserve">4). </t>
    </r>
    <r>
      <rPr>
        <b/>
        <u/>
        <sz val="10"/>
        <rFont val="Times New Roman"/>
        <family val="1"/>
      </rPr>
      <t>Equipment</t>
    </r>
    <r>
      <rPr>
        <b/>
        <sz val="10"/>
        <rFont val="Times New Roman"/>
        <family val="1"/>
      </rPr>
      <t xml:space="preserve"> </t>
    </r>
    <r>
      <rPr>
        <i/>
        <sz val="10"/>
        <rFont val="Times New Roman"/>
        <family val="1"/>
      </rPr>
      <t>(2 CFR 200.439)</t>
    </r>
    <r>
      <rPr>
        <sz val="10"/>
        <color theme="1"/>
        <rFont val="Times New Roman"/>
        <family val="1"/>
      </rPr>
      <t>-- Provide justification for the use of each item and relate them to specific program objectives. Provide both the annual (for multiyear awards) and total for equipment. Equipment is defined as an article of tangible personal property that has a useful life of more than one year and a per-unit acquisition cost which equals or exceeds the lesser of the capitalization level established by the non-Federal entity for financial statement purposes, or $5,000. An applicant organization may classify equipment at a lower dollar value but cannot classify it higher than $5,000. (</t>
    </r>
    <r>
      <rPr>
        <u/>
        <sz val="10"/>
        <color theme="1"/>
        <rFont val="Times New Roman"/>
        <family val="1"/>
      </rPr>
      <t>Note:</t>
    </r>
    <r>
      <rPr>
        <sz val="10"/>
        <color theme="1"/>
        <rFont val="Times New Roman"/>
        <family val="1"/>
      </rPr>
      <t xml:space="preserve"> </t>
    </r>
    <r>
      <rPr>
        <u/>
        <sz val="10"/>
        <color theme="1"/>
        <rFont val="Times New Roman"/>
        <family val="1"/>
      </rPr>
      <t>Organization's own capitalization policy for classification of equipment can be used)</t>
    </r>
    <r>
      <rPr>
        <sz val="10"/>
        <color theme="1"/>
        <rFont val="Times New Roman"/>
        <family val="1"/>
      </rPr>
      <t>.   Applicants should analyze the cost benefits of purchasing versus leasing equipment, especially  high cost items and those subject to rapid technical advances.  Rented or leased equipment costs should be listed in the "Contractual" category.  Explain how the equipment is necessary for the success of the project.  Attach a narrative describing the procurement method to be used.</t>
    </r>
  </si>
  <si>
    <t xml:space="preserve">Please also note the differences between subaward, contract, and contractor (vendor):  </t>
  </si>
  <si>
    <t>1) Subaward (200.92) means an award provided by a pass-through entity to a subrecipient for the subrecipient to carry out part of a Federal/State award, including a portion of the scope of work or objectives. It does not include payments to a contractor or payments to an individual that is a beneficiary of a Federal/State program.
2) Contract (200.22) means a legal instrument by which a non-Federal entity purchases property or services needed to carry out the project or program under a Federal award. The term as used in this part does not include a legal instrument, even if the non-Federal entity considers it a contract, when the substance of the transaction meets the definition of a Federal award or subaward.
3) "Vendor" or "Contractor" is generally a dealer, distributor or other seller that provides supplies, expendable materials, or data processing services in support of the project activities.</t>
  </si>
  <si>
    <r>
      <t xml:space="preserve">3).  </t>
    </r>
    <r>
      <rPr>
        <b/>
        <u/>
        <sz val="10"/>
        <rFont val="Times New Roman"/>
        <family val="1"/>
      </rPr>
      <t>Travel</t>
    </r>
    <r>
      <rPr>
        <b/>
        <sz val="10"/>
        <rFont val="Times New Roman"/>
        <family val="1"/>
      </rPr>
      <t xml:space="preserve"> </t>
    </r>
    <r>
      <rPr>
        <i/>
        <sz val="10"/>
        <rFont val="Times New Roman"/>
        <family val="1"/>
      </rPr>
      <t>(2 CFR 200.474</t>
    </r>
    <r>
      <rPr>
        <sz val="10"/>
        <rFont val="Times New Roman"/>
        <family val="1"/>
      </rPr>
      <t>)</t>
    </r>
    <r>
      <rPr>
        <sz val="10"/>
        <color theme="1"/>
        <rFont val="Times New Roman"/>
        <family val="1"/>
      </rPr>
      <t xml:space="preserve">-- Travel should include: origin and destination, estimated costs and type of transportation, number of travelers, related lodging and per diem costs, brief description of the travel involved, its purpose, and explanation of how the proposed travel is necessary for successful completion of the project.  In training projects, travel and meals for trainees should be listed separately.  Show the number of trainees and unit cost involved.  Identify the location of travel, if known; or if unknown, indicate "location to be determined."  Indicate source of Travel Policies applied, Applicant or State of Illinois Travel Regulations. </t>
    </r>
    <r>
      <rPr>
        <b/>
        <sz val="10"/>
        <color theme="1"/>
        <rFont val="Times New Roman"/>
        <family val="1"/>
      </rPr>
      <t>NOTE:</t>
    </r>
    <r>
      <rPr>
        <sz val="10"/>
        <color theme="1"/>
        <rFont val="Times New Roman"/>
        <family val="1"/>
      </rPr>
      <t xml:space="preserve">  Dollars requested in the travel category should be for staff travel only. Travel for consultants should be shown in the consultant category along with the consultant’s fee. Travel for training participants, advisory committees, review panels and etc., should be itemized the same way as indicated above and placed in the “Miscellaneous” category. </t>
    </r>
  </si>
  <si>
    <r>
      <rPr>
        <b/>
        <sz val="10"/>
        <rFont val="Times New Roman"/>
        <family val="1"/>
      </rPr>
      <t xml:space="preserve">6). </t>
    </r>
    <r>
      <rPr>
        <b/>
        <u/>
        <sz val="10"/>
        <rFont val="Times New Roman"/>
        <family val="1"/>
      </rPr>
      <t>Contractual Services</t>
    </r>
    <r>
      <rPr>
        <b/>
        <sz val="10"/>
        <rFont val="Times New Roman"/>
        <family val="1"/>
      </rPr>
      <t xml:space="preserve"> </t>
    </r>
    <r>
      <rPr>
        <i/>
        <sz val="10"/>
        <rFont val="Times New Roman"/>
        <family val="1"/>
      </rPr>
      <t xml:space="preserve">(2 CFR 200.318) </t>
    </r>
    <r>
      <rPr>
        <b/>
        <sz val="10"/>
        <rFont val="Times New Roman"/>
        <family val="1"/>
      </rPr>
      <t>&amp;</t>
    </r>
    <r>
      <rPr>
        <b/>
        <u/>
        <sz val="10"/>
        <rFont val="Times New Roman"/>
        <family val="1"/>
      </rPr>
      <t xml:space="preserve"> Subawards</t>
    </r>
    <r>
      <rPr>
        <i/>
        <sz val="10"/>
        <rFont val="Times New Roman"/>
        <family val="1"/>
      </rPr>
      <t xml:space="preserve"> (200.92)</t>
    </r>
    <r>
      <rPr>
        <b/>
        <sz val="10"/>
        <rFont val="Times New Roman"/>
        <family val="1"/>
      </rPr>
      <t xml:space="preserve"> --</t>
    </r>
    <r>
      <rPr>
        <sz val="10"/>
        <rFont val="Times New Roman"/>
        <family val="1"/>
      </rPr>
      <t xml:space="preserve"> Provide a description of the product or service to be procured by contract and an estimate of the cost. Applicants are encouraged to promote free and open competition in awarding contracts. A separate justification must be provided for sole contracts in excess of $150,000 </t>
    </r>
    <r>
      <rPr>
        <i/>
        <sz val="10"/>
        <rFont val="Times New Roman"/>
        <family val="1"/>
      </rPr>
      <t>(See 2 CFR 200.88)</t>
    </r>
    <r>
      <rPr>
        <sz val="10"/>
        <rFont val="Times New Roman"/>
        <family val="1"/>
      </rPr>
      <t xml:space="preserve">.  NOTE : this budget category may include </t>
    </r>
    <r>
      <rPr>
        <b/>
        <u/>
        <sz val="10"/>
        <rFont val="Times New Roman"/>
        <family val="1"/>
      </rPr>
      <t>subawards</t>
    </r>
    <r>
      <rPr>
        <sz val="10"/>
        <rFont val="Times New Roman"/>
        <family val="1"/>
      </rPr>
      <t xml:space="preserve">. Provide separate budgets for each subaward or contract, regardless of the dollar value and indicate the basis for the cost estimates in the narrative. Describe products or services to be obtained and indicate the applicability or necessity of each to the project. </t>
    </r>
  </si>
  <si>
    <r>
      <rPr>
        <b/>
        <sz val="10"/>
        <color theme="1"/>
        <rFont val="Times New Roman"/>
        <family val="1"/>
      </rPr>
      <t xml:space="preserve">12). </t>
    </r>
    <r>
      <rPr>
        <b/>
        <u/>
        <sz val="10"/>
        <color theme="1"/>
        <rFont val="Times New Roman"/>
        <family val="1"/>
      </rPr>
      <t>Training and Education</t>
    </r>
    <r>
      <rPr>
        <sz val="10"/>
        <color theme="1"/>
        <rFont val="Times New Roman"/>
        <family val="1"/>
      </rPr>
      <t xml:space="preserve"> </t>
    </r>
    <r>
      <rPr>
        <i/>
        <sz val="10"/>
        <color theme="1"/>
        <rFont val="Times New Roman"/>
        <family val="1"/>
      </rPr>
      <t>(2 CFR 200.472)</t>
    </r>
    <r>
      <rPr>
        <sz val="10"/>
        <color theme="1"/>
        <rFont val="Times New Roman"/>
        <family val="1"/>
      </rPr>
      <t xml:space="preserve"> -- Describe the training and education cost associated with employee development. Include rental space for training (if required), training materials, speaker fees, substitute teacher fees, and any other applicable expenses related to the training. When training materials (pamphlets, notebooks, videos, and other various handouts) are ordered for specific training activities, these items should be itemized below.</t>
    </r>
  </si>
  <si>
    <r>
      <rPr>
        <b/>
        <sz val="10"/>
        <rFont val="Times New Roman"/>
        <family val="1"/>
      </rPr>
      <t xml:space="preserve">8).  </t>
    </r>
    <r>
      <rPr>
        <b/>
        <u/>
        <sz val="10"/>
        <rFont val="Times New Roman"/>
        <family val="1"/>
      </rPr>
      <t>Construction</t>
    </r>
    <r>
      <rPr>
        <sz val="10"/>
        <rFont val="Times New Roman"/>
        <family val="1"/>
      </rPr>
      <t xml:space="preserve">-- Provide a description of the construction project and an estimate of the costs. As a rule, construction costs are not allowable unless with prior written approval.  In some cases, minor repairs or renovations may be allowable.  Consult with the program office before budgeting funds in this category.  Estimated construction costs must be supported by documentation including drawings and estimates, formal bids, etc. As with all other costs, follow the specific requirements of the program, the terms and conditions of the award, and applicable regulations. </t>
    </r>
  </si>
  <si>
    <r>
      <t>C)</t>
    </r>
    <r>
      <rPr>
        <b/>
        <sz val="7"/>
        <color theme="1"/>
        <rFont val="Times New Roman"/>
        <family val="1"/>
      </rPr>
      <t xml:space="preserve">      </t>
    </r>
    <r>
      <rPr>
        <b/>
        <sz val="9"/>
        <color theme="1"/>
        <rFont val="Times New Roman"/>
        <family val="1"/>
      </rPr>
      <t>Use a Restricted Rate designated by programmatic statutory policy. (See Notice of Funding Opportunity for Restricted Rate Programs)</t>
    </r>
  </si>
  <si>
    <t xml:space="preserve">All applicants are required to submit a budget narrative along with Section A and Section B. The budget narrative is sometimes referred to as the budget justification. The narrative serves two purposes: it explains how the costs were estimated and it justifies the need for the cost. The narrative may include tables for clarification purposes. The State of Illinois recommends using the State of Illinois Uniform Budget Template worksheet and narrative guide provided.  </t>
  </si>
  <si>
    <t xml:space="preserve">Direct Administrative Narrative (State): </t>
  </si>
  <si>
    <t>(a). State of Illinois Grant Amount Requested</t>
  </si>
  <si>
    <t>16. Total Direct Costs (lines 1-15)</t>
  </si>
  <si>
    <t xml:space="preserve">SECTION - A (continued) Indirect Cost Rate Information </t>
  </si>
  <si>
    <t xml:space="preserve">Negotiate an Indirect Cost Rate with the State of Illinois’ Indirect Cost Unit with guidance from your State Cognizant Agency on an annual basis. </t>
  </si>
  <si>
    <t>Our Organization has never received a Negotiated Indirect Cost Rate Agreement from either the Federal government or the State of Illinois and elects to charge the de minimis rate of 10% modified total direct cost (MTDC) which may be used indefinitely on State of Illinois awards (2 CFR 200.414 (c)(4)(f) &amp; (200.68).</t>
  </si>
  <si>
    <t xml:space="preserve">If your organization is requesting reimbursement for indirect costs on line 17 of the Budget Summary, please select one of the following options. </t>
  </si>
  <si>
    <t>CSFA Description:</t>
  </si>
  <si>
    <t>NOFO #</t>
  </si>
  <si>
    <t>Total Travel</t>
  </si>
  <si>
    <t xml:space="preserve">    STATE OF ILLINOIS                                            UNIFORM GRANT BUDGET TEMPLATE</t>
  </si>
  <si>
    <t xml:space="preserve">    STATE OF ILLINOIS                                          UNIFORM GRANT BUDGET TEMPLATE</t>
  </si>
  <si>
    <t xml:space="preserve">Fringe Benefits Narrative (State): </t>
  </si>
  <si>
    <t>Total Fringe Benefits</t>
  </si>
  <si>
    <t xml:space="preserve">Budget Expenditure Categories               </t>
  </si>
  <si>
    <t>Fiscal Year:</t>
  </si>
  <si>
    <t>OMB Uniform Guidance                                                          Federal Awards Reference  2 CFR 200</t>
  </si>
  <si>
    <t xml:space="preserve">TOTAL REVENUE </t>
  </si>
  <si>
    <t xml:space="preserve">200.413 ( c) </t>
  </si>
  <si>
    <t>200.318 &amp; 200.92</t>
  </si>
  <si>
    <t xml:space="preserve">6. Contractual Services  &amp; Subawards </t>
  </si>
  <si>
    <t xml:space="preserve">18. Total Costs State Grant Funds  (16 &amp;17) </t>
  </si>
  <si>
    <t>S E C T I O N   B   -- NON STATE OF ILLINOIS  FUNDS</t>
  </si>
  <si>
    <t>NON-STATE Funds Total</t>
  </si>
  <si>
    <r>
      <t xml:space="preserve">Grantee Match Requirement ________ % </t>
    </r>
    <r>
      <rPr>
        <i/>
        <sz val="11"/>
        <color rgb="FFFF0000"/>
        <rFont val="Times New Roman"/>
        <family val="1"/>
      </rPr>
      <t>(Agency to populate)</t>
    </r>
  </si>
  <si>
    <t xml:space="preserve">18. Total Costs NON -State Grant Funds  (16 &amp;17) </t>
  </si>
  <si>
    <t xml:space="preserve"> BUDGET SUMMARY NON-STATE OF ILLINOIS FUNDS </t>
  </si>
  <si>
    <t>Grant Number</t>
  </si>
  <si>
    <t xml:space="preserve">STATE OF ILLINOIS </t>
  </si>
  <si>
    <t>Commerce &amp; Economic Opportunity</t>
  </si>
  <si>
    <t>S E C T I O N   A   -- STATE OF ILLINOIS FUNDS</t>
  </si>
  <si>
    <t>AGENCY: Commerce &amp; Economic Opportunity</t>
  </si>
  <si>
    <t>State Total</t>
  </si>
  <si>
    <t>Length of time=# of units of Basis</t>
  </si>
  <si>
    <t>Give a brief description of items that you are claiming</t>
  </si>
  <si>
    <t>This rows adds State &amp; Non-State Totals</t>
  </si>
  <si>
    <r>
      <t>Budget Narrative Summary</t>
    </r>
    <r>
      <rPr>
        <sz val="10"/>
        <color theme="1"/>
        <rFont val="Times New Roman"/>
        <family val="1"/>
      </rPr>
      <t>--When you have completed the budget worksheet, transfer the totals for each category to the spaces below to the uniform template provided (SECTION A &amp; B).  Verify the total costs and the total project costs.  Indicate the amount of State requested funds and the amount of non-State funds that will support the project.</t>
    </r>
  </si>
  <si>
    <r>
      <rPr>
        <b/>
        <sz val="10"/>
        <color theme="1"/>
        <rFont val="Times New Roman"/>
        <family val="1"/>
      </rPr>
      <t>14)</t>
    </r>
    <r>
      <rPr>
        <sz val="10"/>
        <color theme="1"/>
        <rFont val="Times New Roman"/>
        <family val="1"/>
      </rPr>
      <t xml:space="preserve">. </t>
    </r>
    <r>
      <rPr>
        <b/>
        <u/>
        <sz val="10"/>
        <color theme="1"/>
        <rFont val="Times New Roman"/>
        <family val="1"/>
      </rPr>
      <t>Other or Miscellaneous Costs</t>
    </r>
    <r>
      <rPr>
        <sz val="10"/>
        <color theme="1"/>
        <rFont val="Times New Roman"/>
        <family val="1"/>
      </rPr>
      <t xml:space="preserve"> --This category contains items not included in the previous categories. List items by type of material or nature of expense, break down costs by quantity and cost per unit if applicable, state the necessity of other costs for successful completion of the project and exclude unallowable costs (e.g.. Printing, Memberships &amp; subscriptions, recruiting costs, etc.)  </t>
    </r>
  </si>
  <si>
    <r>
      <rPr>
        <b/>
        <sz val="10"/>
        <color theme="1"/>
        <rFont val="Times New Roman"/>
        <family val="1"/>
      </rPr>
      <t xml:space="preserve">11). </t>
    </r>
    <r>
      <rPr>
        <b/>
        <u/>
        <sz val="10"/>
        <color theme="1"/>
        <rFont val="Times New Roman"/>
        <family val="1"/>
      </rPr>
      <t>Telecommunications</t>
    </r>
    <r>
      <rPr>
        <sz val="10"/>
        <color theme="1"/>
        <rFont val="Times New Roman"/>
        <family val="1"/>
      </rPr>
      <t xml:space="preserve">  -- List items and descriptions by major type and the basis of the computation.  Explain how telecommunication expenses are allocated for distribution as an expense to the program/service.  NOTE: This budgetary line item is to be used for direct program telecommunications, all other indirect or administrative telecommunication costs should be listed in the indirect expense section of the Budget worksheet and narrative. </t>
    </r>
  </si>
  <si>
    <r>
      <rPr>
        <b/>
        <sz val="10"/>
        <rFont val="Times New Roman"/>
        <family val="1"/>
      </rPr>
      <t xml:space="preserve">10). </t>
    </r>
    <r>
      <rPr>
        <b/>
        <u/>
        <sz val="10"/>
        <rFont val="Times New Roman"/>
        <family val="1"/>
      </rPr>
      <t>Research &amp; Development (R&amp;D)</t>
    </r>
    <r>
      <rPr>
        <sz val="10"/>
        <rFont val="Times New Roman"/>
        <family val="1"/>
      </rPr>
      <t xml:space="preserve">  </t>
    </r>
    <r>
      <rPr>
        <i/>
        <sz val="10"/>
        <rFont val="Times New Roman"/>
        <family val="1"/>
      </rPr>
      <t>(2 CFR 200.87)--</t>
    </r>
    <r>
      <rPr>
        <sz val="10"/>
        <rFont val="Times New Roman"/>
        <family val="1"/>
      </rPr>
      <t xml:space="preserve"> </t>
    </r>
    <r>
      <rPr>
        <b/>
        <i/>
        <u/>
        <sz val="10"/>
        <rFont val="Times New Roman"/>
        <family val="1"/>
      </rPr>
      <t>Definition:</t>
    </r>
    <r>
      <rPr>
        <sz val="10"/>
        <rFont val="Times New Roman"/>
        <family val="1"/>
      </rPr>
      <t xml:space="preserve"> All research activities, both basic and applied, and all development activities that are performed by non-Federal entities directed toward the production of useful materials, devices, systems, or methods, including design and development of prototypes and processes. Provide a description of the research and development project and an estimate of the costs. NOTE: Consult with the program office before budgeting funds in this category.</t>
    </r>
  </si>
  <si>
    <r>
      <rPr>
        <b/>
        <sz val="10"/>
        <color theme="1"/>
        <rFont val="Times New Roman"/>
        <family val="1"/>
      </rPr>
      <t xml:space="preserve">9). </t>
    </r>
    <r>
      <rPr>
        <b/>
        <u/>
        <sz val="10"/>
        <color theme="1"/>
        <rFont val="Times New Roman"/>
        <family val="1"/>
      </rPr>
      <t>Occupancy -Rent and Utilities</t>
    </r>
    <r>
      <rPr>
        <b/>
        <sz val="10"/>
        <color theme="1"/>
        <rFont val="Times New Roman"/>
        <family val="1"/>
      </rPr>
      <t xml:space="preserve"> </t>
    </r>
    <r>
      <rPr>
        <i/>
        <sz val="10"/>
        <color theme="1"/>
        <rFont val="Times New Roman"/>
        <family val="1"/>
      </rPr>
      <t>(2 CFR 200.465)</t>
    </r>
    <r>
      <rPr>
        <b/>
        <sz val="10"/>
        <color theme="1"/>
        <rFont val="Times New Roman"/>
        <family val="1"/>
      </rPr>
      <t>--</t>
    </r>
    <r>
      <rPr>
        <sz val="10"/>
        <color theme="1"/>
        <rFont val="Times New Roman"/>
        <family val="1"/>
      </rPr>
      <t xml:space="preserve"> List items and descriptions by major type and the basis of the computation.  Explain how rental and utility expenses are allocated for distribution as an expense to the program/service.  For example, provide the square footage and the cost per square foot rent and utility, and provide a monthly rental and utility cost and how many months to rent.</t>
    </r>
    <r>
      <rPr>
        <b/>
        <sz val="10"/>
        <color theme="1"/>
        <rFont val="Times New Roman"/>
        <family val="1"/>
      </rPr>
      <t xml:space="preserve"> NOTE:</t>
    </r>
    <r>
      <rPr>
        <sz val="10"/>
        <color theme="1"/>
        <rFont val="Times New Roman"/>
        <family val="1"/>
      </rPr>
      <t xml:space="preserve"> This budgetary line item is to be used for direct program rent and utilities, all other indirect or administrative occupancy costs should be listed in the indirect expense section of the Budget worksheet and narrative. Maintenance and repair costs may be included here if directly allocated to program. </t>
    </r>
  </si>
  <si>
    <r>
      <rPr>
        <b/>
        <sz val="10"/>
        <rFont val="Times New Roman"/>
        <family val="1"/>
      </rPr>
      <t xml:space="preserve">7). </t>
    </r>
    <r>
      <rPr>
        <b/>
        <u/>
        <sz val="10"/>
        <rFont val="Times New Roman"/>
        <family val="1"/>
      </rPr>
      <t>Consultant Services and Expenses</t>
    </r>
    <r>
      <rPr>
        <b/>
        <sz val="10"/>
        <rFont val="Times New Roman"/>
        <family val="1"/>
      </rPr>
      <t xml:space="preserve"> </t>
    </r>
    <r>
      <rPr>
        <i/>
        <sz val="10"/>
        <rFont val="Times New Roman"/>
        <family val="1"/>
      </rPr>
      <t>(2 CFR 200.459)</t>
    </r>
    <r>
      <rPr>
        <b/>
        <sz val="10"/>
        <rFont val="Times New Roman"/>
        <family val="1"/>
      </rPr>
      <t>--</t>
    </r>
    <r>
      <rPr>
        <sz val="10"/>
        <rFont val="Times New Roman"/>
        <family val="1"/>
      </rPr>
      <t xml:space="preserve"> </t>
    </r>
    <r>
      <rPr>
        <b/>
        <u/>
        <sz val="10"/>
        <rFont val="Times New Roman"/>
        <family val="1"/>
      </rPr>
      <t>Consultant Services (Fees):</t>
    </r>
    <r>
      <rPr>
        <sz val="10"/>
        <rFont val="Times New Roman"/>
        <family val="1"/>
      </rPr>
      <t xml:space="preserve"> For each consultant enter the name, if known, service to be provided, hourly or daily fee (8-hour day), and estimated time on the project.  </t>
    </r>
    <r>
      <rPr>
        <b/>
        <u/>
        <sz val="10"/>
        <rFont val="Times New Roman"/>
        <family val="1"/>
      </rPr>
      <t>Consultant Expenses:</t>
    </r>
    <r>
      <rPr>
        <sz val="10"/>
        <rFont val="Times New Roman"/>
        <family val="1"/>
      </rPr>
      <t xml:space="preserve"> List all expenses to be paid from the grant to the individual consultant in addition to their fees (i.e., travel, meals, lodging, etc.)   Consultant-- Indicate whether applicant's formal, written Procurement Policy or the Federal Acquisitions Policy is used. </t>
    </r>
  </si>
  <si>
    <t>You should not need to write anything on this page</t>
  </si>
  <si>
    <t>17. Indirect Costs</t>
  </si>
  <si>
    <r>
      <rPr>
        <b/>
        <sz val="10"/>
        <rFont val="Times New Roman"/>
        <family val="1"/>
      </rPr>
      <t xml:space="preserve">17). </t>
    </r>
    <r>
      <rPr>
        <b/>
        <u/>
        <sz val="10"/>
        <rFont val="Times New Roman"/>
        <family val="1"/>
      </rPr>
      <t>Indirect Cost</t>
    </r>
    <r>
      <rPr>
        <b/>
        <sz val="10"/>
        <rFont val="Times New Roman"/>
        <family val="1"/>
      </rPr>
      <t xml:space="preserve"> </t>
    </r>
    <r>
      <rPr>
        <i/>
        <sz val="10"/>
        <rFont val="Times New Roman"/>
        <family val="1"/>
      </rPr>
      <t>(2 CFR 200.414)</t>
    </r>
    <r>
      <rPr>
        <b/>
        <sz val="10"/>
        <rFont val="Times New Roman"/>
        <family val="1"/>
      </rPr>
      <t xml:space="preserve"> </t>
    </r>
    <r>
      <rPr>
        <sz val="10"/>
        <rFont val="Times New Roman"/>
        <family val="1"/>
      </rPr>
      <t xml:space="preserve">--Provide the most recent indirect cost rate agreement information with the itemized budget. The applicable indirect cost rate(s) negotiated by the organization with the cognizant negotiating agency must be used in computing indirect costs (F&amp;A) for a program budget. The amount for indirect costs should be calculated by applying the current negotiated indirect cost rate(s) to the approved base(s). After the amount of indirect costs is determined for the program, a breakdown of the indirect costs should be provided in the budget worksheet and narrative below.   </t>
    </r>
  </si>
  <si>
    <t>Previously Approved</t>
  </si>
  <si>
    <t>Modification</t>
  </si>
  <si>
    <t>Cumulative</t>
  </si>
  <si>
    <r>
      <t>Section C</t>
    </r>
    <r>
      <rPr>
        <u/>
        <sz val="16"/>
        <color theme="1"/>
        <rFont val="Times New Roman"/>
        <family val="1"/>
      </rPr>
      <t xml:space="preserve"> - Cumulative Budget Worksheet &amp; Narrative</t>
    </r>
  </si>
  <si>
    <t>OMB Uniform Guidance Federal Awards Reference 2 CFR 200</t>
  </si>
  <si>
    <t>content in rows 1 to 4 come from Section A</t>
  </si>
  <si>
    <t>UNIFORM GRANT BUDGET MODIFICATION TEMPLATE</t>
  </si>
  <si>
    <r>
      <t>Section C</t>
    </r>
    <r>
      <rPr>
        <u/>
        <sz val="16"/>
        <color theme="1"/>
        <rFont val="Times New Roman"/>
        <family val="1"/>
      </rPr>
      <t xml:space="preserve"> - Budget Modification Worksheet &amp; Narrative</t>
    </r>
  </si>
  <si>
    <t>ONLY ENTER CHANGES IN THE DETAIL</t>
  </si>
  <si>
    <t>Unilateral Modification/Waiver, no grantee signature required.</t>
  </si>
  <si>
    <t xml:space="preserve">a. The specific modification to the costs or contributions by budget category;  </t>
  </si>
  <si>
    <r>
      <t>2.</t>
    </r>
    <r>
      <rPr>
        <sz val="7"/>
        <color rgb="FF000000"/>
        <rFont val="Times New Roman"/>
        <family val="1"/>
      </rPr>
      <t xml:space="preserve">        </t>
    </r>
    <r>
      <rPr>
        <sz val="9"/>
        <color rgb="FF000000"/>
        <rFont val="Times New Roman"/>
        <family val="1"/>
      </rPr>
      <t xml:space="preserve">For non-State of Illinois funds (match) or resources listed in Section B that are used to meet a cost-sharing or matching requirement or provided as a voluntary cost-sharing or matching commitment, you must include:  </t>
    </r>
  </si>
  <si>
    <r>
      <t>Section C</t>
    </r>
    <r>
      <rPr>
        <u/>
        <sz val="20"/>
        <color theme="1"/>
        <rFont val="Times New Roman"/>
        <family val="1"/>
      </rPr>
      <t xml:space="preserve"> - Budget Modification Worksheet &amp; Narrative</t>
    </r>
  </si>
  <si>
    <t>EACH BUDGET LINE.</t>
  </si>
  <si>
    <t>Please use detail worksheet and narrative section for further descriptions and explanations of budgetary line items.  ONLY ENTER THE CHANGES NEEDED IN THE DETAIL FOR</t>
  </si>
  <si>
    <t>Enter the origization information at the top of the page and the most current approved budget amounts in lines 1 - 15 and 17  in colume C.    Columes D &amp; E will be autmatically populated based on the detail you enter in section C.</t>
  </si>
  <si>
    <r>
      <t>BUDGET SUMMARY –</t>
    </r>
    <r>
      <rPr>
        <u/>
        <sz val="9"/>
        <color theme="1"/>
        <rFont val="Times New Roman"/>
        <family val="1"/>
      </rPr>
      <t xml:space="preserve"> NON STATE</t>
    </r>
    <r>
      <rPr>
        <sz val="9"/>
        <color theme="1"/>
        <rFont val="Times New Roman"/>
        <family val="1"/>
      </rPr>
      <t xml:space="preserve"> OF ILLINOIS FUNDS (MATCH)</t>
    </r>
  </si>
  <si>
    <r>
      <t>NON-STATE</t>
    </r>
    <r>
      <rPr>
        <sz val="9"/>
        <color theme="1"/>
        <rFont val="Times New Roman"/>
        <family val="1"/>
      </rPr>
      <t xml:space="preserve"> OF ILLINOIS FUNDS (MATCH): If the applicant is required to provide or volunteers to provide cost-sharing or matching funds or other non-State of Illinois resources to the project, the applicant must provide a revenue breakdown of all Non-State of Illinois funds in lines (b)-(d). the total of “Non-State Funds” should equal the amount budgeted on Line 18 of Section B. If a match percentage is required, the amount should be entered in this section.</t>
    </r>
  </si>
  <si>
    <t>NON-STATE OF ILLINOIS FUNDS  (Match)</t>
  </si>
  <si>
    <t>You must consult with your Business Office prior to submitting this form for any award restrictions, limitations or requirements when filling out the narrative and Uniform Budget Modification Template.</t>
  </si>
  <si>
    <r>
      <t xml:space="preserve">This form is used to make modifications to previously approved grant budgets.  Applicants should submit budget modifications based upon the total estimated costs for the project including all funding sources. Pay attention to applicable program specific instructions, if </t>
    </r>
    <r>
      <rPr>
        <sz val="9"/>
        <color rgb="FF000000"/>
        <rFont val="Times New Roman"/>
        <family val="1"/>
      </rPr>
      <t xml:space="preserve">attached. The applicant organization should refer to 2 CFR 200, “Uniform Administrative Requirements, Cost Principles, and Audit Requirements for Federal Awards” cited within these instructions. </t>
    </r>
  </si>
  <si>
    <t xml:space="preserve">Uniform Grant Budget Modification Template -- General Instructions </t>
  </si>
  <si>
    <t>Current Approved Budget</t>
  </si>
  <si>
    <t>Modification Amount</t>
  </si>
  <si>
    <t>New Budget Amount</t>
  </si>
  <si>
    <t>ENTER NEW BUDGET AMOUNT IN THIS SHEET, NOT THE MODIFICATION AMOUNT</t>
  </si>
  <si>
    <t>Enter the origization information at the top of the page and the most current approved budget amounts in lines 1 - 15 and 17  in colume C (Current Approved Budger).    Columes D (Modificatin Amount) &amp; E (New Budget Amount) will be autmatically populated based on the detail you enter in section C.</t>
  </si>
  <si>
    <r>
      <t>Section A  Indirect Cost Information</t>
    </r>
    <r>
      <rPr>
        <sz val="9"/>
        <color theme="1"/>
        <rFont val="Times New Roman"/>
        <family val="1"/>
      </rPr>
      <t xml:space="preserve">: </t>
    </r>
    <r>
      <rPr>
        <i/>
        <sz val="9"/>
        <color theme="1"/>
        <rFont val="Times New Roman"/>
        <family val="1"/>
      </rPr>
      <t>(This information should be completed by the applicant’s Business Office)</t>
    </r>
    <r>
      <rPr>
        <sz val="9"/>
        <color theme="1"/>
        <rFont val="Times New Roman"/>
        <family val="1"/>
      </rPr>
      <t xml:space="preserve">.   Check the appropriate box for the type of indirect cost rate previously selected on the most recent budget modification. unless part of the modification is due to changing the type of indirect you are going to claim.  </t>
    </r>
  </si>
  <si>
    <r>
      <t>1.</t>
    </r>
    <r>
      <rPr>
        <sz val="7"/>
        <color rgb="FF000000"/>
        <rFont val="Times New Roman"/>
        <family val="1"/>
      </rPr>
      <t xml:space="preserve">        </t>
    </r>
    <r>
      <rPr>
        <sz val="9"/>
        <color theme="1"/>
        <rFont val="Times New Roman"/>
        <family val="1"/>
      </rPr>
      <t xml:space="preserve">Provide an itemized budget breakdown of the changes you are requesting, and justification for each budget category listed in Sections A and B.  </t>
    </r>
  </si>
  <si>
    <t>ONLY ENTER THE CHANGES YOU WANT FOR EACH CATEGORY.  IF DECREASING A LINE MAKE SURE YOU USE NEGATIVE FIGURES .</t>
  </si>
  <si>
    <t>EXCEPT FOR THE INDIRECT BUDGET LINE IN WHICH YOU WILL NEED TO SHOW THE ENTIRE GRANT CALCULATION.</t>
  </si>
  <si>
    <r>
      <t xml:space="preserve">•Each section of the budget should be in outline form, listing line items under major headings and subheadings. </t>
    </r>
    <r>
      <rPr>
        <b/>
        <sz val="9"/>
        <color rgb="FFFF0000"/>
        <rFont val="Times New Roman"/>
        <family val="1"/>
      </rPr>
      <t>Only Include changes (additions or deletions) in Section C, Except for the</t>
    </r>
  </si>
  <si>
    <t>indirect section - must show calculation for the entire grant award.</t>
  </si>
  <si>
    <t>To:</t>
  </si>
  <si>
    <t xml:space="preserve"> The Indirect Cost Rate is:</t>
  </si>
  <si>
    <t>1. Personnel (Salaries &amp; Wages)</t>
  </si>
  <si>
    <t>Grant #</t>
  </si>
  <si>
    <t>CSFA #</t>
  </si>
  <si>
    <t>Your Organization may not have a Federally Negotiated Indirect Cost Rate Agreement. Therefore, in order for your Organization to be reimbursed for Indirect Costs from the State of Illinois, your Organization must either:</t>
  </si>
  <si>
    <t>Use a Restricted Rate designated by programmatic or statutory policy. (See Notice of Funding Opportunity for Restricted Rate Programs)</t>
  </si>
  <si>
    <t xml:space="preserve">Our Organization currently does not have a Negotiated Indirect Cost Rate Agreement with the State of Illinois. Our Organization will submit our initial Indirect Cost Rate Proposal (ICRP) immediately after our Organization is advised that the State award will be made and, in no event, later than three (3) months after the effective date of the State award (2 CFR 200 Appendix IV (C)(2)(b).  The initial ICRP will be sent to the State of Illinois’ Indirect Cost Unit. </t>
  </si>
  <si>
    <t>Complies with other statutory policies (please specify):</t>
  </si>
  <si>
    <t>5)</t>
  </si>
  <si>
    <t>No reimbursement of Indirect Cost is being requested. (Please consult your program office regarding possible match requirements)</t>
  </si>
  <si>
    <t xml:space="preserve"> Period Covered by the NICRA:  From:</t>
  </si>
  <si>
    <t>(mm/dd/yyyy)</t>
  </si>
  <si>
    <t xml:space="preserve"> Approving Federal/State agency (please specify):</t>
  </si>
  <si>
    <t>%</t>
  </si>
  <si>
    <t xml:space="preserve">The Distribution Base is: </t>
  </si>
  <si>
    <t>Please type in the light blue highlighted cells</t>
  </si>
  <si>
    <t>To select an option - highlight the box and drop down the shape fill box on the drawing tools ribbon.  you can either select a fill color or you can fill with texture, choose more textures and pick a checkmark from clipart.</t>
  </si>
  <si>
    <t xml:space="preserve">Complete the Negotiated Indirect Cost Rate Agreement information below if Option (1) or (2a) is selected </t>
  </si>
  <si>
    <t>type Current Approved Budget in the light blue highlighted cells</t>
  </si>
  <si>
    <t>Position(s)</t>
  </si>
  <si>
    <t>Personnel Cost</t>
  </si>
  <si>
    <t>Fringe Benefit Cost</t>
  </si>
  <si>
    <t>NON-State Total</t>
  </si>
  <si>
    <t>Purpose of Travel/Items</t>
  </si>
  <si>
    <t>Travel Cost</t>
  </si>
  <si>
    <t>Equipment Cost</t>
  </si>
  <si>
    <t>Supplies Cost</t>
  </si>
  <si>
    <t>Contractual Services Cost</t>
  </si>
  <si>
    <t>If you need to insert rows, insert them between existing rows that total up to the formula in column C</t>
  </si>
  <si>
    <t>Total Contractual Services</t>
  </si>
  <si>
    <t>Total Consultant Services (Fees)</t>
  </si>
  <si>
    <t>Total Consultant Expenses</t>
  </si>
  <si>
    <t>purpose</t>
  </si>
  <si>
    <t>description</t>
  </si>
  <si>
    <t>Occupancy Cost</t>
  </si>
  <si>
    <t>Research &amp; Development Cost</t>
  </si>
  <si>
    <t>Telecommunications Cost</t>
  </si>
  <si>
    <t>Training &amp; Education Cost</t>
  </si>
  <si>
    <t>Direct Administrative Cost</t>
  </si>
  <si>
    <t>Other or Miscellaneous Cost</t>
  </si>
  <si>
    <t>Indirect Cost</t>
  </si>
  <si>
    <t>Rate %:</t>
  </si>
  <si>
    <t>Base:</t>
  </si>
  <si>
    <r>
      <t xml:space="preserve">To add information on a new line, hold the </t>
    </r>
    <r>
      <rPr>
        <b/>
        <i/>
        <u/>
        <sz val="10"/>
        <rFont val="Times New Roman"/>
        <family val="1"/>
      </rPr>
      <t>Alt key</t>
    </r>
    <r>
      <rPr>
        <i/>
        <sz val="10"/>
        <rFont val="Times New Roman"/>
        <family val="1"/>
      </rPr>
      <t xml:space="preserve"> and hit </t>
    </r>
    <r>
      <rPr>
        <b/>
        <i/>
        <u/>
        <sz val="10"/>
        <rFont val="Times New Roman"/>
        <family val="1"/>
      </rPr>
      <t>Enter</t>
    </r>
    <r>
      <rPr>
        <i/>
        <sz val="10"/>
        <rFont val="Times New Roman"/>
        <family val="1"/>
      </rPr>
      <t>.</t>
    </r>
  </si>
  <si>
    <t>Rate:</t>
  </si>
  <si>
    <t>Total Cost</t>
  </si>
  <si>
    <r>
      <rPr>
        <sz val="11"/>
        <color theme="1"/>
        <rFont val="Times New Roman"/>
        <family val="1"/>
      </rPr>
      <t>15</t>
    </r>
    <r>
      <rPr>
        <b/>
        <sz val="11"/>
        <color theme="1"/>
        <rFont val="Times New Roman"/>
        <family val="1"/>
      </rPr>
      <t xml:space="preserve">. A. </t>
    </r>
    <r>
      <rPr>
        <b/>
        <i/>
        <u/>
        <sz val="11"/>
        <color theme="1"/>
        <rFont val="Times New Roman"/>
        <family val="1"/>
      </rPr>
      <t>Training Costs</t>
    </r>
  </si>
  <si>
    <r>
      <t xml:space="preserve">      B. </t>
    </r>
    <r>
      <rPr>
        <b/>
        <i/>
        <u/>
        <sz val="11"/>
        <color theme="1"/>
        <rFont val="Times New Roman"/>
        <family val="1"/>
      </rPr>
      <t>Work-Based Training</t>
    </r>
  </si>
  <si>
    <r>
      <t xml:space="preserve">      C. </t>
    </r>
    <r>
      <rPr>
        <b/>
        <i/>
        <u/>
        <sz val="11"/>
        <color theme="1"/>
        <rFont val="Times New Roman"/>
        <family val="1"/>
      </rPr>
      <t>Other Program Costs</t>
    </r>
  </si>
  <si>
    <r>
      <t xml:space="preserve">      D. </t>
    </r>
    <r>
      <rPr>
        <b/>
        <i/>
        <u/>
        <sz val="11"/>
        <color theme="1"/>
        <rFont val="Times New Roman"/>
        <family val="1"/>
      </rPr>
      <t>Barrier Reduction Fund</t>
    </r>
  </si>
  <si>
    <t>State-Adult Total</t>
  </si>
  <si>
    <t>State-Youth Total</t>
  </si>
  <si>
    <t>If you need to insert rows, contact DCEO</t>
  </si>
  <si>
    <t xml:space="preserve">NON-State-Adult Total </t>
  </si>
  <si>
    <t xml:space="preserve">NON-State-Youth Total </t>
  </si>
  <si>
    <t>NON-State-Adult Total</t>
  </si>
  <si>
    <t>NON-State-Youth Total</t>
  </si>
  <si>
    <t>Non-State Total</t>
  </si>
  <si>
    <t xml:space="preserve">State-Youth Total </t>
  </si>
  <si>
    <r>
      <t xml:space="preserve">To add information on a new line, hold the </t>
    </r>
    <r>
      <rPr>
        <b/>
        <i/>
        <u/>
        <sz val="10"/>
        <rFont val="Times New Roman"/>
        <family val="1"/>
      </rPr>
      <t>Alt key</t>
    </r>
    <r>
      <rPr>
        <i/>
        <sz val="10"/>
        <rFont val="Times New Roman"/>
        <family val="1"/>
      </rPr>
      <t xml:space="preserve"> and hit </t>
    </r>
    <r>
      <rPr>
        <b/>
        <i/>
        <u/>
        <sz val="10"/>
        <rFont val="Times New Roman"/>
        <family val="1"/>
      </rPr>
      <t>Enter</t>
    </r>
    <r>
      <rPr>
        <i/>
        <sz val="10"/>
        <rFont val="Times New Roman"/>
        <family val="1"/>
      </rPr>
      <t xml:space="preserve">.
To change the row height, right click on the row number off to the left of the spreadsheet, then click on </t>
    </r>
    <r>
      <rPr>
        <i/>
        <u/>
        <sz val="10"/>
        <rFont val="Times New Roman"/>
        <family val="1"/>
      </rPr>
      <t>R</t>
    </r>
    <r>
      <rPr>
        <i/>
        <sz val="10"/>
        <rFont val="Times New Roman"/>
        <family val="1"/>
      </rPr>
      <t>ow Height</t>
    </r>
  </si>
  <si>
    <t>15A. Training Costs</t>
  </si>
  <si>
    <t>15B. Work-Based Training</t>
  </si>
  <si>
    <t>15C. Other Program Costs</t>
  </si>
  <si>
    <t>15D. Barrier Reduction Fund</t>
  </si>
  <si>
    <r>
      <rPr>
        <b/>
        <sz val="10"/>
        <color theme="1"/>
        <rFont val="Times New Roman"/>
        <family val="1"/>
      </rPr>
      <t xml:space="preserve">15A). </t>
    </r>
    <r>
      <rPr>
        <b/>
        <u/>
        <sz val="10"/>
        <color theme="1"/>
        <rFont val="Times New Roman"/>
        <family val="1"/>
      </rPr>
      <t>Direct Training Costs</t>
    </r>
    <r>
      <rPr>
        <sz val="10"/>
        <color theme="1"/>
        <rFont val="Times New Roman"/>
        <family val="1"/>
      </rPr>
      <t>:  Program expenditures for training as outlined in the JTED NOFO. GRS reporting lines in cells below
	2001 – Adult (Direct Training Subtotal)
	2002 – Youth (Direct Training Subtotal)</t>
    </r>
  </si>
  <si>
    <t>2010. Occupational Skills Training:  Cost associated with training that this is traditionally non-academic and directly related to a specific trade, occupation or vocational skills leading to proficiency in performing actual tasks and technical functions required by certain occupational fields at entry, intermediate, or advanced levels.
	2011 – Adult (GRS Reporting Line)
2012 – Youth (GRS Reporting Line)</t>
  </si>
  <si>
    <t>2020.  Skill upgrading and retraining (remedial skills training): Training costs to assist with upgrading the skills and/or retraining the participants.  Training may be used to prepare workers enter into a new occupation through instruction in new and different skills.
	2021 – Adult (GRS Reporting Line)
2022 – Youth (GRS Reporting Line)</t>
  </si>
  <si>
    <t>2030.  Entrepreneurial training – Costs associated with training entrepreneurs to either start a small business or expand an existing business, usually through the development of a business plan.
	2031 – Adult (GRS Reporting Line)
2032 – Youth (GRS Reporting Line)</t>
  </si>
  <si>
    <t>2040.  Job readiness training: Costs associated with training that is primarily focused on job seeking and interviewing skills, understanding employer expectations, and enhancing a customer’s capacity to move toward self-sufficiency.
	2041 – Adult (GRS Reporting Line)
2042 – Youth (GRS Reporting Line)</t>
  </si>
  <si>
    <t>2050.  Adult education and literacy:  Cost associated with English Language acquisition and integrated education and training programs, provided concurrently or in combination with services provided in any of the services listed above or as part of work-based learning
	2051 – Adult (GRS Reporting Line)
2052 – Youth (GRS Reporting Line)</t>
  </si>
  <si>
    <t>2060. Supportive Services:  Expenditures to, or on behalf of, a participant enrolled in training or in the twelve-month follow-up period subsequent to placement, such as books, training fees transportation, and tutoring.  These expenditures are needed to support the participant’s participation in a workforce training program.
	2061 – Adult (GRS Reporting Line)
2062 – Youth (GRS Reporting Line)</t>
  </si>
  <si>
    <r>
      <rPr>
        <b/>
        <sz val="10"/>
        <color theme="1"/>
        <rFont val="Times New Roman"/>
        <family val="1"/>
      </rPr>
      <t xml:space="preserve">15B). </t>
    </r>
    <r>
      <rPr>
        <b/>
        <u/>
        <sz val="10"/>
        <color theme="1"/>
        <rFont val="Times New Roman"/>
        <family val="1"/>
      </rPr>
      <t>Work-Based Training</t>
    </r>
    <r>
      <rPr>
        <sz val="10"/>
        <color theme="1"/>
        <rFont val="Times New Roman"/>
        <family val="1"/>
      </rPr>
      <t>:  Includes on-the-job training, customized training, incumbent worker training, work experience and transitional jobs as outlined in the NOFO.  GRS reporting lines will appear in the cells below
	3001 – Adult (Work-Based Training Subtotal)
	3002 – Youth (Work-Based Training Subtotal)</t>
    </r>
  </si>
  <si>
    <t>3010.  Apprenticeships/Pre-apprenticeships: Costs associated with a formal apprenticeship or pre-apprenticeship program that combines on-the-job training (for apprenticeships) or work experience/internships (for pre-apprenticeships) with job-related instruction in curricula tied to the attainment of industry-recognized skills standard. 
	3011 – Adult (Direct Training Subtotal)
	3012 – Youth (Direct Training Subtotal)</t>
  </si>
  <si>
    <t>3020.  Work Experience / Internships:  Cost associated with a planned, structured, time-limited learning experience that takes places in a workplace as a work experience, internship or job-shadowing.  This also includes the wages and staff costs for the development and management of the work experience.
	3021 – Adult (Direct Training Subtotal)
	3022 – Youth (Direct Training Subtotal)</t>
  </si>
  <si>
    <t>3030.  Transitional Jobs:  Cost associated with a limited work experience, that is subsidized in the public, private, or non-profit sectors for those individuals with barriers to employment because of chronic unemployment or inconsistent work history; these jobs are designed to enable an individual to establish a work history, demonstrate work success, and develop the skills that lead to unsubsidized employment. 
	3031 – Adult (Direct Training Subtotal)
	3032 – Youth (Direct Training Subtotal)</t>
  </si>
  <si>
    <t>3040.  On-the-Job Training (OJT):  Contract(s) with an employer(s) in the public, private non-profit, or private sector.  Through the OJT contract, occupational training is provided for the WIOA participant in exchange for the reimbursement for the extraordinary costs of providing the training and supervision related to the training.  
	3041 – Adult (Direct Training Subtotal)
	3042 – Youth (Direct Training Subtotal)</t>
  </si>
  <si>
    <t>3050.  Customized Training:  Costs associated with training that is used to meet the special requirements of an employer or group of employers, conducted with a commitment by the employer to employ all individuals upon successful completion of training 
	3051 – Adult (Direct Training Subtotal)
	3052 – Youth (Direct Training Subtotal)</t>
  </si>
  <si>
    <t>3060.  Incumbent Worker Training:  Training to workers that have an established employment history with the employer for six (6) months or more.  Incumbent worker training is only allowed to be provided to “under employed workers” as defined by this NOFO.
	3061 – Adult (Direct Training Subtotal)
	3062 – Youth (Direct Training Subtotal)</t>
  </si>
  <si>
    <r>
      <rPr>
        <b/>
        <sz val="10"/>
        <color theme="1"/>
        <rFont val="Times New Roman"/>
        <family val="1"/>
      </rPr>
      <t xml:space="preserve">15C). </t>
    </r>
    <r>
      <rPr>
        <b/>
        <u/>
        <sz val="10"/>
        <color theme="1"/>
        <rFont val="Times New Roman"/>
        <family val="1"/>
      </rPr>
      <t>Other Program Costs</t>
    </r>
    <r>
      <rPr>
        <sz val="10"/>
        <color theme="1"/>
        <rFont val="Times New Roman"/>
        <family val="1"/>
      </rPr>
      <t>:  All other program costs related to providing services not elsewhere classified
4001 – Adult (GRS Reporting Line)
	4002 – Youth (GRS Reporting Line)</t>
    </r>
  </si>
  <si>
    <r>
      <rPr>
        <b/>
        <sz val="10"/>
        <color theme="1"/>
        <rFont val="Times New Roman"/>
        <family val="1"/>
      </rPr>
      <t xml:space="preserve">15D). </t>
    </r>
    <r>
      <rPr>
        <b/>
        <u/>
        <sz val="10"/>
        <color theme="1"/>
        <rFont val="Times New Roman"/>
        <family val="1"/>
      </rPr>
      <t>Barrier Reduction Fund</t>
    </r>
    <r>
      <rPr>
        <sz val="10"/>
        <color theme="1"/>
        <rFont val="Times New Roman"/>
        <family val="1"/>
      </rPr>
      <t>:  Cost associated with customized financial payments to assists participants in overcoming a barrier that is preventing them from advancing an employment or training goal as defined in 20 ILCS 605/605-415(b) and in NOFO XX.
5001 – Adult (GRS Reporting Line)
	5002 – Youth (GRS Reporting Line)</t>
    </r>
  </si>
  <si>
    <r>
      <t xml:space="preserve">Total </t>
    </r>
    <r>
      <rPr>
        <b/>
        <i/>
        <u/>
        <sz val="11"/>
        <color theme="1"/>
        <rFont val="Times New Roman"/>
        <family val="1"/>
      </rPr>
      <t>Barrier Reduction Fund</t>
    </r>
  </si>
  <si>
    <r>
      <rPr>
        <b/>
        <u/>
        <sz val="10"/>
        <color theme="1"/>
        <rFont val="Times New Roman"/>
        <family val="1"/>
      </rPr>
      <t>Barrier Reduction Fund</t>
    </r>
    <r>
      <rPr>
        <b/>
        <sz val="10"/>
        <color theme="1"/>
        <rFont val="Times New Roman"/>
        <family val="1"/>
      </rPr>
      <t xml:space="preserve"> Narrative (State): </t>
    </r>
  </si>
  <si>
    <r>
      <rPr>
        <b/>
        <u/>
        <sz val="10"/>
        <color theme="1"/>
        <rFont val="Times New Roman"/>
        <family val="1"/>
      </rPr>
      <t>Barrier Reduction Fund</t>
    </r>
    <r>
      <rPr>
        <b/>
        <sz val="10"/>
        <color theme="1"/>
        <rFont val="Times New Roman"/>
        <family val="1"/>
      </rPr>
      <t xml:space="preserve"> Narrative (Non-State) </t>
    </r>
    <r>
      <rPr>
        <i/>
        <sz val="10"/>
        <color theme="1"/>
        <rFont val="Times New Roman"/>
        <family val="1"/>
      </rPr>
      <t>i.e. "Match" or "Leverage"</t>
    </r>
  </si>
  <si>
    <r>
      <t xml:space="preserve">Total </t>
    </r>
    <r>
      <rPr>
        <b/>
        <i/>
        <u/>
        <sz val="11"/>
        <color theme="1"/>
        <rFont val="Times New Roman"/>
        <family val="1"/>
      </rPr>
      <t>Other Program Costs</t>
    </r>
  </si>
  <si>
    <r>
      <rPr>
        <b/>
        <u/>
        <sz val="10"/>
        <color theme="1"/>
        <rFont val="Times New Roman"/>
        <family val="1"/>
      </rPr>
      <t>Other Program Costs</t>
    </r>
    <r>
      <rPr>
        <b/>
        <sz val="10"/>
        <color theme="1"/>
        <rFont val="Times New Roman"/>
        <family val="1"/>
      </rPr>
      <t xml:space="preserve"> Narrative (State): </t>
    </r>
  </si>
  <si>
    <r>
      <rPr>
        <b/>
        <u/>
        <sz val="10"/>
        <color theme="1"/>
        <rFont val="Times New Roman"/>
        <family val="1"/>
      </rPr>
      <t>Other Program Costs</t>
    </r>
    <r>
      <rPr>
        <b/>
        <sz val="10"/>
        <color theme="1"/>
        <rFont val="Times New Roman"/>
        <family val="1"/>
      </rPr>
      <t xml:space="preserve"> Narrative (Non-State) </t>
    </r>
    <r>
      <rPr>
        <i/>
        <sz val="10"/>
        <color theme="1"/>
        <rFont val="Times New Roman"/>
        <family val="1"/>
      </rPr>
      <t>i.e. "Match" or "Leverage"</t>
    </r>
  </si>
  <si>
    <t>Apprenticeship/Pre-apprenticeship</t>
  </si>
  <si>
    <t>Work Experience/Internships</t>
  </si>
  <si>
    <t>Transitional Jobs</t>
  </si>
  <si>
    <t>On-the-Job Training</t>
  </si>
  <si>
    <t>Customized Training</t>
  </si>
  <si>
    <t>Incumbent Worker Training</t>
  </si>
  <si>
    <r>
      <t xml:space="preserve">Total </t>
    </r>
    <r>
      <rPr>
        <b/>
        <i/>
        <u/>
        <sz val="11"/>
        <color theme="1"/>
        <rFont val="Times New Roman"/>
        <family val="1"/>
      </rPr>
      <t>Work-Based Training</t>
    </r>
  </si>
  <si>
    <r>
      <rPr>
        <b/>
        <u/>
        <sz val="10"/>
        <color theme="1"/>
        <rFont val="Times New Roman"/>
        <family val="1"/>
      </rPr>
      <t>Work-Based Training</t>
    </r>
    <r>
      <rPr>
        <b/>
        <sz val="10"/>
        <color theme="1"/>
        <rFont val="Times New Roman"/>
        <family val="1"/>
      </rPr>
      <t xml:space="preserve"> Narrative (State): </t>
    </r>
  </si>
  <si>
    <r>
      <rPr>
        <b/>
        <u/>
        <sz val="10"/>
        <color theme="1"/>
        <rFont val="Times New Roman"/>
        <family val="1"/>
      </rPr>
      <t>Work-Based Training</t>
    </r>
    <r>
      <rPr>
        <b/>
        <sz val="10"/>
        <color theme="1"/>
        <rFont val="Times New Roman"/>
        <family val="1"/>
      </rPr>
      <t xml:space="preserve"> Narrative (Non-State) </t>
    </r>
    <r>
      <rPr>
        <i/>
        <sz val="10"/>
        <color theme="1"/>
        <rFont val="Times New Roman"/>
        <family val="1"/>
      </rPr>
      <t>i.e. "Match" or "Leverage"</t>
    </r>
  </si>
  <si>
    <t>Occupational Skills Training</t>
  </si>
  <si>
    <t>Skill Upgrading and Retraining</t>
  </si>
  <si>
    <t>Entrepreneurial Training</t>
  </si>
  <si>
    <t>Job Rediness Training</t>
  </si>
  <si>
    <t>Adult Education &amp; Literacy</t>
  </si>
  <si>
    <t>Supportive Services</t>
  </si>
  <si>
    <r>
      <t xml:space="preserve">Total </t>
    </r>
    <r>
      <rPr>
        <b/>
        <i/>
        <u/>
        <sz val="11"/>
        <color theme="1"/>
        <rFont val="Times New Roman"/>
        <family val="1"/>
      </rPr>
      <t>Direct Training Costs</t>
    </r>
  </si>
  <si>
    <r>
      <rPr>
        <b/>
        <u/>
        <sz val="10"/>
        <color theme="1"/>
        <rFont val="Times New Roman"/>
        <family val="1"/>
      </rPr>
      <t>Direct Training Costs</t>
    </r>
    <r>
      <rPr>
        <b/>
        <sz val="10"/>
        <color theme="1"/>
        <rFont val="Times New Roman"/>
        <family val="1"/>
      </rPr>
      <t xml:space="preserve"> Narrative (State): </t>
    </r>
  </si>
  <si>
    <r>
      <rPr>
        <b/>
        <u/>
        <sz val="10"/>
        <color theme="1"/>
        <rFont val="Times New Roman"/>
        <family val="1"/>
      </rPr>
      <t>Direct Training Costs</t>
    </r>
    <r>
      <rPr>
        <b/>
        <sz val="10"/>
        <color theme="1"/>
        <rFont val="Times New Roman"/>
        <family val="1"/>
      </rPr>
      <t xml:space="preserve"> Narrative (Non-State) </t>
    </r>
    <r>
      <rPr>
        <i/>
        <sz val="10"/>
        <color theme="1"/>
        <rFont val="Times New Roman"/>
        <family val="1"/>
      </rPr>
      <t>i.e. "Match" or "Leverage"</t>
    </r>
  </si>
  <si>
    <r>
      <t xml:space="preserve">Other Cost Narrative (Non-State) </t>
    </r>
    <r>
      <rPr>
        <i/>
        <sz val="10"/>
        <color theme="1"/>
        <rFont val="Times New Roman"/>
        <family val="1"/>
      </rPr>
      <t>i.e. "Match" or "Leverage"</t>
    </r>
  </si>
  <si>
    <r>
      <t xml:space="preserve">Direct Administrative Narrative (Non-State) </t>
    </r>
    <r>
      <rPr>
        <i/>
        <sz val="10"/>
        <color theme="1"/>
        <rFont val="Times New Roman"/>
        <family val="1"/>
      </rPr>
      <t>i.e. "Match" or "Leverage"</t>
    </r>
  </si>
  <si>
    <r>
      <t xml:space="preserve">Training &amp; Education Narrative (Non-State) </t>
    </r>
    <r>
      <rPr>
        <i/>
        <sz val="10"/>
        <color theme="1"/>
        <rFont val="Times New Roman"/>
        <family val="1"/>
      </rPr>
      <t>i.e. "Match" or "Leverage"</t>
    </r>
  </si>
  <si>
    <r>
      <t xml:space="preserve">Telecommunications Narrative (Non-State) </t>
    </r>
    <r>
      <rPr>
        <i/>
        <sz val="10"/>
        <color theme="1"/>
        <rFont val="Times New Roman"/>
        <family val="1"/>
      </rPr>
      <t>i.e. "Match" or "Leverage"</t>
    </r>
  </si>
  <si>
    <r>
      <t xml:space="preserve">R &amp; D Narrative (Non-State) </t>
    </r>
    <r>
      <rPr>
        <i/>
        <sz val="10"/>
        <color theme="1"/>
        <rFont val="Times New Roman"/>
        <family val="1"/>
      </rPr>
      <t>i.e. "Match" or "Leverage"</t>
    </r>
  </si>
  <si>
    <r>
      <t xml:space="preserve">Occupancy Narrative (Non-State) </t>
    </r>
    <r>
      <rPr>
        <i/>
        <sz val="10"/>
        <color theme="1"/>
        <rFont val="Times New Roman"/>
        <family val="1"/>
      </rPr>
      <t>i.e. "Match" or "Leverage"</t>
    </r>
  </si>
  <si>
    <r>
      <t xml:space="preserve">Consultant Narrative (Non-State) </t>
    </r>
    <r>
      <rPr>
        <i/>
        <sz val="10"/>
        <color theme="1"/>
        <rFont val="Times New Roman"/>
        <family val="1"/>
      </rPr>
      <t>i.e. "Match" or "Leverage"</t>
    </r>
  </si>
  <si>
    <r>
      <t xml:space="preserve">Contractual Services Narrative (Non-State) </t>
    </r>
    <r>
      <rPr>
        <i/>
        <sz val="10"/>
        <color theme="1"/>
        <rFont val="Times New Roman"/>
        <family val="1"/>
      </rPr>
      <t>i.e. "Match" or "Leverage"</t>
    </r>
  </si>
  <si>
    <r>
      <t xml:space="preserve">Supplies Narrative (Non-State) </t>
    </r>
    <r>
      <rPr>
        <i/>
        <sz val="10"/>
        <color theme="1"/>
        <rFont val="Times New Roman"/>
        <family val="1"/>
      </rPr>
      <t>i.e. "Match" or "Leverage"</t>
    </r>
  </si>
  <si>
    <r>
      <t xml:space="preserve">Equipment Narrative (Non-State) </t>
    </r>
    <r>
      <rPr>
        <i/>
        <sz val="10"/>
        <color theme="1"/>
        <rFont val="Times New Roman"/>
        <family val="1"/>
      </rPr>
      <t>i.e. "Match" or "Leverage"</t>
    </r>
  </si>
  <si>
    <r>
      <t xml:space="preserve">Travel Narrative (Non-State) </t>
    </r>
    <r>
      <rPr>
        <i/>
        <sz val="10"/>
        <color theme="1"/>
        <rFont val="Times New Roman"/>
        <family val="1"/>
      </rPr>
      <t>i.e. "Match" or "Leverage"</t>
    </r>
  </si>
  <si>
    <r>
      <t xml:space="preserve">Fringe Benefits Narrative (Non-State) </t>
    </r>
    <r>
      <rPr>
        <i/>
        <sz val="10"/>
        <color theme="1"/>
        <rFont val="Times New Roman"/>
        <family val="1"/>
      </rPr>
      <t xml:space="preserve">i.e. "Match" or "Leverage" </t>
    </r>
  </si>
  <si>
    <r>
      <t xml:space="preserve">Personnel Narrative (Non-State) </t>
    </r>
    <r>
      <rPr>
        <i/>
        <sz val="10"/>
        <color theme="1"/>
        <rFont val="Times New Roman"/>
        <family val="1"/>
      </rPr>
      <t xml:space="preserve">i.e. "Match" or "Leverage" </t>
    </r>
  </si>
  <si>
    <t>FY2021 Job Training and Economic Development (JTED)</t>
  </si>
  <si>
    <t>UPDATED 09/23/2021</t>
  </si>
  <si>
    <t xml:space="preserve">Indirect Cost Rate = </t>
  </si>
  <si>
    <t>GATA Line</t>
  </si>
  <si>
    <t>GRS Exp Code</t>
  </si>
  <si>
    <t>Description</t>
  </si>
  <si>
    <t>Total Costs</t>
  </si>
  <si>
    <t>Direct Cost Base Exclusions</t>
  </si>
  <si>
    <t>Direct Cost Base</t>
  </si>
  <si>
    <t>Notes
(for de minimis calculations)</t>
  </si>
  <si>
    <t>Please enter data in the blue highlighted cells</t>
  </si>
  <si>
    <t>PERSONNEL</t>
  </si>
  <si>
    <t>Adult</t>
  </si>
  <si>
    <t>Included in Indirect Cost Base</t>
  </si>
  <si>
    <t>Youth</t>
  </si>
  <si>
    <t xml:space="preserve"> FRINGE BENEFITS</t>
  </si>
  <si>
    <t>Travel</t>
  </si>
  <si>
    <t>Equipment</t>
  </si>
  <si>
    <t>Excluded from Indirect Cost Base</t>
  </si>
  <si>
    <t>Supplies</t>
  </si>
  <si>
    <t>Contractual Services</t>
  </si>
  <si>
    <t>*See Note #1 Below</t>
  </si>
  <si>
    <t>7</t>
  </si>
  <si>
    <t>Consultant Services and Expenses</t>
  </si>
  <si>
    <t>9</t>
  </si>
  <si>
    <t>Occupancy</t>
  </si>
  <si>
    <t>Exclude Rent from Indirect Base</t>
  </si>
  <si>
    <t>10</t>
  </si>
  <si>
    <t>Research and Development</t>
  </si>
  <si>
    <t>Telecommunications</t>
  </si>
  <si>
    <t>Training and Education</t>
  </si>
  <si>
    <t>Direct Administrative Costs</t>
  </si>
  <si>
    <t>Exclude Costs Covered in Indirect</t>
  </si>
  <si>
    <t>Miscellaneous Costs</t>
  </si>
  <si>
    <t>15A</t>
  </si>
  <si>
    <t>Direct Training Costs</t>
  </si>
  <si>
    <t>Adult Occupational Skills Training</t>
  </si>
  <si>
    <t>**See Note #2 Below</t>
  </si>
  <si>
    <t>Adult Skill Upgrading and Retaining</t>
  </si>
  <si>
    <t>Adult Entreprenueurial Training</t>
  </si>
  <si>
    <t>Adult Job Readiness Training</t>
  </si>
  <si>
    <t>Adult Education and Literacy</t>
  </si>
  <si>
    <t>Adult Supportive Services</t>
  </si>
  <si>
    <t>Youth Occupational Skills Training</t>
  </si>
  <si>
    <t>Youth Skill Upgrading and Retaining</t>
  </si>
  <si>
    <t>Youth Entreprenueurial Training</t>
  </si>
  <si>
    <t>Youth Job Readiness Training</t>
  </si>
  <si>
    <t>Youth Education and Literacy</t>
  </si>
  <si>
    <t>Youth Supportive Services</t>
  </si>
  <si>
    <t>15B</t>
  </si>
  <si>
    <t>Work Based Training</t>
  </si>
  <si>
    <t>Adult Apprenticeships/Pre-apprenticeships</t>
  </si>
  <si>
    <t>Adult Work Experience/Internships</t>
  </si>
  <si>
    <t>Adult Transitional Jobs</t>
  </si>
  <si>
    <t xml:space="preserve">Adult On-the-Job Training </t>
  </si>
  <si>
    <t>Adult Customized Training</t>
  </si>
  <si>
    <t xml:space="preserve">Adult Incumbent Worker Training </t>
  </si>
  <si>
    <t>Youth Apprenticeships/Pre-apprenticeships</t>
  </si>
  <si>
    <t>Youth Work Experience/Internships</t>
  </si>
  <si>
    <t>Youth Transitional Jobs</t>
  </si>
  <si>
    <t xml:space="preserve">Youth On-the-Job Training </t>
  </si>
  <si>
    <t>Youth Customized Training</t>
  </si>
  <si>
    <t xml:space="preserve">Youth Incumbent Worker Training </t>
  </si>
  <si>
    <t>15C</t>
  </si>
  <si>
    <t>Other Program Costs</t>
  </si>
  <si>
    <t>15D</t>
  </si>
  <si>
    <t>Barrier Reduction Fund</t>
  </si>
  <si>
    <t>Indirect Costs</t>
  </si>
  <si>
    <t>2XXX</t>
  </si>
  <si>
    <t>TOTAL PROGRAM</t>
  </si>
  <si>
    <t>Program Direct Cost Base</t>
  </si>
  <si>
    <t>TOTAL DIRECT COST BASE</t>
  </si>
  <si>
    <t>Total Indirect Costs</t>
  </si>
  <si>
    <t>Calculated from Table Above</t>
  </si>
  <si>
    <t>Program Indirect</t>
  </si>
  <si>
    <t>Must Equal Indirect-Program in Section A</t>
  </si>
  <si>
    <t>Check for Accuracy (Must Equal Zero)</t>
  </si>
  <si>
    <t>Must Equal Zero</t>
  </si>
  <si>
    <t>Comments:</t>
  </si>
  <si>
    <t>NOTE #1:   Each contract or subaward AND the amount must be listed in the budget narrative.  Grantees are allow to include only the first $25,000 of each contract or subrecipient agreement as a part of the indirect cost rate base.  Any additional costs are excluded from the indirect cost base.  If a subaward includes training or work-based learning, those amounts have to be reported under Direct Training (DT) or Work Based Training (WBT) and not subawards.</t>
  </si>
  <si>
    <t xml:space="preserve">NOTE #2:   Direct Training and Work-Based Training Costs cannot be included as a part of the indirect cost base if this service is provided under a contract or subrecipient agreement.  In this case, only the first $25,000 of each contract or subrecipient agreement would be allowed to be included in the Indirect Cost base.  </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</si>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</sst>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quot;$&quot;#,##0"/>
    <numFmt numFmtId="165" formatCode="#,##0.000"/>
  </numFmts>
  <fonts count="65" x14ac:knownFonts="1">
    <font>
      <sz val="11"/>
      <color theme="1"/>
      <name val="Calibri"/>
      <family val="2"/>
      <scheme val="minor"/>
    </font>
    <font>
      <sz val="11"/>
      <color theme="1"/>
      <name val="Calibri"/>
      <family val="2"/>
      <scheme val="minor"/>
    </font>
    <font>
      <sz val="10"/>
      <color theme="1"/>
      <name val="Times New Roman"/>
      <family val="1"/>
    </font>
    <font>
      <b/>
      <sz val="10"/>
      <color theme="1"/>
      <name val="Times New Roman"/>
      <family val="1"/>
    </font>
    <font>
      <sz val="7"/>
      <color theme="1"/>
      <name val="Times New Roman"/>
      <family val="1"/>
    </font>
    <font>
      <sz val="8"/>
      <color theme="1"/>
      <name val="Times New Roman"/>
      <family val="1"/>
    </font>
    <font>
      <sz val="9"/>
      <color theme="1"/>
      <name val="Times New Roman"/>
      <family val="1"/>
    </font>
    <font>
      <sz val="10"/>
      <color rgb="FF000000"/>
      <name val="Times New Roman"/>
      <family val="1"/>
    </font>
    <font>
      <u/>
      <sz val="8"/>
      <color theme="1"/>
      <name val="Times New Roman"/>
      <family val="1"/>
    </font>
    <font>
      <sz val="8"/>
      <color rgb="FF000000"/>
      <name val="Times New Roman"/>
      <family val="1"/>
    </font>
    <font>
      <sz val="7"/>
      <color rgb="FF000000"/>
      <name val="Times New Roman"/>
      <family val="1"/>
    </font>
    <font>
      <b/>
      <u/>
      <sz val="10"/>
      <color theme="1"/>
      <name val="Times New Roman"/>
      <family val="1"/>
    </font>
    <font>
      <sz val="11"/>
      <color theme="1"/>
      <name val="Times New Roman"/>
      <family val="1"/>
    </font>
    <font>
      <b/>
      <sz val="11"/>
      <color theme="1"/>
      <name val="Times New Roman"/>
      <family val="1"/>
    </font>
    <font>
      <b/>
      <sz val="14"/>
      <color theme="1"/>
      <name val="Times New Roman"/>
      <family val="1"/>
    </font>
    <font>
      <sz val="9"/>
      <color rgb="FF000000"/>
      <name val="Times New Roman"/>
      <family val="1"/>
    </font>
    <font>
      <b/>
      <sz val="9"/>
      <color theme="1"/>
      <name val="Times New Roman"/>
      <family val="1"/>
    </font>
    <font>
      <b/>
      <i/>
      <sz val="9"/>
      <color theme="1"/>
      <name val="Times New Roman"/>
      <family val="1"/>
    </font>
    <font>
      <i/>
      <sz val="9"/>
      <color theme="1"/>
      <name val="Times New Roman"/>
      <family val="1"/>
    </font>
    <font>
      <sz val="10"/>
      <color theme="1"/>
      <name val="Calibri"/>
      <family val="2"/>
      <scheme val="minor"/>
    </font>
    <font>
      <b/>
      <u/>
      <sz val="9"/>
      <color theme="1"/>
      <name val="Times New Roman"/>
      <family val="1"/>
    </font>
    <font>
      <sz val="8"/>
      <name val="Times New Roman"/>
      <family val="1"/>
    </font>
    <font>
      <i/>
      <sz val="10"/>
      <color theme="1"/>
      <name val="Times New Roman"/>
      <family val="1"/>
    </font>
    <font>
      <b/>
      <i/>
      <sz val="10"/>
      <color theme="1"/>
      <name val="Times New Roman"/>
      <family val="1"/>
    </font>
    <font>
      <b/>
      <sz val="10"/>
      <name val="Times New Roman"/>
      <family val="1"/>
    </font>
    <font>
      <i/>
      <sz val="10"/>
      <name val="Times New Roman"/>
      <family val="1"/>
    </font>
    <font>
      <b/>
      <i/>
      <sz val="10"/>
      <name val="Times New Roman"/>
      <family val="1"/>
    </font>
    <font>
      <sz val="10"/>
      <name val="Times New Roman"/>
      <family val="1"/>
    </font>
    <font>
      <b/>
      <u/>
      <sz val="11"/>
      <color theme="1"/>
      <name val="Times New Roman"/>
      <family val="1"/>
    </font>
    <font>
      <b/>
      <sz val="16"/>
      <color theme="1"/>
      <name val="Times New Roman"/>
      <family val="1"/>
    </font>
    <font>
      <i/>
      <sz val="11"/>
      <color theme="1"/>
      <name val="Calibri"/>
      <family val="2"/>
      <scheme val="minor"/>
    </font>
    <font>
      <b/>
      <i/>
      <sz val="11"/>
      <color theme="1"/>
      <name val="Times New Roman"/>
      <family val="1"/>
    </font>
    <font>
      <u/>
      <sz val="10"/>
      <color theme="1"/>
      <name val="Times New Roman"/>
      <family val="1"/>
    </font>
    <font>
      <b/>
      <sz val="11"/>
      <color theme="1"/>
      <name val="Calibri"/>
      <family val="2"/>
      <scheme val="minor"/>
    </font>
    <font>
      <b/>
      <u/>
      <sz val="10"/>
      <name val="Times New Roman"/>
      <family val="1"/>
    </font>
    <font>
      <b/>
      <i/>
      <u/>
      <sz val="10"/>
      <name val="Times New Roman"/>
      <family val="1"/>
    </font>
    <font>
      <b/>
      <i/>
      <u/>
      <sz val="11"/>
      <color theme="1"/>
      <name val="Times New Roman"/>
      <family val="1"/>
    </font>
    <font>
      <i/>
      <sz val="11"/>
      <color theme="1"/>
      <name val="Times New Roman"/>
      <family val="1"/>
    </font>
    <font>
      <b/>
      <i/>
      <sz val="9"/>
      <name val="Times New Roman"/>
      <family val="1"/>
    </font>
    <font>
      <b/>
      <sz val="12"/>
      <color theme="1"/>
      <name val="Times New Roman"/>
      <family val="1"/>
    </font>
    <font>
      <b/>
      <sz val="7"/>
      <color theme="1"/>
      <name val="Times New Roman"/>
      <family val="1"/>
    </font>
    <font>
      <u/>
      <sz val="9"/>
      <color theme="1"/>
      <name val="Times New Roman"/>
      <family val="1"/>
    </font>
    <font>
      <i/>
      <u/>
      <sz val="9"/>
      <color theme="1"/>
      <name val="Times New Roman"/>
      <family val="1"/>
    </font>
    <font>
      <sz val="9"/>
      <color rgb="FFFF0000"/>
      <name val="Times New Roman"/>
      <family val="1"/>
    </font>
    <font>
      <u/>
      <sz val="11"/>
      <color theme="1"/>
      <name val="Times New Roman"/>
      <family val="1"/>
    </font>
    <font>
      <b/>
      <i/>
      <sz val="9"/>
      <color theme="1"/>
      <name val="Courier New"/>
      <family val="3"/>
    </font>
    <font>
      <b/>
      <u/>
      <sz val="20"/>
      <color theme="1"/>
      <name val="Times New Roman"/>
      <family val="1"/>
    </font>
    <font>
      <u/>
      <sz val="20"/>
      <color theme="1"/>
      <name val="Times New Roman"/>
      <family val="1"/>
    </font>
    <font>
      <b/>
      <u/>
      <sz val="16"/>
      <color theme="1"/>
      <name val="Times New Roman"/>
      <family val="1"/>
    </font>
    <font>
      <u/>
      <sz val="16"/>
      <color theme="1"/>
      <name val="Times New Roman"/>
      <family val="1"/>
    </font>
    <font>
      <b/>
      <i/>
      <sz val="11"/>
      <color theme="1"/>
      <name val="Calibri"/>
      <family val="2"/>
      <scheme val="minor"/>
    </font>
    <font>
      <i/>
      <sz val="11"/>
      <color rgb="FFFF0000"/>
      <name val="Times New Roman"/>
      <family val="1"/>
    </font>
    <font>
      <sz val="11"/>
      <color rgb="FF9C6500"/>
      <name val="Calibri"/>
      <family val="2"/>
      <scheme val="minor"/>
    </font>
    <font>
      <sz val="11"/>
      <color rgb="FF006100"/>
      <name val="Calibri"/>
      <family val="2"/>
      <scheme val="minor"/>
    </font>
    <font>
      <sz val="11"/>
      <color rgb="FF9C0006"/>
      <name val="Calibri"/>
      <family val="2"/>
      <scheme val="minor"/>
    </font>
    <font>
      <b/>
      <sz val="11"/>
      <color rgb="FF9C0006"/>
      <name val="Calibri"/>
      <family val="2"/>
      <scheme val="minor"/>
    </font>
    <font>
      <b/>
      <u/>
      <sz val="9"/>
      <color rgb="FFFF0000"/>
      <name val="Times New Roman"/>
      <family val="1"/>
    </font>
    <font>
      <b/>
      <sz val="9"/>
      <color rgb="FFFF0000"/>
      <name val="Times New Roman"/>
      <family val="1"/>
    </font>
    <font>
      <sz val="9"/>
      <name val="Times New Roman"/>
      <family val="1"/>
    </font>
    <font>
      <sz val="11"/>
      <name val="Calibri"/>
      <family val="2"/>
      <scheme val="minor"/>
    </font>
    <font>
      <b/>
      <sz val="11"/>
      <color rgb="FFFF0000"/>
      <name val="Times New Roman"/>
      <family val="1"/>
    </font>
    <font>
      <i/>
      <u/>
      <sz val="10"/>
      <name val="Times New Roman"/>
      <family val="1"/>
    </font>
    <font>
      <b/>
      <sz val="14"/>
      <color theme="1"/>
      <name val="Calibri"/>
      <family val="2"/>
      <scheme val="minor"/>
    </font>
    <font>
      <b/>
      <sz val="11"/>
      <color rgb="FFFF0000"/>
      <name val="Calibri"/>
      <family val="2"/>
      <scheme val="minor"/>
    </font>
    <font>
      <i/>
      <sz val="10"/>
      <color theme="1"/>
      <name val="Calibri"/>
      <family val="2"/>
      <scheme val="minor"/>
    </font>
  </fonts>
  <fills count="15">
    <fill>
      <patternFill patternType="none"/>
    </fill>
    <fill>
      <patternFill patternType="gray125"/>
    </fill>
    <fill>
      <patternFill patternType="solid">
        <fgColor indexed="65"/>
        <bgColor indexed="64"/>
      </patternFill>
    </fill>
    <fill>
      <patternFill patternType="solid">
        <fgColor theme="5" tint="0.79998168889431442"/>
        <bgColor indexed="65"/>
      </patternFill>
    </fill>
    <fill>
      <patternFill patternType="solid">
        <fgColor theme="4" tint="0.39994506668294322"/>
        <bgColor indexed="64"/>
      </patternFill>
    </fill>
    <fill>
      <patternFill patternType="solid">
        <fgColor rgb="FFFFEB9C"/>
      </patternFill>
    </fill>
    <fill>
      <patternFill patternType="solid">
        <fgColor rgb="FFC6EFCE"/>
      </patternFill>
    </fill>
    <fill>
      <patternFill patternType="solid">
        <fgColor rgb="FFFFC7CE"/>
      </patternFill>
    </fill>
    <fill>
      <patternFill patternType="solid">
        <fgColor rgb="FFFFFF00"/>
        <bgColor indexed="64"/>
      </patternFill>
    </fill>
    <fill>
      <patternFill patternType="solid">
        <fgColor rgb="FFDFEAFD"/>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theme="0" tint="-0.249977111117893"/>
        <bgColor indexed="64"/>
      </patternFill>
    </fill>
    <fill>
      <patternFill patternType="solid">
        <fgColor theme="0"/>
        <bgColor indexed="64"/>
      </patternFill>
    </fill>
    <fill>
      <patternFill patternType="solid">
        <fgColor theme="2" tint="-9.9978637043366805E-2"/>
        <bgColor indexed="64"/>
      </patternFill>
    </fill>
  </fills>
  <borders count="37">
    <border>
      <left/>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double">
        <color indexed="64"/>
      </left>
      <right/>
      <top/>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rgb="FF7F7F7F"/>
      </left>
      <right style="thin">
        <color rgb="FF7F7F7F"/>
      </right>
      <top style="thin">
        <color rgb="FF7F7F7F"/>
      </top>
      <bottom style="thin">
        <color rgb="FF7F7F7F"/>
      </bottom>
      <diagonal/>
    </border>
    <border>
      <left style="thin">
        <color indexed="64"/>
      </left>
      <right/>
      <top style="medium">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right style="double">
        <color indexed="64"/>
      </right>
      <top/>
      <bottom/>
      <diagonal/>
    </border>
  </borders>
  <cellStyleXfs count="7">
    <xf numFmtId="0" fontId="0" fillId="0" borderId="0"/>
    <xf numFmtId="44" fontId="1" fillId="0" borderId="0" applyFont="0" applyFill="0" applyBorder="0" applyAlignment="0" applyProtection="0"/>
    <xf numFmtId="0" fontId="1" fillId="3" borderId="0" applyNumberFormat="0" applyBorder="0" applyAlignment="0" applyProtection="0"/>
    <xf numFmtId="9" fontId="1" fillId="0" borderId="0" applyFont="0" applyFill="0" applyBorder="0" applyAlignment="0" applyProtection="0"/>
    <xf numFmtId="0" fontId="52" fillId="5" borderId="0" applyNumberFormat="0" applyBorder="0" applyAlignment="0" applyProtection="0"/>
    <xf numFmtId="0" fontId="53" fillId="6" borderId="0" applyNumberFormat="0" applyBorder="0" applyAlignment="0" applyProtection="0"/>
    <xf numFmtId="0" fontId="54" fillId="7" borderId="0" applyNumberFormat="0" applyBorder="0" applyAlignment="0" applyProtection="0"/>
  </cellStyleXfs>
  <cellXfs count="552">
    <xf numFmtId="0" fontId="0" fillId="0" borderId="0" xfId="0"/>
    <xf numFmtId="0" fontId="5" fillId="0" borderId="0" xfId="0" applyFont="1" applyAlignment="1">
      <alignment vertical="center"/>
    </xf>
    <xf numFmtId="0" fontId="9" fillId="0" borderId="0" xfId="0" applyFont="1" applyAlignment="1">
      <alignment vertical="center"/>
    </xf>
    <xf numFmtId="0" fontId="8" fillId="0" borderId="0" xfId="0" applyFont="1" applyAlignment="1">
      <alignment horizontal="center" vertical="center"/>
    </xf>
    <xf numFmtId="0" fontId="9" fillId="0" borderId="0" xfId="0" applyFont="1" applyAlignment="1">
      <alignment horizontal="left" vertical="center" indent="2"/>
    </xf>
    <xf numFmtId="0" fontId="5" fillId="0" borderId="0" xfId="0" applyFont="1" applyAlignment="1">
      <alignment horizontal="left" vertical="center" indent="2"/>
    </xf>
    <xf numFmtId="0" fontId="0" fillId="0" borderId="4" xfId="0" applyBorder="1"/>
    <xf numFmtId="0" fontId="12" fillId="0" borderId="0" xfId="0" applyFont="1"/>
    <xf numFmtId="0" fontId="7" fillId="0" borderId="0" xfId="0" applyFont="1" applyAlignment="1">
      <alignment vertical="center"/>
    </xf>
    <xf numFmtId="0" fontId="19" fillId="0" borderId="0" xfId="0" applyFont="1"/>
    <xf numFmtId="0" fontId="2" fillId="0" borderId="0" xfId="0" applyFont="1"/>
    <xf numFmtId="0" fontId="2" fillId="0" borderId="14" xfId="0" applyFont="1" applyBorder="1"/>
    <xf numFmtId="0" fontId="2" fillId="0" borderId="17" xfId="0" applyFont="1" applyBorder="1" applyAlignment="1">
      <alignment horizontal="center" vertical="center" wrapText="1"/>
    </xf>
    <xf numFmtId="0" fontId="2" fillId="0" borderId="0" xfId="0" applyFont="1" applyAlignment="1">
      <alignment vertical="top" wrapText="1"/>
    </xf>
    <xf numFmtId="0" fontId="31" fillId="0" borderId="0" xfId="0" applyFont="1" applyAlignment="1">
      <alignment horizontal="right"/>
    </xf>
    <xf numFmtId="0" fontId="24" fillId="0" borderId="0" xfId="0" applyFont="1" applyAlignment="1">
      <alignment vertical="top" wrapText="1"/>
    </xf>
    <xf numFmtId="0" fontId="2" fillId="0" borderId="17" xfId="0" applyFont="1" applyBorder="1" applyAlignment="1">
      <alignment horizontal="center"/>
    </xf>
    <xf numFmtId="42" fontId="23" fillId="0" borderId="0" xfId="0" applyNumberFormat="1" applyFont="1"/>
    <xf numFmtId="0" fontId="25" fillId="0" borderId="0" xfId="0" applyFont="1"/>
    <xf numFmtId="0" fontId="30" fillId="0" borderId="0" xfId="0" applyFont="1"/>
    <xf numFmtId="0" fontId="24" fillId="0" borderId="17" xfId="0" applyFont="1" applyBorder="1" applyAlignment="1">
      <alignment horizontal="center" vertical="top" wrapText="1"/>
    </xf>
    <xf numFmtId="0" fontId="0" fillId="0" borderId="0" xfId="0" applyAlignment="1">
      <alignment horizontal="right"/>
    </xf>
    <xf numFmtId="0" fontId="26" fillId="0" borderId="19" xfId="0" applyFont="1" applyBorder="1"/>
    <xf numFmtId="0" fontId="26" fillId="0" borderId="20" xfId="0" applyFont="1" applyBorder="1"/>
    <xf numFmtId="0" fontId="23" fillId="0" borderId="20" xfId="0" applyFont="1" applyBorder="1"/>
    <xf numFmtId="0" fontId="38" fillId="0" borderId="20" xfId="0" applyFont="1" applyBorder="1" applyAlignment="1">
      <alignment horizontal="center"/>
    </xf>
    <xf numFmtId="0" fontId="17" fillId="0" borderId="20" xfId="0" applyFont="1" applyBorder="1" applyAlignment="1">
      <alignment horizontal="center"/>
    </xf>
    <xf numFmtId="0" fontId="38" fillId="0" borderId="16" xfId="0" applyFont="1" applyBorder="1" applyAlignment="1">
      <alignment horizontal="center"/>
    </xf>
    <xf numFmtId="0" fontId="12" fillId="0" borderId="20" xfId="0" applyFont="1" applyBorder="1"/>
    <xf numFmtId="0" fontId="16" fillId="0" borderId="0" xfId="0" applyFont="1" applyAlignment="1">
      <alignment vertical="center" wrapText="1"/>
    </xf>
    <xf numFmtId="0" fontId="6" fillId="0" borderId="0" xfId="0" applyFont="1" applyAlignment="1">
      <alignment vertical="center" wrapText="1"/>
    </xf>
    <xf numFmtId="0" fontId="0" fillId="0" borderId="0" xfId="0" applyAlignment="1">
      <alignment horizontal="left"/>
    </xf>
    <xf numFmtId="0" fontId="6" fillId="0" borderId="0" xfId="0" applyFont="1" applyAlignment="1">
      <alignment horizontal="left" vertical="center"/>
    </xf>
    <xf numFmtId="0" fontId="41" fillId="0" borderId="0" xfId="0" applyFont="1" applyAlignment="1">
      <alignment horizontal="left" vertical="center"/>
    </xf>
    <xf numFmtId="0" fontId="6" fillId="0" borderId="0" xfId="0" applyFont="1" applyAlignment="1">
      <alignment horizontal="left" vertical="center" indent="3"/>
    </xf>
    <xf numFmtId="0" fontId="33" fillId="0" borderId="0" xfId="0" applyFont="1" applyAlignment="1">
      <alignment horizontal="left"/>
    </xf>
    <xf numFmtId="0" fontId="44" fillId="0" borderId="0" xfId="0" applyFont="1" applyAlignment="1">
      <alignment horizontal="center" vertical="center"/>
    </xf>
    <xf numFmtId="0" fontId="44" fillId="0" borderId="0" xfId="0" applyFont="1"/>
    <xf numFmtId="0" fontId="16" fillId="0" borderId="0" xfId="0" applyFont="1" applyAlignment="1">
      <alignment horizontal="left" vertical="center"/>
    </xf>
    <xf numFmtId="0" fontId="16" fillId="0" borderId="0" xfId="0" applyFont="1" applyAlignment="1">
      <alignment horizontal="left" vertical="center" indent="3"/>
    </xf>
    <xf numFmtId="0" fontId="0" fillId="0" borderId="0" xfId="0" applyAlignment="1">
      <alignment horizontal="left" vertical="center"/>
    </xf>
    <xf numFmtId="0" fontId="15" fillId="0" borderId="0" xfId="0" applyFont="1" applyAlignment="1">
      <alignment horizontal="left" vertical="center"/>
    </xf>
    <xf numFmtId="0" fontId="18" fillId="0" borderId="0" xfId="0" applyFont="1" applyAlignment="1">
      <alignment horizontal="left" vertical="center"/>
    </xf>
    <xf numFmtId="0" fontId="15" fillId="0" borderId="0" xfId="0" applyFont="1" applyAlignment="1">
      <alignment horizontal="left" vertical="center" indent="3"/>
    </xf>
    <xf numFmtId="0" fontId="43" fillId="0" borderId="0" xfId="0" applyFont="1" applyAlignment="1">
      <alignment horizontal="left" vertical="center"/>
    </xf>
    <xf numFmtId="0" fontId="3" fillId="2" borderId="0" xfId="0" applyFont="1" applyFill="1" applyAlignment="1">
      <alignment vertical="center" wrapText="1"/>
    </xf>
    <xf numFmtId="0" fontId="37" fillId="0" borderId="0" xfId="0" applyFont="1"/>
    <xf numFmtId="0" fontId="31" fillId="0" borderId="0" xfId="0" applyFont="1"/>
    <xf numFmtId="0" fontId="16" fillId="0" borderId="0" xfId="0" applyFont="1"/>
    <xf numFmtId="0" fontId="46" fillId="0" borderId="0" xfId="0" applyFont="1" applyAlignment="1">
      <alignment vertical="center" wrapText="1"/>
    </xf>
    <xf numFmtId="0" fontId="17" fillId="0" borderId="0" xfId="0" applyFont="1" applyAlignment="1">
      <alignment horizontal="left" vertical="center"/>
    </xf>
    <xf numFmtId="0" fontId="2" fillId="0" borderId="0" xfId="0" applyFont="1" applyAlignment="1">
      <alignment horizontal="left"/>
    </xf>
    <xf numFmtId="0" fontId="26" fillId="0" borderId="0" xfId="0" applyFont="1"/>
    <xf numFmtId="0" fontId="27" fillId="0" borderId="17" xfId="0" applyFont="1" applyBorder="1" applyAlignment="1">
      <alignment horizontal="center" vertical="top" wrapText="1"/>
    </xf>
    <xf numFmtId="6" fontId="2" fillId="0" borderId="0" xfId="0" applyNumberFormat="1" applyFont="1" applyAlignment="1">
      <alignment horizontal="left"/>
    </xf>
    <xf numFmtId="164" fontId="2" fillId="0" borderId="0" xfId="0" applyNumberFormat="1" applyFont="1" applyAlignment="1">
      <alignment horizontal="left"/>
    </xf>
    <xf numFmtId="3" fontId="2" fillId="0" borderId="0" xfId="0" applyNumberFormat="1" applyFont="1" applyAlignment="1">
      <alignment horizontal="left"/>
    </xf>
    <xf numFmtId="0" fontId="12" fillId="0" borderId="17" xfId="0" applyFont="1" applyBorder="1"/>
    <xf numFmtId="0" fontId="13" fillId="0" borderId="17" xfId="0" applyFont="1" applyBorder="1"/>
    <xf numFmtId="165" fontId="37" fillId="0" borderId="17" xfId="0" applyNumberFormat="1" applyFont="1" applyBorder="1" applyAlignment="1">
      <alignment horizontal="center"/>
    </xf>
    <xf numFmtId="0" fontId="37" fillId="0" borderId="17" xfId="0" applyFont="1" applyBorder="1" applyAlignment="1">
      <alignment horizontal="center"/>
    </xf>
    <xf numFmtId="0" fontId="37" fillId="0" borderId="17" xfId="0" applyFont="1" applyBorder="1" applyAlignment="1">
      <alignment horizontal="center" vertical="center"/>
    </xf>
    <xf numFmtId="0" fontId="13" fillId="2" borderId="17" xfId="0" applyFont="1" applyFill="1" applyBorder="1" applyAlignment="1">
      <alignment horizontal="left" vertical="center" wrapText="1"/>
    </xf>
    <xf numFmtId="44" fontId="37" fillId="0" borderId="17" xfId="0" applyNumberFormat="1" applyFont="1" applyBorder="1"/>
    <xf numFmtId="0" fontId="13" fillId="2" borderId="17" xfId="0" applyFont="1" applyFill="1" applyBorder="1" applyAlignment="1">
      <alignment vertical="center" wrapText="1"/>
    </xf>
    <xf numFmtId="44" fontId="37" fillId="4" borderId="17" xfId="0" applyNumberFormat="1" applyFont="1" applyFill="1" applyBorder="1"/>
    <xf numFmtId="44" fontId="37" fillId="0" borderId="18" xfId="0" applyNumberFormat="1" applyFont="1" applyBorder="1"/>
    <xf numFmtId="0" fontId="13" fillId="2" borderId="18" xfId="0" applyFont="1" applyFill="1" applyBorder="1" applyAlignment="1">
      <alignment horizontal="center" vertical="center" wrapText="1"/>
    </xf>
    <xf numFmtId="44" fontId="23" fillId="0" borderId="0" xfId="1" applyFont="1" applyBorder="1"/>
    <xf numFmtId="44" fontId="23" fillId="0" borderId="0" xfId="1" applyFont="1" applyBorder="1" applyProtection="1"/>
    <xf numFmtId="44" fontId="38" fillId="0" borderId="0" xfId="1" applyFont="1" applyBorder="1" applyAlignment="1">
      <alignment horizontal="left"/>
    </xf>
    <xf numFmtId="44" fontId="17" fillId="0" borderId="0" xfId="1" applyFont="1" applyBorder="1"/>
    <xf numFmtId="44" fontId="17" fillId="0" borderId="20" xfId="1" applyFont="1" applyBorder="1"/>
    <xf numFmtId="44" fontId="17" fillId="0" borderId="16" xfId="1" applyFont="1" applyBorder="1"/>
    <xf numFmtId="44" fontId="19" fillId="0" borderId="0" xfId="1" applyFont="1" applyBorder="1"/>
    <xf numFmtId="0" fontId="26" fillId="0" borderId="0" xfId="0" applyFont="1" applyProtection="1">
      <protection locked="0"/>
    </xf>
    <xf numFmtId="0" fontId="2" fillId="0" borderId="0" xfId="0" applyFont="1" applyProtection="1">
      <protection locked="0"/>
    </xf>
    <xf numFmtId="44" fontId="25" fillId="0" borderId="0" xfId="0" applyNumberFormat="1" applyFont="1" applyProtection="1">
      <protection locked="0"/>
    </xf>
    <xf numFmtId="0" fontId="25" fillId="0" borderId="0" xfId="0" applyFont="1" applyAlignment="1" applyProtection="1">
      <alignment horizontal="center"/>
      <protection locked="0"/>
    </xf>
    <xf numFmtId="9" fontId="25" fillId="0" borderId="0" xfId="3" applyFont="1" applyBorder="1" applyAlignment="1" applyProtection="1">
      <alignment horizontal="center"/>
      <protection locked="0"/>
    </xf>
    <xf numFmtId="42" fontId="2" fillId="0" borderId="0" xfId="0" applyNumberFormat="1" applyFont="1" applyProtection="1">
      <protection locked="0"/>
    </xf>
    <xf numFmtId="9" fontId="25" fillId="0" borderId="0" xfId="0" applyNumberFormat="1" applyFont="1" applyAlignment="1" applyProtection="1">
      <alignment horizontal="center"/>
      <protection locked="0"/>
    </xf>
    <xf numFmtId="0" fontId="2" fillId="0" borderId="0" xfId="0" applyFont="1" applyAlignment="1" applyProtection="1">
      <alignment horizontal="center"/>
      <protection locked="0"/>
    </xf>
    <xf numFmtId="9" fontId="2" fillId="0" borderId="0" xfId="0" applyNumberFormat="1" applyFont="1" applyAlignment="1" applyProtection="1">
      <alignment horizontal="center"/>
      <protection locked="0"/>
    </xf>
    <xf numFmtId="0" fontId="22" fillId="0" borderId="0" xfId="0" applyFont="1" applyProtection="1">
      <protection locked="0"/>
    </xf>
    <xf numFmtId="42" fontId="22" fillId="0" borderId="0" xfId="0" applyNumberFormat="1" applyFont="1" applyProtection="1">
      <protection locked="0"/>
    </xf>
    <xf numFmtId="0" fontId="22" fillId="0" borderId="0" xfId="0" applyFont="1" applyAlignment="1" applyProtection="1">
      <alignment horizontal="center"/>
      <protection locked="0"/>
    </xf>
    <xf numFmtId="44" fontId="23" fillId="0" borderId="0" xfId="1" applyFont="1" applyBorder="1" applyProtection="1">
      <protection locked="0"/>
    </xf>
    <xf numFmtId="0" fontId="0" fillId="0" borderId="0" xfId="0" applyProtection="1">
      <protection locked="0"/>
    </xf>
    <xf numFmtId="42" fontId="0" fillId="0" borderId="0" xfId="0" applyNumberFormat="1" applyProtection="1">
      <protection locked="0"/>
    </xf>
    <xf numFmtId="0" fontId="0" fillId="0" borderId="0" xfId="0" applyAlignment="1" applyProtection="1">
      <alignment horizontal="center"/>
      <protection locked="0"/>
    </xf>
    <xf numFmtId="9" fontId="0" fillId="0" borderId="0" xfId="0" applyNumberFormat="1" applyAlignment="1" applyProtection="1">
      <alignment horizontal="center"/>
      <protection locked="0"/>
    </xf>
    <xf numFmtId="44" fontId="0" fillId="0" borderId="0" xfId="1" applyFont="1" applyBorder="1" applyProtection="1">
      <protection locked="0"/>
    </xf>
    <xf numFmtId="0" fontId="3" fillId="0" borderId="8" xfId="0" applyFont="1" applyBorder="1" applyAlignment="1" applyProtection="1">
      <alignment vertical="top"/>
      <protection locked="0"/>
    </xf>
    <xf numFmtId="0" fontId="31" fillId="0" borderId="9" xfId="0" applyFont="1" applyBorder="1" applyAlignment="1" applyProtection="1">
      <alignment vertical="top"/>
      <protection locked="0"/>
    </xf>
    <xf numFmtId="0" fontId="31" fillId="0" borderId="10" xfId="0" applyFont="1" applyBorder="1" applyAlignment="1" applyProtection="1">
      <alignment vertical="top"/>
      <protection locked="0"/>
    </xf>
    <xf numFmtId="0" fontId="31" fillId="0" borderId="0" xfId="0" applyFont="1" applyAlignment="1" applyProtection="1">
      <alignment vertical="top"/>
      <protection locked="0"/>
    </xf>
    <xf numFmtId="0" fontId="3" fillId="0" borderId="9" xfId="0" applyFont="1" applyBorder="1" applyAlignment="1" applyProtection="1">
      <alignment vertical="top"/>
      <protection locked="0"/>
    </xf>
    <xf numFmtId="0" fontId="22" fillId="0" borderId="9" xfId="0" applyFont="1" applyBorder="1" applyAlignment="1" applyProtection="1">
      <alignment vertical="top"/>
      <protection locked="0"/>
    </xf>
    <xf numFmtId="0" fontId="22" fillId="0" borderId="10" xfId="0" applyFont="1" applyBorder="1" applyAlignment="1" applyProtection="1">
      <alignment vertical="top"/>
      <protection locked="0"/>
    </xf>
    <xf numFmtId="0" fontId="12" fillId="0" borderId="0" xfId="0" applyFont="1" applyProtection="1">
      <protection locked="0"/>
    </xf>
    <xf numFmtId="6" fontId="25" fillId="0" borderId="0" xfId="0" applyNumberFormat="1" applyFont="1" applyAlignment="1" applyProtection="1">
      <alignment horizontal="left"/>
      <protection locked="0"/>
    </xf>
    <xf numFmtId="6" fontId="26" fillId="0" borderId="0" xfId="0" applyNumberFormat="1" applyFont="1" applyAlignment="1" applyProtection="1">
      <alignment horizontal="left"/>
      <protection locked="0"/>
    </xf>
    <xf numFmtId="44" fontId="22" fillId="0" borderId="0" xfId="0" applyNumberFormat="1" applyFont="1" applyProtection="1">
      <protection locked="0"/>
    </xf>
    <xf numFmtId="10" fontId="22" fillId="0" borderId="0" xfId="0" applyNumberFormat="1" applyFont="1" applyProtection="1">
      <protection locked="0"/>
    </xf>
    <xf numFmtId="0" fontId="25" fillId="0" borderId="0" xfId="0" applyFont="1" applyProtection="1">
      <protection locked="0"/>
    </xf>
    <xf numFmtId="9" fontId="23" fillId="0" borderId="0" xfId="0" applyNumberFormat="1" applyFont="1" applyAlignment="1" applyProtection="1">
      <alignment horizontal="right"/>
      <protection locked="0"/>
    </xf>
    <xf numFmtId="8" fontId="26" fillId="0" borderId="0" xfId="0" applyNumberFormat="1" applyFont="1" applyAlignment="1" applyProtection="1">
      <alignment horizontal="left"/>
      <protection locked="0"/>
    </xf>
    <xf numFmtId="9" fontId="0" fillId="0" borderId="0" xfId="0" applyNumberFormat="1" applyProtection="1">
      <protection locked="0"/>
    </xf>
    <xf numFmtId="0" fontId="2" fillId="0" borderId="0" xfId="0" applyFont="1" applyAlignment="1" applyProtection="1">
      <alignment horizontal="left"/>
      <protection locked="0"/>
    </xf>
    <xf numFmtId="0" fontId="26" fillId="0" borderId="0" xfId="0" applyFont="1" applyAlignment="1" applyProtection="1">
      <alignment vertical="top" wrapText="1"/>
      <protection locked="0"/>
    </xf>
    <xf numFmtId="0" fontId="24" fillId="0" borderId="0" xfId="0" applyFont="1" applyAlignment="1" applyProtection="1">
      <alignment vertical="top" wrapText="1"/>
      <protection locked="0"/>
    </xf>
    <xf numFmtId="0" fontId="25" fillId="0" borderId="0" xfId="0" applyFont="1" applyAlignment="1" applyProtection="1">
      <alignment horizontal="left"/>
      <protection locked="0"/>
    </xf>
    <xf numFmtId="42" fontId="0" fillId="0" borderId="10" xfId="0" applyNumberFormat="1" applyBorder="1" applyProtection="1">
      <protection locked="0"/>
    </xf>
    <xf numFmtId="0" fontId="0" fillId="0" borderId="10" xfId="0" applyBorder="1" applyProtection="1">
      <protection locked="0"/>
    </xf>
    <xf numFmtId="44" fontId="25" fillId="0" borderId="0" xfId="0" applyNumberFormat="1" applyFont="1" applyAlignment="1" applyProtection="1">
      <alignment vertical="top" wrapText="1"/>
      <protection locked="0"/>
    </xf>
    <xf numFmtId="44" fontId="2" fillId="0" borderId="0" xfId="1" applyFont="1" applyBorder="1" applyProtection="1">
      <protection locked="0"/>
    </xf>
    <xf numFmtId="164" fontId="25" fillId="0" borderId="0" xfId="1" applyNumberFormat="1" applyFont="1" applyBorder="1" applyAlignment="1" applyProtection="1">
      <alignment horizontal="left"/>
      <protection locked="0"/>
    </xf>
    <xf numFmtId="164" fontId="25" fillId="0" borderId="0" xfId="0" applyNumberFormat="1" applyFont="1" applyAlignment="1" applyProtection="1">
      <alignment horizontal="left"/>
      <protection locked="0"/>
    </xf>
    <xf numFmtId="44" fontId="0" fillId="0" borderId="0" xfId="0" applyNumberFormat="1" applyProtection="1">
      <protection locked="0"/>
    </xf>
    <xf numFmtId="44" fontId="22" fillId="0" borderId="0" xfId="1" applyFont="1" applyBorder="1" applyProtection="1">
      <protection locked="0"/>
    </xf>
    <xf numFmtId="44" fontId="2" fillId="0" borderId="0" xfId="0" applyNumberFormat="1" applyFont="1" applyProtection="1">
      <protection locked="0"/>
    </xf>
    <xf numFmtId="0" fontId="3" fillId="0" borderId="0" xfId="0" applyFont="1" applyAlignment="1" applyProtection="1">
      <alignment vertical="top"/>
      <protection locked="0"/>
    </xf>
    <xf numFmtId="44" fontId="31" fillId="0" borderId="0" xfId="1" applyFont="1" applyBorder="1" applyAlignment="1" applyProtection="1">
      <alignment vertical="top"/>
      <protection locked="0"/>
    </xf>
    <xf numFmtId="0" fontId="37" fillId="0" borderId="9" xfId="0" applyFont="1" applyBorder="1" applyAlignment="1" applyProtection="1">
      <alignment vertical="top"/>
      <protection locked="0"/>
    </xf>
    <xf numFmtId="10" fontId="2" fillId="0" borderId="0" xfId="0" applyNumberFormat="1" applyFont="1" applyProtection="1">
      <protection locked="0"/>
    </xf>
    <xf numFmtId="0" fontId="12" fillId="0" borderId="6" xfId="0" applyFont="1" applyBorder="1"/>
    <xf numFmtId="0" fontId="22" fillId="0" borderId="0" xfId="0" applyFont="1"/>
    <xf numFmtId="6" fontId="25" fillId="0" borderId="0" xfId="0" applyNumberFormat="1" applyFont="1" applyAlignment="1">
      <alignment horizontal="left"/>
    </xf>
    <xf numFmtId="44" fontId="25" fillId="0" borderId="0" xfId="1" applyFont="1" applyBorder="1" applyProtection="1">
      <protection locked="0"/>
    </xf>
    <xf numFmtId="44" fontId="2" fillId="0" borderId="0" xfId="1" applyFont="1" applyBorder="1" applyAlignment="1" applyProtection="1">
      <protection locked="0"/>
    </xf>
    <xf numFmtId="0" fontId="3" fillId="0" borderId="8" xfId="0" applyFont="1" applyBorder="1" applyAlignment="1" applyProtection="1">
      <alignment horizontal="left" vertical="top"/>
      <protection locked="0"/>
    </xf>
    <xf numFmtId="43" fontId="24" fillId="0" borderId="0" xfId="0" applyNumberFormat="1" applyFont="1" applyAlignment="1">
      <alignment vertical="top" wrapText="1"/>
    </xf>
    <xf numFmtId="43" fontId="0" fillId="0" borderId="0" xfId="0" applyNumberFormat="1"/>
    <xf numFmtId="0" fontId="13" fillId="0" borderId="18" xfId="0" applyFont="1" applyBorder="1" applyAlignment="1">
      <alignment horizontal="center" vertical="center" wrapText="1"/>
    </xf>
    <xf numFmtId="0" fontId="53" fillId="6" borderId="0" xfId="5"/>
    <xf numFmtId="44" fontId="22" fillId="0" borderId="14" xfId="1" applyFont="1" applyBorder="1" applyProtection="1">
      <protection locked="0"/>
    </xf>
    <xf numFmtId="0" fontId="13" fillId="0" borderId="17" xfId="0" applyFont="1" applyBorder="1" applyAlignment="1">
      <alignment vertical="center"/>
    </xf>
    <xf numFmtId="0" fontId="55" fillId="7" borderId="25" xfId="6" applyFont="1" applyBorder="1"/>
    <xf numFmtId="0" fontId="6" fillId="0" borderId="20" xfId="0" applyFont="1" applyBorder="1" applyAlignment="1">
      <alignment horizontal="center" vertical="center"/>
    </xf>
    <xf numFmtId="0" fontId="56" fillId="0" borderId="0" xfId="0" applyFont="1" applyAlignment="1">
      <alignment horizontal="left" vertical="center"/>
    </xf>
    <xf numFmtId="0" fontId="0" fillId="8" borderId="0" xfId="0" applyFill="1" applyAlignment="1">
      <alignment horizontal="left"/>
    </xf>
    <xf numFmtId="0" fontId="20" fillId="8" borderId="0" xfId="0" applyFont="1" applyFill="1" applyAlignment="1">
      <alignment horizontal="left" vertical="center"/>
    </xf>
    <xf numFmtId="0" fontId="17" fillId="8" borderId="0" xfId="0" applyFont="1" applyFill="1" applyAlignment="1">
      <alignment horizontal="left" vertical="center"/>
    </xf>
    <xf numFmtId="0" fontId="50" fillId="8" borderId="0" xfId="0" applyFont="1" applyFill="1" applyAlignment="1">
      <alignment horizontal="left"/>
    </xf>
    <xf numFmtId="0" fontId="57" fillId="0" borderId="0" xfId="0" applyFont="1" applyAlignment="1">
      <alignment horizontal="left" vertical="center"/>
    </xf>
    <xf numFmtId="0" fontId="6" fillId="0" borderId="0" xfId="0" applyFont="1"/>
    <xf numFmtId="0" fontId="6" fillId="0" borderId="8" xfId="0" applyFont="1" applyBorder="1" applyAlignment="1">
      <alignment horizontal="center" vertical="center" wrapText="1"/>
    </xf>
    <xf numFmtId="0" fontId="6" fillId="0" borderId="9" xfId="0" applyFont="1" applyBorder="1"/>
    <xf numFmtId="0" fontId="6" fillId="0" borderId="13" xfId="0" applyFont="1" applyBorder="1" applyAlignment="1">
      <alignment horizontal="center" vertical="center" wrapText="1"/>
    </xf>
    <xf numFmtId="0" fontId="6" fillId="0" borderId="14" xfId="0" applyFont="1" applyBorder="1"/>
    <xf numFmtId="0" fontId="30" fillId="0" borderId="0" xfId="0" applyFont="1" applyAlignment="1">
      <alignment wrapText="1"/>
    </xf>
    <xf numFmtId="0" fontId="6" fillId="0" borderId="0" xfId="0" applyFont="1" applyAlignment="1">
      <alignment wrapText="1"/>
    </xf>
    <xf numFmtId="0" fontId="2" fillId="0" borderId="0" xfId="0" applyFont="1" applyAlignment="1">
      <alignment vertical="center" wrapText="1"/>
    </xf>
    <xf numFmtId="0" fontId="16" fillId="0" borderId="0" xfId="0" applyFont="1" applyAlignment="1">
      <alignment horizontal="center" vertical="center"/>
    </xf>
    <xf numFmtId="0" fontId="2" fillId="0" borderId="0" xfId="0" applyFont="1" applyAlignment="1">
      <alignment vertical="center"/>
    </xf>
    <xf numFmtId="0" fontId="6" fillId="0" borderId="0" xfId="0" applyFont="1" applyAlignment="1">
      <alignment horizontal="left" vertical="center" wrapText="1"/>
    </xf>
    <xf numFmtId="0" fontId="2" fillId="0" borderId="0" xfId="0" applyFont="1" applyAlignment="1">
      <alignment wrapText="1"/>
    </xf>
    <xf numFmtId="0" fontId="18" fillId="0" borderId="0" xfId="0" applyFont="1" applyAlignment="1">
      <alignment horizontal="left" vertical="center" wrapText="1" indent="2"/>
    </xf>
    <xf numFmtId="0" fontId="6" fillId="0" borderId="8" xfId="0" applyFont="1" applyBorder="1" applyAlignment="1">
      <alignment horizontal="center" vertical="center"/>
    </xf>
    <xf numFmtId="0" fontId="58" fillId="0" borderId="9" xfId="0" applyFont="1" applyBorder="1"/>
    <xf numFmtId="0" fontId="6" fillId="0" borderId="11" xfId="0" applyFont="1" applyBorder="1" applyAlignment="1">
      <alignment horizontal="center"/>
    </xf>
    <xf numFmtId="0" fontId="6" fillId="0" borderId="0" xfId="0" applyFont="1" applyAlignment="1">
      <alignment vertical="center"/>
    </xf>
    <xf numFmtId="0" fontId="6" fillId="0" borderId="11" xfId="0" applyFont="1" applyBorder="1" applyAlignment="1">
      <alignment horizontal="center" vertical="center"/>
    </xf>
    <xf numFmtId="0" fontId="6" fillId="0" borderId="13" xfId="0" applyFont="1" applyBorder="1"/>
    <xf numFmtId="0" fontId="6" fillId="0" borderId="9" xfId="0" applyFont="1" applyBorder="1" applyAlignment="1">
      <alignment vertical="center"/>
    </xf>
    <xf numFmtId="0" fontId="6" fillId="0" borderId="10" xfId="0" applyFont="1" applyBorder="1"/>
    <xf numFmtId="0" fontId="6" fillId="0" borderId="0" xfId="0" applyFont="1" applyAlignment="1">
      <alignment horizontal="center" vertical="center"/>
    </xf>
    <xf numFmtId="0" fontId="6" fillId="0" borderId="14" xfId="0" applyFont="1" applyBorder="1" applyAlignment="1">
      <alignment horizontal="left" vertical="center"/>
    </xf>
    <xf numFmtId="0" fontId="6" fillId="0" borderId="14" xfId="0" applyFont="1" applyBorder="1" applyAlignment="1">
      <alignment vertical="center"/>
    </xf>
    <xf numFmtId="0" fontId="6" fillId="0" borderId="15" xfId="0" applyFont="1" applyBorder="1"/>
    <xf numFmtId="0" fontId="6" fillId="0" borderId="0" xfId="0" applyFont="1" applyAlignment="1">
      <alignment horizontal="center"/>
    </xf>
    <xf numFmtId="0" fontId="6" fillId="0" borderId="19" xfId="0" applyFont="1" applyBorder="1" applyAlignment="1">
      <alignment horizontal="center" vertical="center"/>
    </xf>
    <xf numFmtId="0" fontId="6" fillId="0" borderId="20" xfId="0" applyFont="1" applyBorder="1" applyAlignment="1">
      <alignment horizontal="center"/>
    </xf>
    <xf numFmtId="0" fontId="6" fillId="0" borderId="20" xfId="0" applyFont="1" applyBorder="1"/>
    <xf numFmtId="0" fontId="6" fillId="0" borderId="33" xfId="0" applyFont="1" applyBorder="1"/>
    <xf numFmtId="0" fontId="6" fillId="0" borderId="34" xfId="0" applyFont="1" applyBorder="1"/>
    <xf numFmtId="0" fontId="6" fillId="0" borderId="35" xfId="0" applyFont="1" applyBorder="1"/>
    <xf numFmtId="0" fontId="2" fillId="0" borderId="36" xfId="0" applyFont="1" applyBorder="1"/>
    <xf numFmtId="0" fontId="6" fillId="0" borderId="36" xfId="0" applyFont="1" applyBorder="1" applyAlignment="1">
      <alignment vertical="center" wrapText="1"/>
    </xf>
    <xf numFmtId="0" fontId="6" fillId="0" borderId="4" xfId="0" applyFont="1" applyBorder="1" applyAlignment="1">
      <alignment horizontal="left" vertical="center" wrapText="1"/>
    </xf>
    <xf numFmtId="0" fontId="6" fillId="9" borderId="14" xfId="0" applyFont="1" applyFill="1" applyBorder="1" applyAlignment="1" applyProtection="1">
      <alignment vertical="center" wrapText="1"/>
      <protection locked="0"/>
    </xf>
    <xf numFmtId="0" fontId="6" fillId="0" borderId="1" xfId="0" applyFont="1" applyBorder="1"/>
    <xf numFmtId="0" fontId="6" fillId="0" borderId="2" xfId="0" applyFont="1" applyBorder="1"/>
    <xf numFmtId="0" fontId="6" fillId="0" borderId="3" xfId="0" applyFont="1" applyBorder="1"/>
    <xf numFmtId="0" fontId="3" fillId="0" borderId="8" xfId="0" applyFont="1" applyBorder="1" applyAlignment="1">
      <alignment vertical="top"/>
    </xf>
    <xf numFmtId="44" fontId="17" fillId="0" borderId="0" xfId="1" applyFont="1" applyFill="1" applyBorder="1"/>
    <xf numFmtId="44" fontId="38" fillId="0" borderId="0" xfId="1" applyFont="1" applyFill="1" applyBorder="1" applyAlignment="1">
      <alignment horizontal="left"/>
    </xf>
    <xf numFmtId="44" fontId="38" fillId="0" borderId="0" xfId="1" applyFont="1" applyFill="1" applyBorder="1"/>
    <xf numFmtId="44" fontId="17" fillId="0" borderId="20" xfId="1" applyFont="1" applyFill="1" applyBorder="1"/>
    <xf numFmtId="44" fontId="17" fillId="0" borderId="16" xfId="1" applyFont="1" applyFill="1" applyBorder="1"/>
    <xf numFmtId="44" fontId="37" fillId="0" borderId="0" xfId="0" applyNumberFormat="1" applyFont="1"/>
    <xf numFmtId="44" fontId="26" fillId="0" borderId="0" xfId="1" applyFont="1" applyBorder="1" applyProtection="1"/>
    <xf numFmtId="0" fontId="52" fillId="0" borderId="0" xfId="4" applyFill="1" applyBorder="1"/>
    <xf numFmtId="0" fontId="53" fillId="0" borderId="0" xfId="5" applyFill="1" applyBorder="1"/>
    <xf numFmtId="0" fontId="13" fillId="9" borderId="16" xfId="0" applyFont="1" applyFill="1" applyBorder="1" applyAlignment="1" applyProtection="1">
      <alignment horizontal="left" vertical="center"/>
      <protection locked="0"/>
    </xf>
    <xf numFmtId="0" fontId="13" fillId="9" borderId="8" xfId="0" applyFont="1" applyFill="1" applyBorder="1" applyAlignment="1" applyProtection="1">
      <alignment horizontal="left" vertical="center" wrapText="1"/>
      <protection locked="0"/>
    </xf>
    <xf numFmtId="0" fontId="13" fillId="9" borderId="17" xfId="0" applyFont="1" applyFill="1" applyBorder="1" applyAlignment="1" applyProtection="1">
      <alignment horizontal="left" vertical="center"/>
      <protection locked="0"/>
    </xf>
    <xf numFmtId="44" fontId="37" fillId="9" borderId="17" xfId="0" applyNumberFormat="1" applyFont="1" applyFill="1" applyBorder="1" applyProtection="1">
      <protection locked="0"/>
    </xf>
    <xf numFmtId="0" fontId="44" fillId="0" borderId="0" xfId="0" applyFont="1" applyProtection="1">
      <protection locked="0"/>
    </xf>
    <xf numFmtId="0" fontId="13" fillId="0" borderId="17" xfId="0" applyFont="1" applyBorder="1" applyAlignment="1">
      <alignment horizontal="left" vertical="center"/>
    </xf>
    <xf numFmtId="43" fontId="12" fillId="2" borderId="17" xfId="0" applyNumberFormat="1" applyFont="1" applyFill="1" applyBorder="1" applyAlignment="1">
      <alignment horizontal="left" wrapText="1" indent="2"/>
    </xf>
    <xf numFmtId="43" fontId="12" fillId="2" borderId="17" xfId="0" applyNumberFormat="1" applyFont="1" applyFill="1" applyBorder="1" applyAlignment="1">
      <alignment horizontal="left" wrapText="1" indent="1"/>
    </xf>
    <xf numFmtId="43" fontId="28" fillId="0" borderId="21" xfId="0" applyNumberFormat="1" applyFont="1" applyBorder="1" applyAlignment="1">
      <alignment horizontal="left" vertical="center" wrapText="1"/>
    </xf>
    <xf numFmtId="0" fontId="12" fillId="2" borderId="17" xfId="0" applyFont="1" applyFill="1" applyBorder="1" applyAlignment="1">
      <alignment horizontal="left" wrapText="1" indent="1"/>
    </xf>
    <xf numFmtId="0" fontId="2" fillId="0" borderId="17" xfId="0" applyFont="1" applyBorder="1" applyAlignment="1">
      <alignment horizontal="center" vertical="center"/>
    </xf>
    <xf numFmtId="0" fontId="17" fillId="0" borderId="0" xfId="0" applyFont="1" applyAlignment="1" applyProtection="1">
      <alignment horizontal="right"/>
      <protection locked="0"/>
    </xf>
    <xf numFmtId="0" fontId="22" fillId="0" borderId="0" xfId="0" applyFont="1" applyAlignment="1" applyProtection="1">
      <alignment horizontal="left"/>
      <protection locked="0"/>
    </xf>
    <xf numFmtId="0" fontId="27" fillId="0" borderId="17" xfId="0" applyFont="1" applyBorder="1" applyAlignment="1">
      <alignment horizontal="center" vertical="center" wrapText="1"/>
    </xf>
    <xf numFmtId="0" fontId="24" fillId="0" borderId="17" xfId="0" applyFont="1" applyBorder="1" applyAlignment="1">
      <alignment horizontal="center" vertical="center" wrapText="1"/>
    </xf>
    <xf numFmtId="0" fontId="25" fillId="0" borderId="0" xfId="0" applyFont="1" applyAlignment="1" applyProtection="1">
      <alignment horizontal="center" vertical="top" wrapText="1"/>
      <protection locked="0"/>
    </xf>
    <xf numFmtId="44" fontId="23" fillId="0" borderId="14" xfId="1" applyFont="1" applyBorder="1" applyProtection="1">
      <protection locked="0"/>
    </xf>
    <xf numFmtId="9" fontId="23" fillId="0" borderId="0" xfId="0" applyNumberFormat="1" applyFont="1" applyAlignment="1">
      <alignment horizontal="right"/>
    </xf>
    <xf numFmtId="0" fontId="17" fillId="0" borderId="0" xfId="0" applyFont="1" applyAlignment="1">
      <alignment horizontal="right"/>
    </xf>
    <xf numFmtId="0" fontId="25" fillId="0" borderId="0" xfId="0" applyFont="1" applyAlignment="1" applyProtection="1">
      <alignment horizontal="left" vertical="top" wrapText="1"/>
      <protection locked="0"/>
    </xf>
    <xf numFmtId="0" fontId="22" fillId="0" borderId="0" xfId="0" applyFont="1" applyAlignment="1" applyProtection="1">
      <alignment horizontal="left" wrapText="1"/>
      <protection locked="0"/>
    </xf>
    <xf numFmtId="9" fontId="23" fillId="0" borderId="0" xfId="0" applyNumberFormat="1" applyFont="1" applyProtection="1">
      <protection locked="0"/>
    </xf>
    <xf numFmtId="0" fontId="17" fillId="0" borderId="0" xfId="0" applyFont="1" applyProtection="1">
      <protection locked="0"/>
    </xf>
    <xf numFmtId="0" fontId="22" fillId="0" borderId="9" xfId="0" applyFont="1" applyBorder="1" applyAlignment="1" applyProtection="1">
      <alignment horizontal="left" vertical="top" wrapText="1"/>
      <protection locked="0"/>
    </xf>
    <xf numFmtId="0" fontId="22" fillId="0" borderId="0" xfId="0" applyFont="1" applyAlignment="1" applyProtection="1">
      <alignment horizontal="left" vertical="top" wrapText="1"/>
      <protection locked="0"/>
    </xf>
    <xf numFmtId="0" fontId="22" fillId="0" borderId="0" xfId="0" applyFont="1" applyAlignment="1" applyProtection="1">
      <alignment vertical="top"/>
      <protection locked="0"/>
    </xf>
    <xf numFmtId="0" fontId="0" fillId="0" borderId="0" xfId="0" applyAlignment="1" applyProtection="1">
      <alignment vertical="top"/>
      <protection locked="0"/>
    </xf>
    <xf numFmtId="0" fontId="26" fillId="0" borderId="0" xfId="0" applyFont="1" applyAlignment="1" applyProtection="1">
      <alignment horizontal="left" vertical="top" wrapText="1"/>
      <protection locked="0"/>
    </xf>
    <xf numFmtId="0" fontId="0" fillId="0" borderId="0" xfId="0" applyAlignment="1" applyProtection="1">
      <alignment horizontal="left" vertical="top" wrapText="1"/>
      <protection locked="0"/>
    </xf>
    <xf numFmtId="0" fontId="31" fillId="0" borderId="0" xfId="0" applyFont="1" applyAlignment="1" applyProtection="1">
      <alignment horizontal="right"/>
      <protection locked="0"/>
    </xf>
    <xf numFmtId="0" fontId="25" fillId="0" borderId="9" xfId="0" applyFont="1" applyBorder="1" applyAlignment="1" applyProtection="1">
      <alignment horizontal="left" vertical="top" wrapText="1"/>
      <protection locked="0"/>
    </xf>
    <xf numFmtId="0" fontId="25" fillId="0" borderId="0" xfId="0" applyFont="1" applyAlignment="1" applyProtection="1">
      <alignment vertical="top"/>
      <protection locked="0"/>
    </xf>
    <xf numFmtId="0" fontId="24" fillId="0" borderId="19" xfId="0" applyFont="1" applyBorder="1" applyAlignment="1">
      <alignment horizontal="center" vertical="center" wrapText="1"/>
    </xf>
    <xf numFmtId="0" fontId="2" fillId="0" borderId="0" xfId="0" applyFont="1" applyAlignment="1" applyProtection="1">
      <alignment vertical="top"/>
      <protection locked="0"/>
    </xf>
    <xf numFmtId="44" fontId="33" fillId="0" borderId="0" xfId="1" applyFont="1" applyBorder="1" applyProtection="1">
      <protection locked="0"/>
    </xf>
    <xf numFmtId="44" fontId="37" fillId="9" borderId="21" xfId="0" applyNumberFormat="1" applyFont="1" applyFill="1" applyBorder="1" applyProtection="1">
      <protection locked="0"/>
    </xf>
    <xf numFmtId="44" fontId="37" fillId="0" borderId="21" xfId="0" applyNumberFormat="1" applyFont="1" applyBorder="1"/>
    <xf numFmtId="0" fontId="12" fillId="3" borderId="17" xfId="2" applyFont="1" applyBorder="1" applyAlignment="1" applyProtection="1">
      <alignment horizontal="right" vertical="center" wrapText="1"/>
      <protection locked="0"/>
    </xf>
    <xf numFmtId="10" fontId="12" fillId="3" borderId="17" xfId="2" applyNumberFormat="1" applyFont="1" applyBorder="1" applyAlignment="1" applyProtection="1">
      <alignment vertical="center" wrapText="1"/>
      <protection locked="0"/>
    </xf>
    <xf numFmtId="44" fontId="12" fillId="3" borderId="17" xfId="1" applyFont="1" applyFill="1" applyBorder="1" applyAlignment="1" applyProtection="1">
      <alignment vertical="center" wrapText="1"/>
      <protection locked="0"/>
    </xf>
    <xf numFmtId="42" fontId="12" fillId="0" borderId="17" xfId="0" applyNumberFormat="1" applyFont="1" applyBorder="1" applyAlignment="1">
      <alignment vertical="center" wrapText="1"/>
    </xf>
    <xf numFmtId="0" fontId="12" fillId="3" borderId="8" xfId="2" applyFont="1" applyBorder="1" applyAlignment="1">
      <alignment horizontal="right" vertical="center" wrapText="1"/>
    </xf>
    <xf numFmtId="10" fontId="12" fillId="9" borderId="16" xfId="3" applyNumberFormat="1" applyFont="1" applyFill="1" applyBorder="1" applyAlignment="1" applyProtection="1">
      <alignment horizontal="center" vertical="center" wrapText="1"/>
      <protection locked="0"/>
    </xf>
    <xf numFmtId="0" fontId="12" fillId="3" borderId="13" xfId="2" applyFont="1" applyBorder="1" applyAlignment="1">
      <alignment horizontal="right" vertical="center" wrapText="1"/>
    </xf>
    <xf numFmtId="164" fontId="12" fillId="9" borderId="16" xfId="1" applyNumberFormat="1" applyFont="1" applyFill="1" applyBorder="1" applyAlignment="1" applyProtection="1">
      <alignment horizontal="center" vertical="center" wrapText="1"/>
      <protection locked="0"/>
    </xf>
    <xf numFmtId="43" fontId="27" fillId="0" borderId="0" xfId="0" applyNumberFormat="1" applyFont="1" applyAlignment="1">
      <alignment wrapText="1"/>
    </xf>
    <xf numFmtId="43" fontId="2" fillId="0" borderId="0" xfId="0" applyNumberFormat="1" applyFont="1"/>
    <xf numFmtId="49" fontId="13" fillId="9" borderId="19" xfId="0" applyNumberFormat="1" applyFont="1" applyFill="1" applyBorder="1" applyAlignment="1" applyProtection="1">
      <alignment horizontal="left" vertical="center"/>
      <protection locked="0"/>
    </xf>
    <xf numFmtId="0" fontId="23" fillId="0" borderId="0" xfId="0" applyFont="1" applyAlignment="1" applyProtection="1">
      <alignment horizontal="right"/>
      <protection locked="0"/>
    </xf>
    <xf numFmtId="0" fontId="53" fillId="6" borderId="0" xfId="5" applyBorder="1" applyAlignment="1">
      <alignment vertical="center"/>
    </xf>
    <xf numFmtId="0" fontId="23" fillId="0" borderId="0" xfId="0" applyFont="1" applyAlignment="1">
      <alignment horizontal="right"/>
    </xf>
    <xf numFmtId="0" fontId="0" fillId="10" borderId="0" xfId="0" applyFill="1" applyProtection="1">
      <protection hidden="1"/>
    </xf>
    <xf numFmtId="0" fontId="0" fillId="0" borderId="0" xfId="0" applyProtection="1">
      <protection hidden="1"/>
    </xf>
    <xf numFmtId="0" fontId="55" fillId="7" borderId="25" xfId="6" applyFont="1" applyBorder="1" applyProtection="1">
      <protection hidden="1"/>
    </xf>
    <xf numFmtId="0" fontId="24" fillId="10" borderId="17" xfId="0" applyFont="1" applyFill="1" applyBorder="1" applyAlignment="1" applyProtection="1">
      <alignment horizontal="center" vertical="center" wrapText="1"/>
      <protection hidden="1"/>
    </xf>
    <xf numFmtId="0" fontId="25" fillId="10" borderId="9" xfId="0" applyFont="1" applyFill="1" applyBorder="1" applyAlignment="1" applyProtection="1">
      <alignment horizontal="left" vertical="top" wrapText="1"/>
      <protection hidden="1"/>
    </xf>
    <xf numFmtId="0" fontId="22" fillId="10" borderId="9" xfId="0" applyFont="1" applyFill="1" applyBorder="1" applyAlignment="1" applyProtection="1">
      <alignment horizontal="left" vertical="top" wrapText="1"/>
      <protection hidden="1"/>
    </xf>
    <xf numFmtId="44" fontId="2" fillId="10" borderId="0" xfId="1" applyFont="1" applyFill="1" applyBorder="1" applyProtection="1">
      <protection hidden="1"/>
    </xf>
    <xf numFmtId="0" fontId="25" fillId="0" borderId="0" xfId="0" applyFont="1" applyAlignment="1" applyProtection="1">
      <alignment vertical="top"/>
      <protection hidden="1"/>
    </xf>
    <xf numFmtId="0" fontId="22" fillId="10" borderId="0" xfId="0" applyFont="1" applyFill="1" applyAlignment="1" applyProtection="1">
      <alignment horizontal="left" vertical="top" wrapText="1"/>
      <protection hidden="1"/>
    </xf>
    <xf numFmtId="44" fontId="2" fillId="10" borderId="14" xfId="1" applyFont="1" applyFill="1" applyBorder="1" applyProtection="1">
      <protection hidden="1"/>
    </xf>
    <xf numFmtId="0" fontId="25" fillId="0" borderId="0" xfId="0" applyFont="1" applyAlignment="1" applyProtection="1">
      <alignment horizontal="left" vertical="top"/>
      <protection hidden="1"/>
    </xf>
    <xf numFmtId="9" fontId="23" fillId="10" borderId="0" xfId="0" applyNumberFormat="1" applyFont="1" applyFill="1" applyAlignment="1" applyProtection="1">
      <alignment horizontal="right"/>
      <protection hidden="1"/>
    </xf>
    <xf numFmtId="44" fontId="23" fillId="10" borderId="0" xfId="1" applyFont="1" applyFill="1" applyBorder="1" applyProtection="1">
      <protection hidden="1"/>
    </xf>
    <xf numFmtId="6" fontId="25" fillId="0" borderId="0" xfId="0" applyNumberFormat="1" applyFont="1" applyAlignment="1" applyProtection="1">
      <alignment horizontal="left"/>
      <protection hidden="1"/>
    </xf>
    <xf numFmtId="44" fontId="0" fillId="10" borderId="0" xfId="1" applyFont="1" applyFill="1" applyBorder="1" applyProtection="1">
      <protection hidden="1"/>
    </xf>
    <xf numFmtId="44" fontId="22" fillId="10" borderId="0" xfId="1" applyFont="1" applyFill="1" applyBorder="1" applyProtection="1">
      <protection hidden="1"/>
    </xf>
    <xf numFmtId="44" fontId="22" fillId="10" borderId="14" xfId="1" applyFont="1" applyFill="1" applyBorder="1" applyProtection="1">
      <protection hidden="1"/>
    </xf>
    <xf numFmtId="0" fontId="0" fillId="10" borderId="0" xfId="0" applyFill="1" applyAlignment="1" applyProtection="1">
      <alignment horizontal="left" vertical="top" wrapText="1"/>
      <protection hidden="1"/>
    </xf>
    <xf numFmtId="0" fontId="17" fillId="10" borderId="0" xfId="0" applyFont="1" applyFill="1" applyAlignment="1" applyProtection="1">
      <alignment horizontal="right"/>
      <protection hidden="1"/>
    </xf>
    <xf numFmtId="44" fontId="19" fillId="10" borderId="0" xfId="1" applyFont="1" applyFill="1" applyBorder="1" applyProtection="1">
      <protection hidden="1"/>
    </xf>
    <xf numFmtId="0" fontId="31" fillId="10" borderId="0" xfId="0" applyFont="1" applyFill="1" applyAlignment="1" applyProtection="1">
      <alignment horizontal="right"/>
      <protection hidden="1"/>
    </xf>
    <xf numFmtId="0" fontId="22" fillId="0" borderId="0" xfId="0" applyFont="1" applyProtection="1">
      <protection hidden="1"/>
    </xf>
    <xf numFmtId="0" fontId="3" fillId="10" borderId="8" xfId="0" applyFont="1" applyFill="1" applyBorder="1" applyAlignment="1" applyProtection="1">
      <alignment vertical="top"/>
      <protection hidden="1"/>
    </xf>
    <xf numFmtId="0" fontId="31" fillId="10" borderId="9" xfId="0" applyFont="1" applyFill="1" applyBorder="1" applyAlignment="1" applyProtection="1">
      <alignment vertical="top"/>
      <protection hidden="1"/>
    </xf>
    <xf numFmtId="0" fontId="31" fillId="10" borderId="10" xfId="0" applyFont="1" applyFill="1" applyBorder="1" applyAlignment="1" applyProtection="1">
      <alignment vertical="top"/>
      <protection hidden="1"/>
    </xf>
    <xf numFmtId="0" fontId="22" fillId="10" borderId="9" xfId="0" applyFont="1" applyFill="1" applyBorder="1" applyAlignment="1" applyProtection="1">
      <alignment vertical="top"/>
      <protection hidden="1"/>
    </xf>
    <xf numFmtId="0" fontId="22" fillId="10" borderId="10" xfId="0" applyFont="1" applyFill="1" applyBorder="1" applyAlignment="1" applyProtection="1">
      <alignment vertical="top"/>
      <protection hidden="1"/>
    </xf>
    <xf numFmtId="44" fontId="23" fillId="0" borderId="14" xfId="1" applyFont="1" applyBorder="1" applyProtection="1"/>
    <xf numFmtId="44" fontId="3" fillId="0" borderId="0" xfId="1" applyFont="1" applyBorder="1" applyProtection="1"/>
    <xf numFmtId="44" fontId="19" fillId="0" borderId="0" xfId="1" applyFont="1" applyBorder="1" applyProtection="1"/>
    <xf numFmtId="44" fontId="26" fillId="0" borderId="14" xfId="1" applyFont="1" applyBorder="1" applyProtection="1"/>
    <xf numFmtId="44" fontId="13" fillId="0" borderId="0" xfId="1" applyFont="1" applyBorder="1" applyProtection="1"/>
    <xf numFmtId="44" fontId="2" fillId="0" borderId="0" xfId="1" applyFont="1" applyBorder="1" applyProtection="1"/>
    <xf numFmtId="44" fontId="0" fillId="0" borderId="0" xfId="1" applyFont="1" applyBorder="1" applyProtection="1"/>
    <xf numFmtId="44" fontId="22" fillId="0" borderId="0" xfId="1" applyFont="1" applyBorder="1" applyProtection="1"/>
    <xf numFmtId="44" fontId="22" fillId="0" borderId="14" xfId="1" applyFont="1" applyBorder="1" applyProtection="1"/>
    <xf numFmtId="44" fontId="25" fillId="0" borderId="0" xfId="1" applyFont="1" applyBorder="1" applyProtection="1"/>
    <xf numFmtId="44" fontId="25" fillId="0" borderId="14" xfId="1" applyFont="1" applyBorder="1" applyProtection="1"/>
    <xf numFmtId="44" fontId="12" fillId="0" borderId="0" xfId="1" applyFont="1" applyBorder="1" applyProtection="1"/>
    <xf numFmtId="44" fontId="3" fillId="0" borderId="0" xfId="0" applyNumberFormat="1" applyFont="1"/>
    <xf numFmtId="44" fontId="38" fillId="0" borderId="14" xfId="1" applyFont="1" applyFill="1" applyBorder="1" applyAlignment="1">
      <alignment horizontal="left"/>
    </xf>
    <xf numFmtId="44" fontId="17" fillId="0" borderId="14" xfId="1" applyFont="1" applyFill="1" applyBorder="1"/>
    <xf numFmtId="0" fontId="26" fillId="10" borderId="0" xfId="0" applyFont="1" applyFill="1"/>
    <xf numFmtId="0" fontId="25" fillId="10" borderId="0" xfId="0" applyFont="1" applyFill="1"/>
    <xf numFmtId="0" fontId="0" fillId="10" borderId="0" xfId="0" applyFill="1"/>
    <xf numFmtId="44" fontId="38" fillId="10" borderId="0" xfId="1" applyFont="1" applyFill="1" applyBorder="1" applyAlignment="1">
      <alignment horizontal="left"/>
    </xf>
    <xf numFmtId="44" fontId="17" fillId="10" borderId="0" xfId="1" applyFont="1" applyFill="1" applyBorder="1"/>
    <xf numFmtId="0" fontId="37" fillId="10" borderId="17" xfId="0" applyFont="1" applyFill="1" applyBorder="1" applyAlignment="1">
      <alignment horizontal="center"/>
    </xf>
    <xf numFmtId="44" fontId="37" fillId="10" borderId="17" xfId="0" applyNumberFormat="1" applyFont="1" applyFill="1" applyBorder="1"/>
    <xf numFmtId="0" fontId="12" fillId="10" borderId="17" xfId="0" applyFont="1" applyFill="1" applyBorder="1"/>
    <xf numFmtId="44" fontId="37" fillId="9" borderId="17" xfId="1" applyFont="1" applyFill="1" applyBorder="1" applyProtection="1">
      <protection locked="0"/>
    </xf>
    <xf numFmtId="0" fontId="22" fillId="0" borderId="9" xfId="0" applyFont="1" applyBorder="1" applyAlignment="1" applyProtection="1">
      <alignment horizontal="left" vertical="top" wrapText="1"/>
      <protection hidden="1"/>
    </xf>
    <xf numFmtId="0" fontId="22" fillId="0" borderId="0" xfId="0" applyFont="1" applyAlignment="1" applyProtection="1">
      <alignment horizontal="left" vertical="top" wrapText="1"/>
      <protection hidden="1"/>
    </xf>
    <xf numFmtId="0" fontId="13" fillId="9" borderId="21" xfId="0" applyFont="1" applyFill="1" applyBorder="1" applyAlignment="1" applyProtection="1">
      <alignment horizontal="left" vertical="center" wrapText="1"/>
      <protection locked="0"/>
    </xf>
    <xf numFmtId="0" fontId="0" fillId="0" borderId="17" xfId="0" applyBorder="1" applyAlignment="1">
      <alignment horizontal="center" vertical="center" wrapText="1"/>
    </xf>
    <xf numFmtId="10" fontId="0" fillId="9" borderId="17" xfId="3" applyNumberFormat="1" applyFont="1" applyFill="1" applyBorder="1" applyAlignment="1" applyProtection="1">
      <alignment horizontal="left" vertical="center"/>
      <protection locked="0"/>
    </xf>
    <xf numFmtId="0" fontId="0" fillId="0" borderId="17" xfId="0" applyBorder="1" applyAlignment="1">
      <alignment horizontal="center" vertical="center"/>
    </xf>
    <xf numFmtId="0" fontId="0" fillId="11" borderId="17" xfId="0" applyFill="1" applyBorder="1" applyAlignment="1">
      <alignment horizontal="right"/>
    </xf>
    <xf numFmtId="0" fontId="0" fillId="11" borderId="17" xfId="0" applyFill="1" applyBorder="1" applyAlignment="1">
      <alignment vertical="center" wrapText="1"/>
    </xf>
    <xf numFmtId="44" fontId="0" fillId="12" borderId="17" xfId="1" applyFont="1" applyFill="1" applyBorder="1" applyAlignment="1" applyProtection="1">
      <alignment horizontal="center" vertical="center" wrapText="1"/>
    </xf>
    <xf numFmtId="44" fontId="0" fillId="12" borderId="17" xfId="1" applyFont="1" applyFill="1" applyBorder="1" applyAlignment="1" applyProtection="1">
      <alignment horizontal="center" wrapText="1"/>
    </xf>
    <xf numFmtId="0" fontId="63" fillId="11" borderId="17" xfId="0" applyFont="1" applyFill="1" applyBorder="1"/>
    <xf numFmtId="0" fontId="0" fillId="0" borderId="17" xfId="0" applyBorder="1" applyAlignment="1">
      <alignment horizontal="right"/>
    </xf>
    <xf numFmtId="0" fontId="0" fillId="0" borderId="17" xfId="0" applyBorder="1" applyAlignment="1">
      <alignment vertical="center" wrapText="1"/>
    </xf>
    <xf numFmtId="44" fontId="0" fillId="9" borderId="17" xfId="1" applyFont="1" applyFill="1" applyBorder="1" applyAlignment="1" applyProtection="1">
      <alignment horizontal="center" vertical="center" wrapText="1"/>
      <protection locked="0"/>
    </xf>
    <xf numFmtId="44" fontId="0" fillId="0" borderId="17" xfId="1" applyFont="1" applyFill="1" applyBorder="1" applyAlignment="1" applyProtection="1">
      <alignment horizontal="center" wrapText="1"/>
    </xf>
    <xf numFmtId="0" fontId="59" fillId="0" borderId="17" xfId="0" applyFont="1" applyBorder="1"/>
    <xf numFmtId="0" fontId="0" fillId="13" borderId="17" xfId="0" applyFill="1" applyBorder="1" applyAlignment="1">
      <alignment horizontal="right"/>
    </xf>
    <xf numFmtId="0" fontId="0" fillId="13" borderId="17" xfId="0" applyFill="1" applyBorder="1" applyAlignment="1">
      <alignment vertical="center" wrapText="1"/>
    </xf>
    <xf numFmtId="44" fontId="0" fillId="12" borderId="17" xfId="1" applyFont="1" applyFill="1" applyBorder="1" applyAlignment="1">
      <alignment horizontal="center" vertical="center" wrapText="1"/>
    </xf>
    <xf numFmtId="0" fontId="63" fillId="0" borderId="17" xfId="0" applyFont="1" applyBorder="1"/>
    <xf numFmtId="0" fontId="0" fillId="11" borderId="17" xfId="0" applyFill="1" applyBorder="1"/>
    <xf numFmtId="0" fontId="0" fillId="0" borderId="17" xfId="0" applyBorder="1"/>
    <xf numFmtId="44" fontId="0" fillId="9" borderId="17" xfId="1" applyFont="1" applyFill="1" applyBorder="1" applyAlignment="1" applyProtection="1">
      <alignment horizontal="center" vertical="center"/>
      <protection locked="0"/>
    </xf>
    <xf numFmtId="49" fontId="0" fillId="11" borderId="17" xfId="0" applyNumberFormat="1" applyFill="1" applyBorder="1" applyAlignment="1">
      <alignment horizontal="right"/>
    </xf>
    <xf numFmtId="0" fontId="0" fillId="13" borderId="17" xfId="0" applyFill="1" applyBorder="1"/>
    <xf numFmtId="44" fontId="0" fillId="9" borderId="17" xfId="1" applyFont="1" applyFill="1" applyBorder="1" applyAlignment="1" applyProtection="1">
      <alignment horizontal="center"/>
      <protection locked="0"/>
    </xf>
    <xf numFmtId="44" fontId="0" fillId="12" borderId="17" xfId="1" applyFont="1" applyFill="1" applyBorder="1" applyAlignment="1" applyProtection="1">
      <alignment horizontal="center"/>
    </xf>
    <xf numFmtId="0" fontId="0" fillId="11" borderId="19" xfId="0" applyFill="1" applyBorder="1" applyAlignment="1">
      <alignment horizontal="left" vertical="center"/>
    </xf>
    <xf numFmtId="0" fontId="0" fillId="11" borderId="20" xfId="0" applyFill="1" applyBorder="1" applyAlignment="1">
      <alignment horizontal="left" vertical="center"/>
    </xf>
    <xf numFmtId="0" fontId="0" fillId="11" borderId="16" xfId="0" applyFill="1" applyBorder="1" applyAlignment="1">
      <alignment horizontal="left" vertical="center"/>
    </xf>
    <xf numFmtId="44" fontId="0" fillId="0" borderId="17" xfId="1" applyFont="1" applyBorder="1" applyAlignment="1" applyProtection="1">
      <alignment horizontal="center" wrapText="1"/>
    </xf>
    <xf numFmtId="44" fontId="0" fillId="14" borderId="17" xfId="1" applyFont="1" applyFill="1" applyBorder="1" applyAlignment="1" applyProtection="1">
      <alignment horizontal="center"/>
    </xf>
    <xf numFmtId="44" fontId="0" fillId="14" borderId="17" xfId="1" applyFont="1" applyFill="1" applyBorder="1" applyAlignment="1" applyProtection="1">
      <alignment horizontal="left"/>
    </xf>
    <xf numFmtId="0" fontId="0" fillId="0" borderId="0" xfId="0" applyAlignment="1">
      <alignment horizontal="center" wrapText="1"/>
    </xf>
    <xf numFmtId="44" fontId="0" fillId="14" borderId="17" xfId="0" applyNumberFormat="1" applyFill="1" applyBorder="1"/>
    <xf numFmtId="44" fontId="0" fillId="0" borderId="0" xfId="1" applyFont="1" applyAlignment="1" applyProtection="1">
      <alignment horizontal="left" wrapText="1"/>
    </xf>
    <xf numFmtId="0" fontId="0" fillId="0" borderId="0" xfId="0" applyAlignment="1">
      <alignment horizontal="left" wrapText="1"/>
    </xf>
    <xf numFmtId="44" fontId="0" fillId="0" borderId="0" xfId="1" applyFont="1" applyAlignment="1" applyProtection="1">
      <alignment horizontal="center" wrapText="1"/>
    </xf>
    <xf numFmtId="0" fontId="33" fillId="0" borderId="0" xfId="0" applyFont="1"/>
    <xf numFmtId="0" fontId="0" fillId="0" borderId="0" xfId="0" applyAlignment="1">
      <alignment horizontal="center"/>
    </xf>
    <xf numFmtId="44" fontId="38" fillId="8" borderId="0" xfId="1" applyFont="1" applyFill="1" applyBorder="1" applyAlignment="1">
      <alignment horizontal="left"/>
    </xf>
    <xf numFmtId="44" fontId="17" fillId="8" borderId="0" xfId="1" applyFont="1" applyFill="1" applyBorder="1"/>
    <xf numFmtId="44" fontId="37" fillId="8" borderId="17" xfId="0" applyNumberFormat="1" applyFont="1" applyFill="1" applyBorder="1"/>
    <xf numFmtId="0" fontId="2" fillId="0" borderId="13" xfId="0" applyFont="1" applyBorder="1" applyAlignment="1" applyProtection="1">
      <alignment horizontal="left" vertical="top" wrapText="1"/>
      <protection locked="0"/>
    </xf>
    <xf numFmtId="0" fontId="2" fillId="0" borderId="14" xfId="0" applyFont="1" applyBorder="1" applyAlignment="1" applyProtection="1">
      <alignment horizontal="left" vertical="top" wrapText="1"/>
      <protection locked="0"/>
    </xf>
    <xf numFmtId="0" fontId="2" fillId="0" borderId="15" xfId="0" applyFont="1" applyBorder="1" applyAlignment="1" applyProtection="1">
      <alignment horizontal="left" vertical="top" wrapText="1"/>
      <protection locked="0"/>
    </xf>
    <xf numFmtId="0" fontId="25" fillId="0" borderId="0" xfId="0" applyFont="1" applyAlignment="1" applyProtection="1">
      <alignment vertical="top" wrapText="1"/>
      <protection locked="0"/>
    </xf>
    <xf numFmtId="0" fontId="25" fillId="0" borderId="0" xfId="0" applyFont="1" applyAlignment="1" applyProtection="1">
      <alignment horizontal="left" wrapText="1"/>
      <protection locked="0"/>
    </xf>
    <xf numFmtId="0" fontId="26" fillId="0" borderId="0" xfId="0" applyFont="1" applyProtection="1">
      <protection locked="0"/>
    </xf>
    <xf numFmtId="0" fontId="25" fillId="0" borderId="0" xfId="0" applyFont="1" applyProtection="1">
      <protection locked="0"/>
    </xf>
    <xf numFmtId="6" fontId="25" fillId="0" borderId="0" xfId="0" applyNumberFormat="1" applyFont="1" applyAlignment="1" applyProtection="1">
      <alignment horizontal="left"/>
      <protection locked="0"/>
    </xf>
    <xf numFmtId="0" fontId="6" fillId="0" borderId="0" xfId="0" applyFont="1" applyAlignment="1">
      <alignment horizontal="left" vertical="center" wrapText="1"/>
    </xf>
    <xf numFmtId="0" fontId="41" fillId="0" borderId="0" xfId="0" applyFont="1" applyAlignment="1">
      <alignment horizontal="center" vertical="center" wrapText="1"/>
    </xf>
    <xf numFmtId="0" fontId="15" fillId="0" borderId="0" xfId="0" applyFont="1" applyAlignment="1">
      <alignment horizontal="left" vertical="center" wrapText="1"/>
    </xf>
    <xf numFmtId="0" fontId="6" fillId="0" borderId="0" xfId="0" applyFont="1" applyAlignment="1">
      <alignment horizontal="center" vertical="center" wrapText="1"/>
    </xf>
    <xf numFmtId="0" fontId="46" fillId="0" borderId="0" xfId="0" applyFont="1" applyAlignment="1">
      <alignment horizontal="center" vertical="center" wrapText="1"/>
    </xf>
    <xf numFmtId="0" fontId="41" fillId="0" borderId="0" xfId="0" applyFont="1" applyAlignment="1">
      <alignment horizontal="left" vertical="center" wrapText="1" indent="2"/>
    </xf>
    <xf numFmtId="0" fontId="46" fillId="0" borderId="0" xfId="0" applyFont="1" applyAlignment="1">
      <alignment horizontal="center" vertical="top" wrapText="1"/>
    </xf>
    <xf numFmtId="0" fontId="41" fillId="0" borderId="0" xfId="0" applyFont="1" applyAlignment="1">
      <alignment horizontal="left" vertical="center" wrapText="1"/>
    </xf>
    <xf numFmtId="0" fontId="16" fillId="0" borderId="0" xfId="0" applyFont="1" applyAlignment="1">
      <alignment horizontal="left" vertical="center" wrapText="1"/>
    </xf>
    <xf numFmtId="0" fontId="29" fillId="0" borderId="0" xfId="0" applyFont="1" applyAlignment="1">
      <alignment horizontal="center" vertical="center"/>
    </xf>
    <xf numFmtId="0" fontId="13" fillId="0" borderId="19" xfId="0" applyFont="1" applyBorder="1" applyAlignment="1">
      <alignment horizontal="left"/>
    </xf>
    <xf numFmtId="0" fontId="13" fillId="0" borderId="16" xfId="0" applyFont="1" applyBorder="1" applyAlignment="1">
      <alignment horizontal="left"/>
    </xf>
    <xf numFmtId="0" fontId="13" fillId="2" borderId="19" xfId="0" applyFont="1" applyFill="1" applyBorder="1" applyAlignment="1">
      <alignment horizontal="left" vertical="center" wrapText="1"/>
    </xf>
    <xf numFmtId="0" fontId="13" fillId="2" borderId="20" xfId="0" applyFont="1" applyFill="1" applyBorder="1" applyAlignment="1">
      <alignment horizontal="left" vertical="center" wrapText="1"/>
    </xf>
    <xf numFmtId="0" fontId="13" fillId="2" borderId="16" xfId="0" applyFont="1" applyFill="1" applyBorder="1" applyAlignment="1">
      <alignment horizontal="left" vertical="center" wrapText="1"/>
    </xf>
    <xf numFmtId="0" fontId="13" fillId="0" borderId="19" xfId="0" applyFont="1" applyBorder="1" applyAlignment="1">
      <alignment horizontal="center" vertical="center"/>
    </xf>
    <xf numFmtId="0" fontId="13" fillId="0" borderId="16" xfId="0" applyFont="1" applyBorder="1" applyAlignment="1">
      <alignment horizontal="center" vertical="center"/>
    </xf>
    <xf numFmtId="44" fontId="59" fillId="5" borderId="27" xfId="4" applyNumberFormat="1" applyFont="1" applyBorder="1" applyAlignment="1" applyProtection="1">
      <alignment horizontal="center"/>
      <protection locked="0"/>
    </xf>
    <xf numFmtId="44" fontId="59" fillId="5" borderId="28" xfId="4" applyNumberFormat="1" applyFont="1" applyBorder="1" applyAlignment="1" applyProtection="1">
      <alignment horizontal="center"/>
      <protection locked="0"/>
    </xf>
    <xf numFmtId="0" fontId="12" fillId="2" borderId="27" xfId="0" applyFont="1" applyFill="1" applyBorder="1" applyAlignment="1">
      <alignment horizontal="center" wrapText="1"/>
    </xf>
    <xf numFmtId="0" fontId="12" fillId="2" borderId="29" xfId="0" applyFont="1" applyFill="1" applyBorder="1" applyAlignment="1">
      <alignment horizontal="center" wrapText="1"/>
    </xf>
    <xf numFmtId="0" fontId="12" fillId="2" borderId="28" xfId="0" applyFont="1" applyFill="1" applyBorder="1" applyAlignment="1">
      <alignment horizontal="center" wrapText="1"/>
    </xf>
    <xf numFmtId="0" fontId="13" fillId="2" borderId="19" xfId="0" applyFont="1" applyFill="1" applyBorder="1" applyAlignment="1">
      <alignment horizontal="center" vertical="center" wrapText="1"/>
    </xf>
    <xf numFmtId="0" fontId="13" fillId="2" borderId="20" xfId="0" applyFont="1" applyFill="1" applyBorder="1" applyAlignment="1">
      <alignment horizontal="center" vertical="center" wrapText="1"/>
    </xf>
    <xf numFmtId="0" fontId="13" fillId="2" borderId="16" xfId="0" applyFont="1" applyFill="1" applyBorder="1" applyAlignment="1">
      <alignment horizontal="center" vertical="center" wrapText="1"/>
    </xf>
    <xf numFmtId="0" fontId="13" fillId="0" borderId="22" xfId="0" applyFont="1" applyBorder="1" applyAlignment="1">
      <alignment horizontal="center" vertical="center" wrapText="1"/>
    </xf>
    <xf numFmtId="0" fontId="13" fillId="0" borderId="30" xfId="0" applyFont="1" applyBorder="1" applyAlignment="1">
      <alignment horizontal="center" vertical="center" wrapText="1"/>
    </xf>
    <xf numFmtId="0" fontId="13" fillId="0" borderId="23" xfId="0" applyFont="1" applyBorder="1" applyAlignment="1">
      <alignment horizontal="center" vertical="center" wrapText="1"/>
    </xf>
    <xf numFmtId="0" fontId="13" fillId="0" borderId="26" xfId="0" applyFont="1" applyBorder="1" applyAlignment="1">
      <alignment horizontal="center" vertical="center" wrapText="1"/>
    </xf>
    <xf numFmtId="0" fontId="13" fillId="0" borderId="24" xfId="0" applyFont="1" applyBorder="1" applyAlignment="1">
      <alignment horizontal="center" vertical="center" wrapText="1"/>
    </xf>
    <xf numFmtId="0" fontId="12" fillId="0" borderId="19" xfId="0" applyFont="1" applyBorder="1" applyAlignment="1">
      <alignment horizontal="left"/>
    </xf>
    <xf numFmtId="0" fontId="12" fillId="0" borderId="16" xfId="0" applyFont="1" applyBorder="1" applyAlignment="1">
      <alignment horizontal="left"/>
    </xf>
    <xf numFmtId="0" fontId="12" fillId="10" borderId="19" xfId="0" applyFont="1" applyFill="1" applyBorder="1" applyAlignment="1">
      <alignment horizontal="left"/>
    </xf>
    <xf numFmtId="0" fontId="12" fillId="10" borderId="16" xfId="0" applyFont="1" applyFill="1" applyBorder="1" applyAlignment="1">
      <alignment horizontal="left"/>
    </xf>
    <xf numFmtId="0" fontId="13" fillId="0" borderId="17" xfId="0" applyFont="1" applyBorder="1" applyAlignment="1">
      <alignment horizontal="center" vertical="center"/>
    </xf>
    <xf numFmtId="0" fontId="39" fillId="0" borderId="17" xfId="0" applyFont="1" applyBorder="1" applyAlignment="1">
      <alignment horizontal="center" vertical="center"/>
    </xf>
    <xf numFmtId="0" fontId="13" fillId="2" borderId="17" xfId="0" applyFont="1" applyFill="1" applyBorder="1" applyAlignment="1">
      <alignment horizontal="center" vertical="center" wrapText="1"/>
    </xf>
    <xf numFmtId="0" fontId="13" fillId="2" borderId="31" xfId="0" applyFont="1" applyFill="1" applyBorder="1" applyAlignment="1">
      <alignment horizontal="center" vertical="center" wrapText="1"/>
    </xf>
    <xf numFmtId="0" fontId="13" fillId="2" borderId="32" xfId="0" applyFont="1" applyFill="1" applyBorder="1" applyAlignment="1">
      <alignment horizontal="center" vertical="center" wrapText="1"/>
    </xf>
    <xf numFmtId="0" fontId="12" fillId="0" borderId="17" xfId="2" applyFont="1" applyFill="1" applyBorder="1" applyAlignment="1">
      <alignment horizontal="left" vertical="center" wrapText="1"/>
    </xf>
    <xf numFmtId="165" fontId="60" fillId="0" borderId="8" xfId="0" applyNumberFormat="1" applyFont="1" applyBorder="1" applyAlignment="1">
      <alignment horizontal="center"/>
    </xf>
    <xf numFmtId="165" fontId="60" fillId="0" borderId="10" xfId="0" applyNumberFormat="1" applyFont="1" applyBorder="1" applyAlignment="1">
      <alignment horizontal="center"/>
    </xf>
    <xf numFmtId="165" fontId="60" fillId="0" borderId="13" xfId="0" applyNumberFormat="1" applyFont="1" applyBorder="1" applyAlignment="1">
      <alignment horizontal="center"/>
    </xf>
    <xf numFmtId="165" fontId="60" fillId="0" borderId="15" xfId="0" applyNumberFormat="1" applyFont="1" applyBorder="1" applyAlignment="1">
      <alignment horizontal="center"/>
    </xf>
    <xf numFmtId="0" fontId="0" fillId="0" borderId="19" xfId="0" applyBorder="1" applyAlignment="1">
      <alignment horizontal="left" vertical="center"/>
    </xf>
    <xf numFmtId="0" fontId="0" fillId="0" borderId="20" xfId="0" applyBorder="1" applyAlignment="1">
      <alignment horizontal="left" vertical="center"/>
    </xf>
    <xf numFmtId="0" fontId="0" fillId="0" borderId="16" xfId="0" applyBorder="1" applyAlignment="1">
      <alignment horizontal="left" vertical="center"/>
    </xf>
    <xf numFmtId="0" fontId="62" fillId="0" borderId="0" xfId="0" applyFont="1" applyAlignment="1">
      <alignment horizontal="center"/>
    </xf>
    <xf numFmtId="0" fontId="0" fillId="0" borderId="14" xfId="0" applyBorder="1" applyAlignment="1">
      <alignment horizontal="left"/>
    </xf>
    <xf numFmtId="0" fontId="0" fillId="0" borderId="15" xfId="0" applyBorder="1" applyAlignment="1">
      <alignment horizontal="left"/>
    </xf>
    <xf numFmtId="0" fontId="0" fillId="0" borderId="17" xfId="0" applyBorder="1" applyAlignment="1">
      <alignment horizontal="center" vertical="center"/>
    </xf>
    <xf numFmtId="0" fontId="53" fillId="6" borderId="11" xfId="5" applyBorder="1" applyAlignment="1" applyProtection="1">
      <alignment horizontal="center" vertical="center" wrapText="1"/>
    </xf>
    <xf numFmtId="0" fontId="53" fillId="6" borderId="0" xfId="5" applyAlignment="1" applyProtection="1">
      <alignment horizontal="center" vertical="center" wrapText="1"/>
    </xf>
    <xf numFmtId="0" fontId="0" fillId="11" borderId="19" xfId="0" applyFill="1" applyBorder="1" applyAlignment="1">
      <alignment horizontal="left" vertical="center"/>
    </xf>
    <xf numFmtId="0" fontId="0" fillId="11" borderId="20" xfId="0" applyFill="1" applyBorder="1" applyAlignment="1">
      <alignment horizontal="left" vertical="center"/>
    </xf>
    <xf numFmtId="0" fontId="0" fillId="11" borderId="16" xfId="0" applyFill="1" applyBorder="1" applyAlignment="1">
      <alignment horizontal="left" vertical="center"/>
    </xf>
    <xf numFmtId="0" fontId="0" fillId="0" borderId="0" xfId="0" applyAlignment="1">
      <alignment horizontal="left" wrapText="1"/>
    </xf>
    <xf numFmtId="0" fontId="0" fillId="9" borderId="17" xfId="0" applyFill="1" applyBorder="1" applyAlignment="1" applyProtection="1">
      <alignment horizontal="left" vertical="top" wrapText="1"/>
      <protection locked="0"/>
    </xf>
    <xf numFmtId="0" fontId="64" fillId="0" borderId="0" xfId="0" applyFont="1" applyAlignment="1">
      <alignment horizontal="left" wrapText="1"/>
    </xf>
    <xf numFmtId="0" fontId="0" fillId="0" borderId="0" xfId="0" applyAlignment="1">
      <alignment horizontal="center" wrapText="1"/>
    </xf>
    <xf numFmtId="0" fontId="0" fillId="0" borderId="0" xfId="0" applyAlignment="1">
      <alignment horizontal="center"/>
    </xf>
    <xf numFmtId="0" fontId="6" fillId="0" borderId="0" xfId="0" applyFont="1" applyAlignment="1">
      <alignment vertical="center" wrapText="1"/>
    </xf>
    <xf numFmtId="0" fontId="6" fillId="0" borderId="9" xfId="0" applyFont="1" applyBorder="1" applyAlignment="1">
      <alignment horizontal="left" vertical="center" wrapText="1"/>
    </xf>
    <xf numFmtId="0" fontId="6" fillId="0" borderId="10" xfId="0" applyFont="1" applyBorder="1" applyAlignment="1">
      <alignment horizontal="left" vertical="center" wrapText="1"/>
    </xf>
    <xf numFmtId="0" fontId="17" fillId="0" borderId="0" xfId="0" applyFont="1" applyAlignment="1">
      <alignment horizontal="left" vertical="top" wrapText="1" indent="3"/>
    </xf>
    <xf numFmtId="0" fontId="17" fillId="0" borderId="12" xfId="0" applyFont="1" applyBorder="1" applyAlignment="1">
      <alignment horizontal="left" vertical="top" wrapText="1" indent="3"/>
    </xf>
    <xf numFmtId="0" fontId="39" fillId="0" borderId="0" xfId="0" applyFont="1" applyAlignment="1">
      <alignment horizontal="left"/>
    </xf>
    <xf numFmtId="0" fontId="6" fillId="0" borderId="0" xfId="0" applyFont="1" applyAlignment="1">
      <alignment horizontal="left" wrapText="1"/>
    </xf>
    <xf numFmtId="0" fontId="17" fillId="0" borderId="14" xfId="0" applyFont="1" applyBorder="1" applyAlignment="1">
      <alignment horizontal="left" vertical="top" wrapText="1" indent="3"/>
    </xf>
    <xf numFmtId="0" fontId="17" fillId="0" borderId="15" xfId="0" applyFont="1" applyBorder="1" applyAlignment="1">
      <alignment horizontal="left" vertical="top" wrapText="1" indent="3"/>
    </xf>
    <xf numFmtId="0" fontId="53" fillId="6" borderId="0" xfId="5" applyAlignment="1">
      <alignment horizontal="left" wrapText="1"/>
    </xf>
    <xf numFmtId="0" fontId="17" fillId="0" borderId="0" xfId="0" applyFont="1" applyAlignment="1">
      <alignment horizontal="left" vertical="center" wrapText="1"/>
    </xf>
    <xf numFmtId="0" fontId="6" fillId="0" borderId="12" xfId="0" applyFont="1" applyBorder="1" applyAlignment="1">
      <alignment horizontal="left" vertical="center" wrapText="1"/>
    </xf>
    <xf numFmtId="0" fontId="45" fillId="0" borderId="14" xfId="0" applyFont="1" applyBorder="1" applyAlignment="1">
      <alignment horizontal="left" vertical="top" wrapText="1" indent="3"/>
    </xf>
    <xf numFmtId="0" fontId="45" fillId="0" borderId="15" xfId="0" applyFont="1" applyBorder="1" applyAlignment="1">
      <alignment horizontal="left" vertical="top" wrapText="1" indent="3"/>
    </xf>
    <xf numFmtId="0" fontId="2" fillId="0" borderId="0" xfId="0" applyFont="1" applyAlignment="1">
      <alignment horizontal="left" vertical="center" wrapText="1"/>
    </xf>
    <xf numFmtId="0" fontId="6" fillId="0" borderId="8" xfId="0" applyFont="1" applyBorder="1" applyAlignment="1">
      <alignment horizontal="center" vertical="center"/>
    </xf>
    <xf numFmtId="0" fontId="6" fillId="0" borderId="11" xfId="0" applyFont="1" applyBorder="1" applyAlignment="1">
      <alignment horizontal="center" vertical="center"/>
    </xf>
    <xf numFmtId="0" fontId="6" fillId="0" borderId="13" xfId="0" applyFont="1" applyBorder="1" applyAlignment="1">
      <alignment horizontal="center" vertical="center"/>
    </xf>
    <xf numFmtId="0" fontId="6" fillId="0" borderId="9" xfId="0" applyFont="1" applyBorder="1" applyAlignment="1">
      <alignment horizontal="center"/>
    </xf>
    <xf numFmtId="0" fontId="6" fillId="0" borderId="0" xfId="0" applyFont="1" applyAlignment="1">
      <alignment horizontal="center"/>
    </xf>
    <xf numFmtId="0" fontId="6" fillId="0" borderId="14" xfId="0" applyFont="1" applyBorder="1" applyAlignment="1">
      <alignment horizontal="center"/>
    </xf>
    <xf numFmtId="0" fontId="6" fillId="0" borderId="0" xfId="0" applyFont="1" applyAlignment="1">
      <alignment horizontal="left"/>
    </xf>
    <xf numFmtId="0" fontId="6" fillId="0" borderId="12" xfId="0" applyFont="1" applyBorder="1" applyAlignment="1">
      <alignment horizontal="left"/>
    </xf>
    <xf numFmtId="0" fontId="6" fillId="0" borderId="0" xfId="0" applyFont="1" applyAlignment="1">
      <alignment horizontal="left" vertical="center"/>
    </xf>
    <xf numFmtId="0" fontId="6" fillId="0" borderId="12" xfId="0" applyFont="1" applyBorder="1" applyAlignment="1">
      <alignment horizontal="left" vertical="center"/>
    </xf>
    <xf numFmtId="0" fontId="6" fillId="9" borderId="14" xfId="0" applyFont="1" applyFill="1" applyBorder="1" applyAlignment="1">
      <alignment horizontal="left" vertical="center" wrapText="1"/>
    </xf>
    <xf numFmtId="0" fontId="2" fillId="9" borderId="14" xfId="0" applyFont="1" applyFill="1" applyBorder="1" applyAlignment="1">
      <alignment horizontal="left"/>
    </xf>
    <xf numFmtId="0" fontId="6" fillId="0" borderId="20" xfId="0" applyFont="1" applyBorder="1" applyAlignment="1">
      <alignment horizontal="left" vertical="center"/>
    </xf>
    <xf numFmtId="0" fontId="6" fillId="0" borderId="16" xfId="0" applyFont="1" applyBorder="1" applyAlignment="1">
      <alignment horizontal="left" vertical="center"/>
    </xf>
    <xf numFmtId="0" fontId="16" fillId="0" borderId="0" xfId="0" applyFont="1" applyAlignment="1">
      <alignment horizontal="center" vertical="center" wrapText="1"/>
    </xf>
    <xf numFmtId="0" fontId="6" fillId="0" borderId="4" xfId="0" applyFont="1" applyBorder="1" applyAlignment="1">
      <alignment horizontal="left" vertical="center" wrapText="1"/>
    </xf>
    <xf numFmtId="14" fontId="6" fillId="9" borderId="14" xfId="0" applyNumberFormat="1" applyFont="1" applyFill="1" applyBorder="1" applyAlignment="1" applyProtection="1">
      <alignment horizontal="left" vertical="center" wrapText="1"/>
      <protection locked="0"/>
    </xf>
    <xf numFmtId="0" fontId="6" fillId="9" borderId="14" xfId="0" applyFont="1" applyFill="1" applyBorder="1" applyAlignment="1" applyProtection="1">
      <alignment horizontal="left" vertical="center" wrapText="1"/>
      <protection locked="0"/>
    </xf>
    <xf numFmtId="14" fontId="2" fillId="9" borderId="14" xfId="0" applyNumberFormat="1" applyFont="1" applyFill="1" applyBorder="1" applyAlignment="1" applyProtection="1">
      <alignment horizontal="left"/>
      <protection locked="0"/>
    </xf>
    <xf numFmtId="0" fontId="2" fillId="9" borderId="14" xfId="0" applyFont="1" applyFill="1" applyBorder="1" applyAlignment="1" applyProtection="1">
      <alignment horizontal="left"/>
      <protection locked="0"/>
    </xf>
    <xf numFmtId="0" fontId="6" fillId="9" borderId="20" xfId="0" applyFont="1" applyFill="1" applyBorder="1" applyAlignment="1" applyProtection="1">
      <alignment horizontal="left" vertical="center" wrapText="1"/>
      <protection locked="0"/>
    </xf>
    <xf numFmtId="0" fontId="12" fillId="3" borderId="19" xfId="2" applyFont="1" applyBorder="1" applyAlignment="1" applyProtection="1">
      <alignment horizontal="left" vertical="center" wrapText="1"/>
    </xf>
    <xf numFmtId="0" fontId="12" fillId="3" borderId="16" xfId="2" applyFont="1" applyBorder="1" applyAlignment="1" applyProtection="1">
      <alignment horizontal="left" vertical="center" wrapText="1"/>
    </xf>
    <xf numFmtId="44" fontId="37" fillId="4" borderId="27" xfId="0" applyNumberFormat="1" applyFont="1" applyFill="1" applyBorder="1" applyAlignment="1" applyProtection="1">
      <alignment horizontal="center"/>
      <protection locked="0"/>
    </xf>
    <xf numFmtId="44" fontId="37" fillId="4" borderId="28" xfId="0" applyNumberFormat="1" applyFont="1" applyFill="1" applyBorder="1" applyAlignment="1" applyProtection="1">
      <alignment horizontal="center"/>
      <protection locked="0"/>
    </xf>
    <xf numFmtId="44" fontId="37" fillId="9" borderId="19" xfId="0" applyNumberFormat="1" applyFont="1" applyFill="1" applyBorder="1" applyAlignment="1" applyProtection="1">
      <alignment horizontal="center" vertical="center"/>
      <protection locked="0"/>
    </xf>
    <xf numFmtId="44" fontId="37" fillId="9" borderId="16" xfId="0" applyNumberFormat="1" applyFont="1" applyFill="1" applyBorder="1" applyAlignment="1" applyProtection="1">
      <alignment horizontal="center" vertical="center"/>
      <protection locked="0"/>
    </xf>
    <xf numFmtId="0" fontId="12" fillId="2" borderId="19" xfId="0" applyFont="1" applyFill="1" applyBorder="1" applyAlignment="1">
      <alignment horizontal="center" wrapText="1"/>
    </xf>
    <xf numFmtId="0" fontId="12" fillId="2" borderId="16" xfId="0" applyFont="1" applyFill="1" applyBorder="1" applyAlignment="1">
      <alignment horizontal="center" wrapText="1"/>
    </xf>
    <xf numFmtId="0" fontId="3" fillId="2" borderId="19" xfId="0" applyFont="1" applyFill="1" applyBorder="1" applyAlignment="1">
      <alignment horizontal="center" vertical="center" wrapText="1"/>
    </xf>
    <xf numFmtId="0" fontId="3" fillId="2" borderId="16" xfId="0" applyFont="1" applyFill="1" applyBorder="1" applyAlignment="1">
      <alignment horizontal="center" vertical="center" wrapText="1"/>
    </xf>
    <xf numFmtId="0" fontId="12" fillId="2" borderId="17" xfId="0" applyFont="1" applyFill="1" applyBorder="1" applyAlignment="1" applyProtection="1">
      <alignment horizontal="left" wrapText="1" indent="1"/>
      <protection locked="0"/>
    </xf>
    <xf numFmtId="43" fontId="28" fillId="0" borderId="21" xfId="0" applyNumberFormat="1" applyFont="1" applyBorder="1" applyAlignment="1">
      <alignment horizontal="left" vertical="center" wrapText="1"/>
    </xf>
    <xf numFmtId="43" fontId="12" fillId="2" borderId="17" xfId="0" applyNumberFormat="1" applyFont="1" applyFill="1" applyBorder="1" applyAlignment="1">
      <alignment horizontal="left" wrapText="1" indent="2"/>
    </xf>
    <xf numFmtId="43" fontId="12" fillId="2" borderId="17" xfId="0" applyNumberFormat="1" applyFont="1" applyFill="1" applyBorder="1" applyAlignment="1">
      <alignment horizontal="left" wrapText="1" indent="1"/>
    </xf>
    <xf numFmtId="0" fontId="13" fillId="0" borderId="19" xfId="0" applyFont="1" applyBorder="1" applyAlignment="1">
      <alignment horizontal="left" vertical="center"/>
    </xf>
    <xf numFmtId="0" fontId="13" fillId="0" borderId="16" xfId="0" applyFont="1" applyBorder="1" applyAlignment="1">
      <alignment horizontal="left" vertical="center"/>
    </xf>
    <xf numFmtId="0" fontId="39" fillId="0" borderId="19" xfId="0" applyFont="1" applyBorder="1" applyAlignment="1">
      <alignment horizontal="center" vertical="center"/>
    </xf>
    <xf numFmtId="0" fontId="39" fillId="0" borderId="20" xfId="0" applyFont="1" applyBorder="1" applyAlignment="1">
      <alignment horizontal="center" vertical="center"/>
    </xf>
    <xf numFmtId="0" fontId="39" fillId="0" borderId="16" xfId="0" applyFont="1" applyBorder="1" applyAlignment="1">
      <alignment horizontal="center" vertical="center"/>
    </xf>
    <xf numFmtId="0" fontId="6" fillId="0" borderId="20" xfId="0" applyFont="1" applyBorder="1" applyAlignment="1">
      <alignment horizontal="left"/>
    </xf>
    <xf numFmtId="0" fontId="6" fillId="0" borderId="16" xfId="0" applyFont="1" applyBorder="1" applyAlignment="1">
      <alignment horizontal="left"/>
    </xf>
    <xf numFmtId="0" fontId="3" fillId="0" borderId="0" xfId="0" applyFont="1" applyAlignment="1">
      <alignment horizontal="left" vertical="center" wrapText="1"/>
    </xf>
    <xf numFmtId="0" fontId="3" fillId="2" borderId="5"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5" xfId="0" applyFont="1" applyFill="1" applyBorder="1" applyAlignment="1">
      <alignment horizontal="left" vertical="center" wrapText="1"/>
    </xf>
    <xf numFmtId="0" fontId="3" fillId="2" borderId="6" xfId="0" applyFont="1" applyFill="1" applyBorder="1" applyAlignment="1">
      <alignment horizontal="left" vertical="center" wrapText="1"/>
    </xf>
    <xf numFmtId="0" fontId="3" fillId="2" borderId="7" xfId="0" applyFont="1" applyFill="1" applyBorder="1" applyAlignment="1">
      <alignment horizontal="left" vertical="center" wrapText="1"/>
    </xf>
    <xf numFmtId="0" fontId="3" fillId="0" borderId="5" xfId="0" applyFont="1" applyBorder="1" applyAlignment="1">
      <alignment horizontal="left" vertical="center"/>
    </xf>
    <xf numFmtId="0" fontId="3" fillId="0" borderId="6" xfId="0" applyFont="1" applyBorder="1" applyAlignment="1">
      <alignment horizontal="left" vertical="center"/>
    </xf>
    <xf numFmtId="0" fontId="3" fillId="0" borderId="5" xfId="0" applyFont="1" applyBorder="1" applyAlignment="1">
      <alignment horizontal="left" vertical="top" wrapText="1"/>
    </xf>
    <xf numFmtId="0" fontId="3" fillId="0" borderId="6" xfId="0" applyFont="1" applyBorder="1" applyAlignment="1">
      <alignment horizontal="left" vertical="top" wrapText="1"/>
    </xf>
    <xf numFmtId="0" fontId="3" fillId="0" borderId="7" xfId="0" applyFont="1" applyBorder="1" applyAlignment="1">
      <alignment horizontal="left" vertical="top" wrapText="1"/>
    </xf>
    <xf numFmtId="0" fontId="3" fillId="2" borderId="1" xfId="0" applyFont="1" applyFill="1" applyBorder="1" applyAlignment="1">
      <alignment horizontal="left" vertical="center" wrapText="1"/>
    </xf>
    <xf numFmtId="0" fontId="3" fillId="2" borderId="2" xfId="0" applyFont="1" applyFill="1" applyBorder="1" applyAlignment="1">
      <alignment horizontal="left" vertical="center" wrapText="1"/>
    </xf>
    <xf numFmtId="0" fontId="3" fillId="2" borderId="3" xfId="0" applyFont="1" applyFill="1" applyBorder="1" applyAlignment="1">
      <alignment horizontal="left" vertical="center" wrapText="1"/>
    </xf>
    <xf numFmtId="0" fontId="7" fillId="9" borderId="14" xfId="0" applyFont="1" applyFill="1" applyBorder="1" applyAlignment="1" applyProtection="1">
      <alignment horizontal="left" vertical="top" wrapText="1"/>
      <protection locked="0"/>
    </xf>
    <xf numFmtId="0" fontId="7" fillId="9" borderId="14" xfId="0" applyFont="1" applyFill="1" applyBorder="1" applyAlignment="1">
      <alignment horizontal="center" vertical="center"/>
    </xf>
    <xf numFmtId="0" fontId="21" fillId="0" borderId="0" xfId="0" applyFont="1" applyAlignment="1">
      <alignment horizontal="left" vertical="center" wrapText="1"/>
    </xf>
    <xf numFmtId="0" fontId="9" fillId="0" borderId="0" xfId="0" applyFont="1" applyAlignment="1">
      <alignment horizontal="center" vertical="center" wrapText="1"/>
    </xf>
    <xf numFmtId="6" fontId="25" fillId="0" borderId="0" xfId="0" applyNumberFormat="1" applyFont="1" applyAlignment="1">
      <alignment horizontal="left" vertical="center" wrapText="1"/>
    </xf>
    <xf numFmtId="0" fontId="27" fillId="0" borderId="13" xfId="0" applyFont="1" applyBorder="1" applyAlignment="1" applyProtection="1">
      <alignment horizontal="left" vertical="top" wrapText="1"/>
      <protection locked="0"/>
    </xf>
    <xf numFmtId="0" fontId="27" fillId="0" borderId="14" xfId="0" applyFont="1" applyBorder="1" applyAlignment="1" applyProtection="1">
      <alignment horizontal="left" vertical="top" wrapText="1"/>
      <protection locked="0"/>
    </xf>
    <xf numFmtId="0" fontId="27" fillId="0" borderId="15" xfId="0" applyFont="1" applyBorder="1" applyAlignment="1" applyProtection="1">
      <alignment horizontal="left" vertical="top" wrapText="1"/>
      <protection locked="0"/>
    </xf>
    <xf numFmtId="0" fontId="48" fillId="0" borderId="0" xfId="0" applyFont="1" applyAlignment="1">
      <alignment horizontal="center" vertical="center" wrapText="1"/>
    </xf>
    <xf numFmtId="0" fontId="31" fillId="0" borderId="0" xfId="0" applyFont="1" applyAlignment="1">
      <alignment horizontal="right"/>
    </xf>
    <xf numFmtId="0" fontId="2" fillId="0" borderId="0" xfId="0" applyFont="1" applyAlignment="1">
      <alignment horizontal="left" vertical="top" wrapText="1"/>
    </xf>
    <xf numFmtId="0" fontId="17" fillId="0" borderId="0" xfId="0" applyFont="1" applyAlignment="1" applyProtection="1">
      <alignment horizontal="right"/>
      <protection locked="0"/>
    </xf>
    <xf numFmtId="0" fontId="25" fillId="0" borderId="0" xfId="0" applyFont="1" applyAlignment="1" applyProtection="1">
      <alignment horizontal="left" wrapText="1"/>
      <protection locked="0"/>
    </xf>
    <xf numFmtId="0" fontId="26" fillId="0" borderId="0" xfId="0" applyFont="1" applyAlignment="1" applyProtection="1">
      <alignment horizontal="left" wrapText="1"/>
      <protection locked="0"/>
    </xf>
    <xf numFmtId="0" fontId="25" fillId="0" borderId="9" xfId="0" applyFont="1" applyBorder="1" applyAlignment="1" applyProtection="1">
      <alignment horizontal="left" wrapText="1"/>
      <protection locked="0"/>
    </xf>
    <xf numFmtId="0" fontId="24" fillId="0" borderId="0" xfId="0" applyFont="1" applyAlignment="1">
      <alignment horizontal="left" vertical="top" wrapText="1"/>
    </xf>
    <xf numFmtId="0" fontId="27" fillId="0" borderId="17" xfId="0" applyFont="1" applyBorder="1" applyAlignment="1">
      <alignment horizontal="center" vertical="center"/>
    </xf>
    <xf numFmtId="0" fontId="27" fillId="0" borderId="17" xfId="0" applyFont="1" applyBorder="1" applyAlignment="1">
      <alignment horizontal="center" vertical="center" wrapText="1"/>
    </xf>
    <xf numFmtId="0" fontId="2" fillId="0" borderId="13" xfId="0" applyFont="1" applyBorder="1" applyAlignment="1" applyProtection="1">
      <alignment horizontal="center" vertical="top" wrapText="1"/>
      <protection locked="0"/>
    </xf>
    <xf numFmtId="0" fontId="2" fillId="0" borderId="14" xfId="0" applyFont="1" applyBorder="1" applyAlignment="1" applyProtection="1">
      <alignment horizontal="center" vertical="top" wrapText="1"/>
      <protection locked="0"/>
    </xf>
    <xf numFmtId="0" fontId="2" fillId="0" borderId="15" xfId="0" applyFont="1" applyBorder="1" applyAlignment="1" applyProtection="1">
      <alignment horizontal="center" vertical="top" wrapText="1"/>
      <protection locked="0"/>
    </xf>
    <xf numFmtId="0" fontId="26" fillId="0" borderId="0" xfId="0" applyFont="1" applyProtection="1">
      <protection locked="0"/>
    </xf>
    <xf numFmtId="0" fontId="25" fillId="0" borderId="0" xfId="0" applyFont="1" applyAlignment="1" applyProtection="1">
      <alignment horizontal="left"/>
      <protection locked="0"/>
    </xf>
    <xf numFmtId="0" fontId="25" fillId="0" borderId="0" xfId="0" applyFont="1" applyProtection="1">
      <protection locked="0"/>
    </xf>
    <xf numFmtId="6" fontId="25" fillId="0" borderId="0" xfId="0" applyNumberFormat="1" applyFont="1" applyAlignment="1" applyProtection="1">
      <alignment horizontal="left"/>
      <protection locked="0"/>
    </xf>
    <xf numFmtId="6" fontId="25" fillId="0" borderId="0" xfId="0" applyNumberFormat="1" applyFont="1" applyAlignment="1" applyProtection="1">
      <alignment horizontal="left" wrapText="1"/>
      <protection locked="0"/>
    </xf>
    <xf numFmtId="0" fontId="2" fillId="0" borderId="13" xfId="0" applyFont="1" applyBorder="1" applyAlignment="1" applyProtection="1">
      <alignment horizontal="left" vertical="top" wrapText="1"/>
      <protection locked="0"/>
    </xf>
    <xf numFmtId="0" fontId="2" fillId="0" borderId="14" xfId="0" applyFont="1" applyBorder="1" applyAlignment="1" applyProtection="1">
      <alignment horizontal="left" vertical="top" wrapText="1"/>
      <protection locked="0"/>
    </xf>
    <xf numFmtId="0" fontId="2" fillId="0" borderId="15" xfId="0" applyFont="1" applyBorder="1" applyAlignment="1" applyProtection="1">
      <alignment horizontal="left" vertical="top" wrapText="1"/>
      <protection locked="0"/>
    </xf>
    <xf numFmtId="0" fontId="22" fillId="0" borderId="13" xfId="0" applyFont="1" applyBorder="1" applyAlignment="1" applyProtection="1">
      <alignment horizontal="center" vertical="top" wrapText="1"/>
      <protection locked="0"/>
    </xf>
    <xf numFmtId="0" fontId="22" fillId="0" borderId="14" xfId="0" applyFont="1" applyBorder="1" applyAlignment="1" applyProtection="1">
      <alignment horizontal="center" vertical="top" wrapText="1"/>
      <protection locked="0"/>
    </xf>
    <xf numFmtId="0" fontId="22" fillId="0" borderId="15" xfId="0" applyFont="1" applyBorder="1" applyAlignment="1" applyProtection="1">
      <alignment horizontal="center" vertical="top" wrapText="1"/>
      <protection locked="0"/>
    </xf>
    <xf numFmtId="0" fontId="22" fillId="0" borderId="0" xfId="0" applyFont="1" applyAlignment="1" applyProtection="1">
      <alignment horizontal="left" vertical="top"/>
      <protection locked="0"/>
    </xf>
    <xf numFmtId="0" fontId="27" fillId="0" borderId="0" xfId="0" applyFont="1" applyAlignment="1">
      <alignment horizontal="left" vertical="top" wrapText="1"/>
    </xf>
    <xf numFmtId="0" fontId="24" fillId="0" borderId="17" xfId="0" applyFont="1" applyBorder="1" applyAlignment="1">
      <alignment horizontal="center" vertical="center" wrapText="1"/>
    </xf>
    <xf numFmtId="0" fontId="26" fillId="0" borderId="0" xfId="0" applyFont="1" applyAlignment="1">
      <alignment horizontal="center" vertical="top" wrapText="1"/>
    </xf>
    <xf numFmtId="0" fontId="24" fillId="0" borderId="0" xfId="0" applyFont="1" applyAlignment="1">
      <alignment horizontal="center" vertical="top" wrapText="1"/>
    </xf>
    <xf numFmtId="0" fontId="24" fillId="0" borderId="8" xfId="0" applyFont="1" applyBorder="1" applyAlignment="1">
      <alignment horizontal="center" vertical="center" wrapText="1"/>
    </xf>
    <xf numFmtId="0" fontId="24" fillId="0" borderId="10" xfId="0" applyFont="1" applyBorder="1" applyAlignment="1">
      <alignment horizontal="center" vertical="center" wrapText="1"/>
    </xf>
    <xf numFmtId="0" fontId="24" fillId="0" borderId="13" xfId="0" applyFont="1" applyBorder="1" applyAlignment="1">
      <alignment horizontal="center" vertical="center" wrapText="1"/>
    </xf>
    <xf numFmtId="0" fontId="24" fillId="0" borderId="15" xfId="0" applyFont="1" applyBorder="1" applyAlignment="1">
      <alignment horizontal="center" vertical="center" wrapText="1"/>
    </xf>
    <xf numFmtId="0" fontId="22" fillId="0" borderId="9" xfId="0" applyFont="1" applyBorder="1" applyAlignment="1" applyProtection="1">
      <alignment horizontal="left" vertical="top"/>
      <protection locked="0"/>
    </xf>
    <xf numFmtId="0" fontId="2" fillId="0" borderId="17" xfId="0" applyFont="1" applyBorder="1" applyAlignment="1">
      <alignment horizontal="center" vertical="center"/>
    </xf>
    <xf numFmtId="0" fontId="22" fillId="0" borderId="0" xfId="0" applyFont="1" applyAlignment="1" applyProtection="1">
      <alignment horizontal="left"/>
      <protection locked="0"/>
    </xf>
    <xf numFmtId="9" fontId="23" fillId="0" borderId="0" xfId="0" applyNumberFormat="1" applyFont="1" applyAlignment="1" applyProtection="1">
      <alignment horizontal="right"/>
      <protection locked="0"/>
    </xf>
    <xf numFmtId="0" fontId="0" fillId="0" borderId="0" xfId="0" applyAlignment="1" applyProtection="1">
      <alignment horizontal="left"/>
      <protection locked="0"/>
    </xf>
    <xf numFmtId="0" fontId="27" fillId="0" borderId="17" xfId="0" applyFont="1" applyBorder="1" applyAlignment="1">
      <alignment horizontal="center" vertical="top" wrapText="1"/>
    </xf>
    <xf numFmtId="0" fontId="23" fillId="0" borderId="0" xfId="0" applyFont="1" applyAlignment="1" applyProtection="1">
      <alignment horizontal="right"/>
      <protection locked="0"/>
    </xf>
    <xf numFmtId="0" fontId="48" fillId="10" borderId="0" xfId="0" applyFont="1" applyFill="1" applyAlignment="1" applyProtection="1">
      <alignment horizontal="center" vertical="center" wrapText="1"/>
      <protection hidden="1"/>
    </xf>
    <xf numFmtId="0" fontId="27" fillId="10" borderId="0" xfId="0" applyFont="1" applyFill="1" applyAlignment="1" applyProtection="1">
      <alignment horizontal="left" vertical="top" wrapText="1"/>
      <protection hidden="1"/>
    </xf>
    <xf numFmtId="0" fontId="3" fillId="10" borderId="13" xfId="0" applyFont="1" applyFill="1" applyBorder="1" applyAlignment="1" applyProtection="1">
      <alignment horizontal="center" vertical="top" wrapText="1"/>
      <protection hidden="1"/>
    </xf>
    <xf numFmtId="0" fontId="3" fillId="10" borderId="14" xfId="0" applyFont="1" applyFill="1" applyBorder="1" applyAlignment="1" applyProtection="1">
      <alignment horizontal="center" vertical="top" wrapText="1"/>
      <protection hidden="1"/>
    </xf>
    <xf numFmtId="0" fontId="3" fillId="10" borderId="15" xfId="0" applyFont="1" applyFill="1" applyBorder="1" applyAlignment="1" applyProtection="1">
      <alignment horizontal="center" vertical="top" wrapText="1"/>
      <protection hidden="1"/>
    </xf>
    <xf numFmtId="0" fontId="22" fillId="10" borderId="13" xfId="0" applyFont="1" applyFill="1" applyBorder="1" applyAlignment="1" applyProtection="1">
      <alignment horizontal="center" vertical="top" wrapText="1"/>
      <protection hidden="1"/>
    </xf>
    <xf numFmtId="0" fontId="22" fillId="10" borderId="14" xfId="0" applyFont="1" applyFill="1" applyBorder="1" applyAlignment="1" applyProtection="1">
      <alignment horizontal="center" vertical="top" wrapText="1"/>
      <protection hidden="1"/>
    </xf>
    <xf numFmtId="0" fontId="22" fillId="10" borderId="15" xfId="0" applyFont="1" applyFill="1" applyBorder="1" applyAlignment="1" applyProtection="1">
      <alignment horizontal="center" vertical="top" wrapText="1"/>
      <protection hidden="1"/>
    </xf>
    <xf numFmtId="0" fontId="2" fillId="0" borderId="0" xfId="0" applyFont="1" applyAlignment="1">
      <alignment horizontal="left" wrapText="1"/>
    </xf>
    <xf numFmtId="0" fontId="3" fillId="0" borderId="13" xfId="0" applyFont="1" applyBorder="1" applyAlignment="1" applyProtection="1">
      <alignment horizontal="center" vertical="top" wrapText="1"/>
      <protection locked="0"/>
    </xf>
    <xf numFmtId="0" fontId="3" fillId="0" borderId="14" xfId="0" applyFont="1" applyBorder="1" applyAlignment="1" applyProtection="1">
      <alignment horizontal="center" vertical="top" wrapText="1"/>
      <protection locked="0"/>
    </xf>
    <xf numFmtId="0" fontId="3" fillId="0" borderId="15" xfId="0" applyFont="1" applyBorder="1" applyAlignment="1" applyProtection="1">
      <alignment horizontal="center" vertical="top" wrapText="1"/>
      <protection locked="0"/>
    </xf>
    <xf numFmtId="0" fontId="27" fillId="0" borderId="13" xfId="0" applyFont="1" applyBorder="1" applyAlignment="1" applyProtection="1">
      <alignment horizontal="left" wrapText="1"/>
      <protection locked="0"/>
    </xf>
    <xf numFmtId="0" fontId="27" fillId="0" borderId="14" xfId="0" applyFont="1" applyBorder="1" applyAlignment="1" applyProtection="1">
      <alignment horizontal="left" wrapText="1"/>
      <protection locked="0"/>
    </xf>
    <xf numFmtId="0" fontId="27" fillId="0" borderId="15" xfId="0" applyFont="1" applyBorder="1" applyAlignment="1" applyProtection="1">
      <alignment horizontal="left" wrapText="1"/>
      <protection locked="0"/>
    </xf>
    <xf numFmtId="0" fontId="29" fillId="0" borderId="14" xfId="0" applyFont="1" applyBorder="1" applyAlignment="1">
      <alignment horizontal="center" vertical="center" wrapText="1"/>
    </xf>
    <xf numFmtId="44" fontId="12" fillId="0" borderId="0" xfId="0" applyNumberFormat="1" applyFont="1" applyAlignment="1">
      <alignment horizontal="center"/>
    </xf>
    <xf numFmtId="0" fontId="44" fillId="0" borderId="0" xfId="0" applyFont="1" applyAlignment="1">
      <alignment horizontal="center" vertical="center" wrapText="1"/>
    </xf>
    <xf numFmtId="0" fontId="44" fillId="0" borderId="0" xfId="0" applyFont="1" applyAlignment="1">
      <alignment horizontal="left" vertical="center"/>
    </xf>
    <xf numFmtId="0" fontId="14" fillId="2" borderId="5" xfId="0" applyFont="1" applyFill="1" applyBorder="1" applyAlignment="1">
      <alignment horizontal="center" vertical="center" wrapText="1"/>
    </xf>
    <xf numFmtId="0" fontId="3" fillId="0" borderId="5" xfId="0" applyFont="1" applyBorder="1" applyAlignment="1">
      <alignment horizontal="left" vertical="center" wrapText="1"/>
    </xf>
    <xf numFmtId="0" fontId="3" fillId="0" borderId="6" xfId="0" applyFont="1" applyBorder="1" applyAlignment="1">
      <alignment horizontal="left" vertical="center" wrapText="1"/>
    </xf>
    <xf numFmtId="0" fontId="3" fillId="0" borderId="7" xfId="0" applyFont="1" applyBorder="1" applyAlignment="1">
      <alignment horizontal="left" vertical="center" wrapText="1"/>
    </xf>
  </cellXfs>
  <cellStyles count="7">
    <cellStyle name="20% - Accent2" xfId="2" builtinId="34"/>
    <cellStyle name="Bad" xfId="6" builtinId="27"/>
    <cellStyle name="Currency" xfId="1" builtinId="4"/>
    <cellStyle name="Good" xfId="5" builtinId="26"/>
    <cellStyle name="Neutral" xfId="4" builtinId="28"/>
    <cellStyle name="Normal" xfId="0" builtinId="0"/>
    <cellStyle name="Percent" xfId="3" builtinId="5"/>
  </cellStyles>
  <dxfs count="0"/>
  <tableStyles count="0" defaultTableStyle="TableStyleMedium2" defaultPivotStyle="PivotStyleLight16"/>
  <colors>
    <mruColors>
      <color rgb="FFDFEAF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 Id="rId35" Type="http://schemas.openxmlformats.org/officeDocument/2006/relationships/customXml" Target="../customXml/item3.xml"/><Relationship Id="rId8" Type="http://schemas.openxmlformats.org/officeDocument/2006/relationships/worksheet" Target="worksheets/sheet8.xml"/></Relationships>
</file>

<file path=xl/drawings/drawing1.xml><?xml version="1.0" encoding="utf-8"?>
<xdr:wsDr xmlns:xdr="http://schemas.openxmlformats.org/drawingml/2006/spreadsheetDrawing" xmlns:a="http://schemas.openxmlformats.org/drawingml/2006/main">
  <xdr:twoCellAnchor>
    <xdr:from>
      <xdr:col>2</xdr:col>
      <xdr:colOff>37670</xdr:colOff>
      <xdr:row>4</xdr:row>
      <xdr:rowOff>199876</xdr:rowOff>
    </xdr:from>
    <xdr:to>
      <xdr:col>2</xdr:col>
      <xdr:colOff>220550</xdr:colOff>
      <xdr:row>4</xdr:row>
      <xdr:rowOff>382756</xdr:rowOff>
    </xdr:to>
    <xdr:sp macro="" textlink="">
      <xdr:nvSpPr>
        <xdr:cNvPr id="2" name="Rectangle 1">
          <a:extLst>
            <a:ext uri="{FF2B5EF4-FFF2-40B4-BE49-F238E27FC236}">
              <a16:creationId xmlns:a16="http://schemas.microsoft.com/office/drawing/2014/main" id="{B105F687-2708-46E1-A86A-D94F39BDB6BC}"/>
            </a:ext>
          </a:extLst>
        </xdr:cNvPr>
        <xdr:cNvSpPr/>
      </xdr:nvSpPr>
      <xdr:spPr>
        <a:xfrm>
          <a:off x="494870" y="647551"/>
          <a:ext cx="182880" cy="182880"/>
        </a:xfrm>
        <a:prstGeom prst="rect">
          <a:avLst/>
        </a:prstGeom>
        <a:noFill/>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r>
            <a:rPr lang="en-US" sz="1100">
              <a:solidFill>
                <a:schemeClr val="bg1"/>
              </a:solidFill>
            </a:rPr>
            <a:t>xxx</a:t>
          </a:r>
        </a:p>
      </xdr:txBody>
    </xdr:sp>
    <xdr:clientData fLocksWithSheet="0"/>
  </xdr:twoCellAnchor>
  <xdr:twoCellAnchor>
    <xdr:from>
      <xdr:col>2</xdr:col>
      <xdr:colOff>35217</xdr:colOff>
      <xdr:row>14</xdr:row>
      <xdr:rowOff>252336</xdr:rowOff>
    </xdr:from>
    <xdr:to>
      <xdr:col>2</xdr:col>
      <xdr:colOff>218097</xdr:colOff>
      <xdr:row>14</xdr:row>
      <xdr:rowOff>435216</xdr:rowOff>
    </xdr:to>
    <xdr:sp macro="" textlink="">
      <xdr:nvSpPr>
        <xdr:cNvPr id="3" name="Rectangle 2">
          <a:extLst>
            <a:ext uri="{FF2B5EF4-FFF2-40B4-BE49-F238E27FC236}">
              <a16:creationId xmlns:a16="http://schemas.microsoft.com/office/drawing/2014/main" id="{E119FEA4-4474-447A-8FE9-819ABAE8D440}"/>
            </a:ext>
          </a:extLst>
        </xdr:cNvPr>
        <xdr:cNvSpPr/>
      </xdr:nvSpPr>
      <xdr:spPr>
        <a:xfrm>
          <a:off x="492417" y="3357486"/>
          <a:ext cx="182880" cy="182880"/>
        </a:xfrm>
        <a:prstGeom prst="rect">
          <a:avLst/>
        </a:prstGeom>
        <a:noFill/>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lang="en-US" sz="1100">
            <a:solidFill>
              <a:schemeClr val="bg1"/>
            </a:solidFill>
          </a:endParaRPr>
        </a:p>
      </xdr:txBody>
    </xdr:sp>
    <xdr:clientData fLocksWithSheet="0"/>
  </xdr:twoCellAnchor>
  <xdr:twoCellAnchor>
    <xdr:from>
      <xdr:col>2</xdr:col>
      <xdr:colOff>31177</xdr:colOff>
      <xdr:row>17</xdr:row>
      <xdr:rowOff>174038</xdr:rowOff>
    </xdr:from>
    <xdr:to>
      <xdr:col>2</xdr:col>
      <xdr:colOff>214885</xdr:colOff>
      <xdr:row>17</xdr:row>
      <xdr:rowOff>356918</xdr:rowOff>
    </xdr:to>
    <xdr:sp macro="" textlink="">
      <xdr:nvSpPr>
        <xdr:cNvPr id="4" name="Rectangle 3">
          <a:extLst>
            <a:ext uri="{FF2B5EF4-FFF2-40B4-BE49-F238E27FC236}">
              <a16:creationId xmlns:a16="http://schemas.microsoft.com/office/drawing/2014/main" id="{880982A3-D380-4437-8247-4CAD054CDC9E}"/>
            </a:ext>
          </a:extLst>
        </xdr:cNvPr>
        <xdr:cNvSpPr/>
      </xdr:nvSpPr>
      <xdr:spPr>
        <a:xfrm>
          <a:off x="488377" y="4193588"/>
          <a:ext cx="183708" cy="182880"/>
        </a:xfrm>
        <a:prstGeom prst="rect">
          <a:avLst/>
        </a:prstGeom>
        <a:noFill/>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lang="en-US" sz="1100">
            <a:solidFill>
              <a:schemeClr val="bg1"/>
            </a:solidFill>
          </a:endParaRPr>
        </a:p>
      </xdr:txBody>
    </xdr:sp>
    <xdr:clientData fLocksWithSheet="0"/>
  </xdr:twoCellAnchor>
  <xdr:twoCellAnchor>
    <xdr:from>
      <xdr:col>2</xdr:col>
      <xdr:colOff>37528</xdr:colOff>
      <xdr:row>12</xdr:row>
      <xdr:rowOff>186518</xdr:rowOff>
    </xdr:from>
    <xdr:to>
      <xdr:col>2</xdr:col>
      <xdr:colOff>220408</xdr:colOff>
      <xdr:row>12</xdr:row>
      <xdr:rowOff>369398</xdr:rowOff>
    </xdr:to>
    <xdr:sp macro="" textlink="">
      <xdr:nvSpPr>
        <xdr:cNvPr id="5" name="Rectangle 4">
          <a:extLst>
            <a:ext uri="{FF2B5EF4-FFF2-40B4-BE49-F238E27FC236}">
              <a16:creationId xmlns:a16="http://schemas.microsoft.com/office/drawing/2014/main" id="{F4F38233-CF74-44E6-8BAD-C5FE7C31BF2B}"/>
            </a:ext>
          </a:extLst>
        </xdr:cNvPr>
        <xdr:cNvSpPr/>
      </xdr:nvSpPr>
      <xdr:spPr>
        <a:xfrm>
          <a:off x="494728" y="2586818"/>
          <a:ext cx="182880" cy="182880"/>
        </a:xfrm>
        <a:prstGeom prst="rect">
          <a:avLst/>
        </a:prstGeom>
        <a:noFill/>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lang="en-US" sz="1100">
            <a:solidFill>
              <a:schemeClr val="bg1"/>
            </a:solidFill>
          </a:endParaRPr>
        </a:p>
      </xdr:txBody>
    </xdr:sp>
    <xdr:clientData fLocksWithSheet="0"/>
  </xdr:twoCellAnchor>
  <xdr:twoCellAnchor>
    <xdr:from>
      <xdr:col>2</xdr:col>
      <xdr:colOff>32242</xdr:colOff>
      <xdr:row>21</xdr:row>
      <xdr:rowOff>120472</xdr:rowOff>
    </xdr:from>
    <xdr:to>
      <xdr:col>2</xdr:col>
      <xdr:colOff>215122</xdr:colOff>
      <xdr:row>22</xdr:row>
      <xdr:rowOff>113685</xdr:rowOff>
    </xdr:to>
    <xdr:sp macro="" textlink="">
      <xdr:nvSpPr>
        <xdr:cNvPr id="6" name="Rectangle 5">
          <a:extLst>
            <a:ext uri="{FF2B5EF4-FFF2-40B4-BE49-F238E27FC236}">
              <a16:creationId xmlns:a16="http://schemas.microsoft.com/office/drawing/2014/main" id="{BBE2DFB9-8E29-4108-A581-E78CE11D89B4}"/>
            </a:ext>
          </a:extLst>
        </xdr:cNvPr>
        <xdr:cNvSpPr/>
      </xdr:nvSpPr>
      <xdr:spPr>
        <a:xfrm>
          <a:off x="489442" y="5197297"/>
          <a:ext cx="182880" cy="183713"/>
        </a:xfrm>
        <a:prstGeom prst="rect">
          <a:avLst/>
        </a:prstGeom>
        <a:noFill/>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lang="en-US" sz="1100">
            <a:solidFill>
              <a:schemeClr val="bg1"/>
            </a:solidFill>
          </a:endParaRPr>
        </a:p>
      </xdr:txBody>
    </xdr:sp>
    <xdr:clientData fLocksWithSheet="0"/>
  </xdr:twoCellAnchor>
  <xdr:twoCellAnchor>
    <xdr:from>
      <xdr:col>2</xdr:col>
      <xdr:colOff>22717</xdr:colOff>
      <xdr:row>25</xdr:row>
      <xdr:rowOff>91897</xdr:rowOff>
    </xdr:from>
    <xdr:to>
      <xdr:col>2</xdr:col>
      <xdr:colOff>205597</xdr:colOff>
      <xdr:row>25</xdr:row>
      <xdr:rowOff>275610</xdr:rowOff>
    </xdr:to>
    <xdr:sp macro="" textlink="">
      <xdr:nvSpPr>
        <xdr:cNvPr id="7" name="Rectangle 6">
          <a:extLst>
            <a:ext uri="{FF2B5EF4-FFF2-40B4-BE49-F238E27FC236}">
              <a16:creationId xmlns:a16="http://schemas.microsoft.com/office/drawing/2014/main" id="{524ABADF-BB10-4740-95ED-6572F22CED1A}"/>
            </a:ext>
          </a:extLst>
        </xdr:cNvPr>
        <xdr:cNvSpPr/>
      </xdr:nvSpPr>
      <xdr:spPr>
        <a:xfrm>
          <a:off x="479917" y="5864047"/>
          <a:ext cx="182880" cy="183713"/>
        </a:xfrm>
        <a:prstGeom prst="rect">
          <a:avLst/>
        </a:prstGeom>
        <a:noFill/>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lang="en-US" sz="1100">
            <a:solidFill>
              <a:schemeClr val="bg1"/>
            </a:solidFill>
          </a:endParaRPr>
        </a:p>
      </xdr:txBody>
    </xdr:sp>
    <xdr:clientData fLocksWithSheet="0"/>
  </xdr:twoCellAnchor>
</xdr:wsDr>
</file>

<file path=xl/drawings/drawing2.xml><?xml version="1.0" encoding="utf-8"?>
<xdr:wsDr xmlns:xdr="http://schemas.openxmlformats.org/drawingml/2006/spreadsheetDrawing" xmlns:a="http://schemas.openxmlformats.org/drawingml/2006/main">
  <xdr:twoCellAnchor>
    <xdr:from>
      <xdr:col>0</xdr:col>
      <xdr:colOff>251317</xdr:colOff>
      <xdr:row>28</xdr:row>
      <xdr:rowOff>53797</xdr:rowOff>
    </xdr:from>
    <xdr:to>
      <xdr:col>0</xdr:col>
      <xdr:colOff>434197</xdr:colOff>
      <xdr:row>28</xdr:row>
      <xdr:rowOff>189885</xdr:rowOff>
    </xdr:to>
    <xdr:sp macro="" textlink="">
      <xdr:nvSpPr>
        <xdr:cNvPr id="2" name="Rectangle 1">
          <a:extLst>
            <a:ext uri="{FF2B5EF4-FFF2-40B4-BE49-F238E27FC236}">
              <a16:creationId xmlns:a16="http://schemas.microsoft.com/office/drawing/2014/main" id="{00000000-0008-0000-0400-000002000000}"/>
            </a:ext>
          </a:extLst>
        </xdr:cNvPr>
        <xdr:cNvSpPr/>
      </xdr:nvSpPr>
      <xdr:spPr>
        <a:xfrm>
          <a:off x="251317" y="6540322"/>
          <a:ext cx="182880" cy="136088"/>
        </a:xfrm>
        <a:prstGeom prst="rect">
          <a:avLst/>
        </a:prstGeom>
        <a:noFill/>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lang="en-US" sz="1100">
            <a:solidFill>
              <a:schemeClr val="bg1"/>
            </a:solidFill>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P90"/>
  <sheetViews>
    <sheetView zoomScaleNormal="100" workbookViewId="0"/>
  </sheetViews>
  <sheetFormatPr defaultColWidth="9.109375" defaultRowHeight="14.4" x14ac:dyDescent="0.3"/>
  <cols>
    <col min="1" max="1" width="1.44140625" customWidth="1"/>
    <col min="2" max="13" width="9.44140625" customWidth="1"/>
    <col min="14" max="14" width="14.33203125" customWidth="1"/>
    <col min="15" max="15" width="2.6640625" customWidth="1"/>
    <col min="16" max="16" width="2.109375" customWidth="1"/>
  </cols>
  <sheetData>
    <row r="1" spans="2:16" ht="34.5" customHeight="1" x14ac:dyDescent="0.3">
      <c r="B1" s="357" t="s">
        <v>247</v>
      </c>
      <c r="C1" s="357"/>
      <c r="D1" s="357"/>
      <c r="E1" s="357"/>
      <c r="F1" s="357"/>
      <c r="G1" s="357"/>
      <c r="H1" s="357"/>
      <c r="I1" s="357"/>
      <c r="J1" s="357"/>
      <c r="K1" s="357"/>
      <c r="L1" s="357"/>
      <c r="M1" s="357"/>
      <c r="N1" s="357"/>
      <c r="O1" s="357"/>
      <c r="P1" s="357"/>
    </row>
    <row r="2" spans="2:16" ht="12.75" customHeight="1" x14ac:dyDescent="0.3">
      <c r="B2" s="40"/>
      <c r="C2" s="31"/>
      <c r="D2" s="31"/>
      <c r="E2" s="31"/>
      <c r="F2" s="31"/>
      <c r="G2" s="31"/>
      <c r="H2" s="31"/>
      <c r="I2" s="31"/>
      <c r="J2" s="31"/>
      <c r="K2" s="31"/>
      <c r="L2" s="31"/>
      <c r="M2" s="31"/>
      <c r="N2" s="31"/>
      <c r="O2" s="31"/>
      <c r="P2" s="31"/>
    </row>
    <row r="3" spans="2:16" ht="49.5" customHeight="1" x14ac:dyDescent="0.3">
      <c r="B3" s="348" t="s">
        <v>246</v>
      </c>
      <c r="C3" s="348"/>
      <c r="D3" s="348"/>
      <c r="E3" s="348"/>
      <c r="F3" s="348"/>
      <c r="G3" s="348"/>
      <c r="H3" s="348"/>
      <c r="I3" s="348"/>
      <c r="J3" s="348"/>
      <c r="K3" s="348"/>
      <c r="L3" s="348"/>
      <c r="M3" s="348"/>
      <c r="N3" s="348"/>
      <c r="O3" s="348"/>
      <c r="P3" s="348"/>
    </row>
    <row r="4" spans="2:16" ht="9" customHeight="1" x14ac:dyDescent="0.3">
      <c r="B4" s="41"/>
      <c r="C4" s="31"/>
      <c r="D4" s="31"/>
      <c r="E4" s="31"/>
      <c r="F4" s="31"/>
      <c r="G4" s="31"/>
      <c r="H4" s="31"/>
      <c r="I4" s="31"/>
      <c r="J4" s="31"/>
      <c r="K4" s="31"/>
      <c r="L4" s="31"/>
      <c r="M4" s="31"/>
      <c r="N4" s="31"/>
      <c r="O4" s="31"/>
      <c r="P4" s="31"/>
    </row>
    <row r="5" spans="2:16" ht="24.75" customHeight="1" x14ac:dyDescent="0.3">
      <c r="B5" s="356" t="s">
        <v>245</v>
      </c>
      <c r="C5" s="356"/>
      <c r="D5" s="356"/>
      <c r="E5" s="356"/>
      <c r="F5" s="356"/>
      <c r="G5" s="356"/>
      <c r="H5" s="356"/>
      <c r="I5" s="356"/>
      <c r="J5" s="356"/>
      <c r="K5" s="356"/>
      <c r="L5" s="356"/>
      <c r="M5" s="356"/>
      <c r="N5" s="356"/>
      <c r="O5" s="356"/>
      <c r="P5" s="356"/>
    </row>
    <row r="6" spans="2:16" ht="22.5" customHeight="1" x14ac:dyDescent="0.3">
      <c r="B6" s="352" t="s">
        <v>163</v>
      </c>
      <c r="C6" s="352"/>
      <c r="D6" s="352"/>
      <c r="E6" s="352"/>
      <c r="F6" s="352"/>
      <c r="G6" s="352"/>
      <c r="H6" s="352"/>
      <c r="I6" s="352"/>
      <c r="J6" s="352"/>
      <c r="K6" s="352"/>
      <c r="L6" s="352"/>
      <c r="M6" s="352"/>
      <c r="N6" s="352"/>
      <c r="O6" s="352"/>
      <c r="P6" s="352"/>
    </row>
    <row r="7" spans="2:16" x14ac:dyDescent="0.3">
      <c r="B7" s="349" t="s">
        <v>117</v>
      </c>
      <c r="C7" s="349"/>
      <c r="D7" s="349"/>
      <c r="E7" s="349"/>
      <c r="F7" s="349"/>
      <c r="G7" s="349"/>
      <c r="H7" s="349"/>
      <c r="I7" s="349"/>
      <c r="J7" s="349"/>
      <c r="K7" s="349"/>
      <c r="L7" s="349"/>
      <c r="M7" s="349"/>
      <c r="N7" s="349"/>
      <c r="O7" s="349"/>
      <c r="P7" s="349"/>
    </row>
    <row r="8" spans="2:16" ht="24.75" customHeight="1" x14ac:dyDescent="0.3">
      <c r="B8" s="348" t="s">
        <v>252</v>
      </c>
      <c r="C8" s="348"/>
      <c r="D8" s="348"/>
      <c r="E8" s="348"/>
      <c r="F8" s="348"/>
      <c r="G8" s="348"/>
      <c r="H8" s="348"/>
      <c r="I8" s="348"/>
      <c r="J8" s="348"/>
      <c r="K8" s="348"/>
      <c r="L8" s="348"/>
      <c r="M8" s="348"/>
      <c r="N8" s="348"/>
      <c r="O8" s="348"/>
      <c r="P8" s="348"/>
    </row>
    <row r="9" spans="2:16" x14ac:dyDescent="0.3">
      <c r="B9" s="351" t="s">
        <v>118</v>
      </c>
      <c r="C9" s="351"/>
      <c r="D9" s="351"/>
      <c r="E9" s="351"/>
      <c r="F9" s="351"/>
      <c r="G9" s="351"/>
      <c r="H9" s="351"/>
      <c r="I9" s="351"/>
      <c r="J9" s="351"/>
      <c r="K9" s="351"/>
      <c r="L9" s="351"/>
      <c r="M9" s="351"/>
      <c r="N9" s="351"/>
      <c r="O9" s="351"/>
      <c r="P9" s="351"/>
    </row>
    <row r="10" spans="2:16" ht="21.75" customHeight="1" x14ac:dyDescent="0.3">
      <c r="B10" s="348" t="s">
        <v>119</v>
      </c>
      <c r="C10" s="348"/>
      <c r="D10" s="348"/>
      <c r="E10" s="348"/>
      <c r="F10" s="348"/>
      <c r="G10" s="348"/>
      <c r="H10" s="348"/>
      <c r="I10" s="348"/>
      <c r="J10" s="348"/>
      <c r="K10" s="348"/>
      <c r="L10" s="348"/>
      <c r="M10" s="348"/>
      <c r="N10" s="348"/>
      <c r="O10" s="348"/>
      <c r="P10" s="348"/>
    </row>
    <row r="11" spans="2:16" x14ac:dyDescent="0.3">
      <c r="B11" s="351" t="s">
        <v>120</v>
      </c>
      <c r="C11" s="351"/>
      <c r="D11" s="351"/>
      <c r="E11" s="351"/>
      <c r="F11" s="351"/>
      <c r="G11" s="351"/>
      <c r="H11" s="351"/>
      <c r="I11" s="351"/>
      <c r="J11" s="351"/>
      <c r="K11" s="351"/>
      <c r="L11" s="351"/>
      <c r="M11" s="351"/>
      <c r="N11" s="351"/>
      <c r="O11" s="351"/>
      <c r="P11" s="351"/>
    </row>
    <row r="12" spans="2:16" x14ac:dyDescent="0.3">
      <c r="B12" s="143" t="s">
        <v>240</v>
      </c>
      <c r="C12" s="144"/>
      <c r="D12" s="144"/>
      <c r="E12" s="144"/>
      <c r="F12" s="144"/>
      <c r="G12" s="144"/>
      <c r="H12" s="144"/>
      <c r="I12" s="144"/>
      <c r="J12" s="144"/>
      <c r="K12" s="141"/>
      <c r="L12" s="141"/>
      <c r="M12" s="141"/>
      <c r="N12" s="141"/>
      <c r="O12" s="141"/>
      <c r="P12" s="31"/>
    </row>
    <row r="13" spans="2:16" ht="12.75" customHeight="1" x14ac:dyDescent="0.3">
      <c r="B13" s="142" t="s">
        <v>239</v>
      </c>
      <c r="C13" s="141"/>
      <c r="D13" s="31"/>
      <c r="E13" s="31"/>
      <c r="F13" s="31"/>
      <c r="G13" s="31"/>
      <c r="H13" s="31"/>
      <c r="I13" s="31"/>
      <c r="J13" s="31"/>
      <c r="K13" s="31"/>
      <c r="L13" s="31"/>
      <c r="M13" s="31"/>
      <c r="N13" s="31"/>
      <c r="O13" s="31"/>
      <c r="P13" s="31"/>
    </row>
    <row r="14" spans="2:16" ht="12.75" customHeight="1" x14ac:dyDescent="0.3">
      <c r="B14" s="142"/>
      <c r="C14" s="141"/>
      <c r="D14" s="31"/>
      <c r="E14" s="31"/>
      <c r="F14" s="31"/>
      <c r="G14" s="31"/>
      <c r="H14" s="31"/>
      <c r="I14" s="31"/>
      <c r="J14" s="31"/>
      <c r="K14" s="31"/>
      <c r="L14" s="31"/>
      <c r="M14" s="31"/>
      <c r="N14" s="31"/>
      <c r="O14" s="31"/>
      <c r="P14" s="31"/>
    </row>
    <row r="15" spans="2:16" ht="27" customHeight="1" x14ac:dyDescent="0.3">
      <c r="B15" s="356" t="s">
        <v>253</v>
      </c>
      <c r="C15" s="356"/>
      <c r="D15" s="356"/>
      <c r="E15" s="356"/>
      <c r="F15" s="356"/>
      <c r="G15" s="356"/>
      <c r="H15" s="356"/>
      <c r="I15" s="356"/>
      <c r="J15" s="356"/>
      <c r="K15" s="356"/>
      <c r="L15" s="356"/>
      <c r="M15" s="356"/>
      <c r="N15" s="356"/>
      <c r="O15" s="356"/>
      <c r="P15" s="356"/>
    </row>
    <row r="16" spans="2:16" ht="11.25" customHeight="1" x14ac:dyDescent="0.3">
      <c r="B16" s="32"/>
      <c r="C16" s="31"/>
      <c r="D16" s="31"/>
      <c r="E16" s="31"/>
      <c r="F16" s="31"/>
      <c r="G16" s="31"/>
      <c r="H16" s="31"/>
      <c r="I16" s="31"/>
      <c r="J16" s="31"/>
      <c r="K16" s="31"/>
      <c r="L16" s="31"/>
      <c r="M16" s="31"/>
      <c r="N16" s="31"/>
      <c r="O16" s="31"/>
      <c r="P16" s="31"/>
    </row>
    <row r="17" spans="2:16" ht="41.25" customHeight="1" x14ac:dyDescent="0.3">
      <c r="B17" s="353" t="s">
        <v>140</v>
      </c>
      <c r="C17" s="353"/>
      <c r="D17" s="353"/>
      <c r="E17" s="353"/>
      <c r="F17" s="353"/>
      <c r="G17" s="353"/>
      <c r="H17" s="353"/>
      <c r="I17" s="353"/>
      <c r="J17" s="353"/>
      <c r="K17" s="353"/>
      <c r="L17" s="353"/>
      <c r="M17" s="353"/>
      <c r="N17" s="353"/>
      <c r="O17" s="353"/>
      <c r="P17" s="353"/>
    </row>
    <row r="18" spans="2:16" x14ac:dyDescent="0.3">
      <c r="B18" s="32" t="s">
        <v>121</v>
      </c>
      <c r="C18" s="31"/>
      <c r="D18" s="31"/>
      <c r="E18" s="31"/>
      <c r="F18" s="31"/>
      <c r="G18" s="31"/>
      <c r="H18" s="31"/>
      <c r="I18" s="31"/>
      <c r="J18" s="31"/>
      <c r="K18" s="31"/>
      <c r="L18" s="31"/>
      <c r="M18" s="31"/>
      <c r="N18" s="31"/>
      <c r="O18" s="31"/>
      <c r="P18" s="31"/>
    </row>
    <row r="19" spans="2:16" ht="22.5" customHeight="1" x14ac:dyDescent="0.3">
      <c r="B19" s="356" t="s">
        <v>150</v>
      </c>
      <c r="C19" s="356"/>
      <c r="D19" s="356"/>
      <c r="E19" s="356"/>
      <c r="F19" s="356"/>
      <c r="G19" s="356"/>
      <c r="H19" s="356"/>
      <c r="I19" s="356"/>
      <c r="J19" s="356"/>
      <c r="K19" s="356"/>
      <c r="L19" s="356"/>
      <c r="M19" s="356"/>
      <c r="N19" s="356"/>
      <c r="O19" s="356"/>
      <c r="P19" s="29"/>
    </row>
    <row r="20" spans="2:16" ht="13.5" customHeight="1" x14ac:dyDescent="0.3">
      <c r="B20" s="38"/>
      <c r="C20" s="35"/>
      <c r="D20" s="35"/>
      <c r="E20" s="35"/>
      <c r="F20" s="35"/>
      <c r="G20" s="35"/>
      <c r="H20" s="35"/>
      <c r="I20" s="35"/>
      <c r="J20" s="35"/>
      <c r="K20" s="35"/>
      <c r="L20" s="35"/>
      <c r="M20" s="35"/>
      <c r="N20" s="35"/>
      <c r="O20" s="35"/>
      <c r="P20" s="35"/>
    </row>
    <row r="21" spans="2:16" x14ac:dyDescent="0.3">
      <c r="B21" s="39" t="s">
        <v>151</v>
      </c>
      <c r="C21" s="35"/>
      <c r="D21" s="35"/>
      <c r="E21" s="35"/>
      <c r="F21" s="35"/>
      <c r="G21" s="35"/>
      <c r="H21" s="35"/>
      <c r="I21" s="35"/>
      <c r="J21" s="35"/>
      <c r="K21" s="35"/>
      <c r="L21" s="35"/>
      <c r="M21" s="35"/>
      <c r="N21" s="35"/>
      <c r="O21" s="35"/>
      <c r="P21" s="35"/>
    </row>
    <row r="22" spans="2:16" ht="6" customHeight="1" x14ac:dyDescent="0.3">
      <c r="B22" s="38"/>
      <c r="C22" s="35"/>
      <c r="D22" s="35"/>
      <c r="E22" s="35"/>
      <c r="F22" s="35"/>
      <c r="G22" s="35"/>
      <c r="H22" s="35"/>
      <c r="I22" s="35"/>
      <c r="J22" s="35"/>
      <c r="K22" s="35"/>
      <c r="L22" s="35"/>
      <c r="M22" s="35"/>
      <c r="N22" s="35"/>
      <c r="O22" s="35"/>
      <c r="P22" s="35"/>
    </row>
    <row r="23" spans="2:16" x14ac:dyDescent="0.3">
      <c r="B23" s="39" t="s">
        <v>152</v>
      </c>
      <c r="C23" s="35"/>
      <c r="D23" s="35"/>
      <c r="E23" s="35"/>
      <c r="F23" s="35"/>
      <c r="G23" s="35"/>
      <c r="H23" s="35"/>
      <c r="I23" s="35"/>
      <c r="J23" s="35"/>
      <c r="K23" s="35"/>
      <c r="L23" s="35"/>
      <c r="M23" s="35"/>
      <c r="N23" s="35"/>
      <c r="O23" s="35"/>
      <c r="P23" s="35"/>
    </row>
    <row r="24" spans="2:16" ht="9.75" customHeight="1" x14ac:dyDescent="0.3">
      <c r="B24" s="38"/>
      <c r="C24" s="35"/>
      <c r="D24" s="35"/>
      <c r="E24" s="35"/>
      <c r="F24" s="35"/>
      <c r="G24" s="35"/>
      <c r="H24" s="35"/>
      <c r="I24" s="35"/>
      <c r="J24" s="35"/>
      <c r="K24" s="35"/>
      <c r="L24" s="35"/>
      <c r="M24" s="35"/>
      <c r="N24" s="35"/>
      <c r="O24" s="35"/>
      <c r="P24" s="35"/>
    </row>
    <row r="25" spans="2:16" x14ac:dyDescent="0.3">
      <c r="B25" s="39" t="s">
        <v>179</v>
      </c>
      <c r="C25" s="35"/>
      <c r="D25" s="35"/>
      <c r="E25" s="35"/>
      <c r="F25" s="35"/>
      <c r="G25" s="35"/>
      <c r="H25" s="35"/>
      <c r="I25" s="35"/>
      <c r="J25" s="35"/>
      <c r="K25" s="35"/>
      <c r="L25" s="35"/>
      <c r="M25" s="35"/>
      <c r="N25" s="35"/>
      <c r="O25" s="35"/>
      <c r="P25" s="35"/>
    </row>
    <row r="26" spans="2:16" x14ac:dyDescent="0.3">
      <c r="B26" s="34"/>
      <c r="C26" s="31"/>
      <c r="D26" s="31"/>
      <c r="E26" s="31"/>
      <c r="F26" s="31"/>
      <c r="G26" s="31"/>
      <c r="H26" s="31"/>
      <c r="I26" s="31"/>
      <c r="J26" s="31"/>
      <c r="K26" s="31"/>
      <c r="L26" s="31"/>
      <c r="M26" s="31"/>
      <c r="N26" s="31"/>
      <c r="O26" s="31"/>
      <c r="P26" s="31"/>
    </row>
    <row r="27" spans="2:16" ht="50.25" customHeight="1" x14ac:dyDescent="0.3">
      <c r="B27" s="353" t="s">
        <v>141</v>
      </c>
      <c r="C27" s="353"/>
      <c r="D27" s="353"/>
      <c r="E27" s="353"/>
      <c r="F27" s="353"/>
      <c r="G27" s="353"/>
      <c r="H27" s="353"/>
      <c r="I27" s="353"/>
      <c r="J27" s="353"/>
      <c r="K27" s="353"/>
      <c r="L27" s="353"/>
      <c r="M27" s="353"/>
      <c r="N27" s="353"/>
      <c r="O27" s="353"/>
      <c r="P27" s="353"/>
    </row>
    <row r="28" spans="2:16" x14ac:dyDescent="0.3">
      <c r="B28" s="351" t="s">
        <v>148</v>
      </c>
      <c r="C28" s="351"/>
      <c r="D28" s="351"/>
      <c r="E28" s="351"/>
      <c r="F28" s="351"/>
      <c r="G28" s="351"/>
      <c r="H28" s="351"/>
      <c r="I28" s="351"/>
      <c r="J28" s="351"/>
      <c r="K28" s="351"/>
      <c r="L28" s="351"/>
      <c r="M28" s="351"/>
      <c r="N28" s="351"/>
      <c r="O28" s="351"/>
      <c r="P28" s="351"/>
    </row>
    <row r="29" spans="2:16" ht="53.25" customHeight="1" x14ac:dyDescent="0.3">
      <c r="B29" s="353" t="s">
        <v>142</v>
      </c>
      <c r="C29" s="353"/>
      <c r="D29" s="353"/>
      <c r="E29" s="353"/>
      <c r="F29" s="353"/>
      <c r="G29" s="353"/>
      <c r="H29" s="353"/>
      <c r="I29" s="353"/>
      <c r="J29" s="353"/>
      <c r="K29" s="353"/>
      <c r="L29" s="353"/>
      <c r="M29" s="353"/>
      <c r="N29" s="353"/>
      <c r="O29" s="353"/>
      <c r="P29" s="353"/>
    </row>
    <row r="30" spans="2:16" x14ac:dyDescent="0.3">
      <c r="B30" s="42"/>
      <c r="C30" s="31"/>
      <c r="D30" s="31"/>
      <c r="E30" s="31"/>
      <c r="F30" s="31"/>
      <c r="G30" s="31"/>
      <c r="H30" s="31"/>
      <c r="I30" s="31"/>
      <c r="J30" s="31"/>
      <c r="K30" s="31"/>
      <c r="L30" s="31"/>
      <c r="M30" s="31"/>
      <c r="N30" s="31"/>
      <c r="O30" s="31"/>
      <c r="P30" s="31"/>
    </row>
    <row r="31" spans="2:16" ht="53.25" customHeight="1" x14ac:dyDescent="0.3">
      <c r="B31" s="353" t="s">
        <v>143</v>
      </c>
      <c r="C31" s="353"/>
      <c r="D31" s="353"/>
      <c r="E31" s="353"/>
      <c r="F31" s="353"/>
      <c r="G31" s="353"/>
      <c r="H31" s="353"/>
      <c r="I31" s="353"/>
      <c r="J31" s="353"/>
      <c r="K31" s="353"/>
      <c r="L31" s="353"/>
      <c r="M31" s="353"/>
      <c r="N31" s="353"/>
      <c r="O31" s="353"/>
      <c r="P31" s="353"/>
    </row>
    <row r="32" spans="2:16" x14ac:dyDescent="0.3">
      <c r="B32" s="32"/>
      <c r="C32" s="31"/>
      <c r="D32" s="31"/>
      <c r="E32" s="31"/>
      <c r="F32" s="31"/>
      <c r="G32" s="31"/>
      <c r="H32" s="31"/>
      <c r="I32" s="31"/>
      <c r="J32" s="31"/>
      <c r="K32" s="31"/>
      <c r="L32" s="31"/>
      <c r="M32" s="31"/>
      <c r="N32" s="31"/>
      <c r="O32" s="31"/>
      <c r="P32" s="31"/>
    </row>
    <row r="33" spans="2:16" ht="41.25" customHeight="1" x14ac:dyDescent="0.3">
      <c r="B33" s="353" t="s">
        <v>144</v>
      </c>
      <c r="C33" s="353"/>
      <c r="D33" s="353"/>
      <c r="E33" s="353"/>
      <c r="F33" s="353"/>
      <c r="G33" s="353"/>
      <c r="H33" s="353"/>
      <c r="I33" s="353"/>
      <c r="J33" s="353"/>
      <c r="K33" s="353"/>
      <c r="L33" s="353"/>
      <c r="M33" s="353"/>
      <c r="N33" s="353"/>
      <c r="O33" s="353"/>
      <c r="P33" s="353"/>
    </row>
    <row r="34" spans="2:16" ht="6" customHeight="1" x14ac:dyDescent="0.3">
      <c r="B34" s="32"/>
      <c r="C34" s="31"/>
      <c r="D34" s="31"/>
      <c r="E34" s="31"/>
      <c r="F34" s="31"/>
      <c r="G34" s="31"/>
      <c r="H34" s="31"/>
      <c r="I34" s="31"/>
      <c r="J34" s="31"/>
      <c r="K34" s="31"/>
      <c r="L34" s="31"/>
      <c r="M34" s="31"/>
      <c r="N34" s="31"/>
      <c r="O34" s="31"/>
      <c r="P34" s="31"/>
    </row>
    <row r="35" spans="2:16" ht="24.75" customHeight="1" x14ac:dyDescent="0.3">
      <c r="B35" s="354" t="s">
        <v>164</v>
      </c>
      <c r="C35" s="354"/>
      <c r="D35" s="354"/>
      <c r="E35" s="354"/>
      <c r="F35" s="354"/>
      <c r="G35" s="354"/>
      <c r="H35" s="354"/>
      <c r="I35" s="354"/>
      <c r="J35" s="354"/>
      <c r="K35" s="354"/>
      <c r="L35" s="354"/>
      <c r="M35" s="354"/>
      <c r="N35" s="354"/>
      <c r="O35" s="354"/>
      <c r="P35" s="354"/>
    </row>
    <row r="36" spans="2:16" x14ac:dyDescent="0.3">
      <c r="B36" s="349" t="s">
        <v>244</v>
      </c>
      <c r="C36" s="349"/>
      <c r="D36" s="349"/>
      <c r="E36" s="349"/>
      <c r="F36" s="349"/>
      <c r="G36" s="349"/>
      <c r="H36" s="349"/>
      <c r="I36" s="349"/>
      <c r="J36" s="349"/>
      <c r="K36" s="349"/>
      <c r="L36" s="349"/>
      <c r="M36" s="349"/>
      <c r="N36" s="349"/>
      <c r="O36" s="349"/>
      <c r="P36" s="349"/>
    </row>
    <row r="37" spans="2:16" ht="10.5" customHeight="1" x14ac:dyDescent="0.3">
      <c r="B37" s="32"/>
      <c r="C37" s="31"/>
      <c r="D37" s="31"/>
      <c r="E37" s="31"/>
      <c r="F37" s="31"/>
      <c r="G37" s="31"/>
      <c r="H37" s="31"/>
      <c r="I37" s="31"/>
      <c r="J37" s="31"/>
      <c r="K37" s="31"/>
      <c r="L37" s="31"/>
      <c r="M37" s="31"/>
      <c r="N37" s="31"/>
      <c r="O37" s="31"/>
      <c r="P37" s="31"/>
    </row>
    <row r="38" spans="2:16" ht="38.25" customHeight="1" x14ac:dyDescent="0.3">
      <c r="B38" s="355" t="s">
        <v>243</v>
      </c>
      <c r="C38" s="355"/>
      <c r="D38" s="355"/>
      <c r="E38" s="355"/>
      <c r="F38" s="355"/>
      <c r="G38" s="355"/>
      <c r="H38" s="355"/>
      <c r="I38" s="355"/>
      <c r="J38" s="355"/>
      <c r="K38" s="355"/>
      <c r="L38" s="355"/>
      <c r="M38" s="355"/>
      <c r="N38" s="355"/>
      <c r="O38" s="355"/>
      <c r="P38" s="355"/>
    </row>
    <row r="39" spans="2:16" x14ac:dyDescent="0.3">
      <c r="B39" s="32"/>
      <c r="C39" s="31"/>
      <c r="D39" s="31"/>
      <c r="E39" s="31"/>
      <c r="F39" s="31"/>
      <c r="G39" s="31"/>
      <c r="H39" s="31"/>
      <c r="I39" s="31"/>
      <c r="J39" s="31"/>
      <c r="K39" s="31"/>
      <c r="L39" s="31"/>
      <c r="M39" s="31"/>
      <c r="N39" s="31"/>
      <c r="O39" s="31"/>
      <c r="P39" s="31"/>
    </row>
    <row r="40" spans="2:16" ht="15" customHeight="1" x14ac:dyDescent="0.3">
      <c r="B40" s="351" t="s">
        <v>242</v>
      </c>
      <c r="C40" s="351"/>
      <c r="D40" s="351"/>
      <c r="E40" s="351"/>
      <c r="F40" s="351"/>
      <c r="G40" s="351"/>
      <c r="H40" s="351"/>
      <c r="I40" s="351"/>
      <c r="J40" s="351"/>
      <c r="K40" s="351"/>
      <c r="L40" s="351"/>
      <c r="M40" s="351"/>
      <c r="N40" s="351"/>
      <c r="O40" s="351"/>
      <c r="P40" s="351"/>
    </row>
    <row r="41" spans="2:16" ht="30.75" customHeight="1" x14ac:dyDescent="0.3">
      <c r="B41" s="348" t="s">
        <v>122</v>
      </c>
      <c r="C41" s="348"/>
      <c r="D41" s="348"/>
      <c r="E41" s="348"/>
      <c r="F41" s="348"/>
      <c r="G41" s="348"/>
      <c r="H41" s="348"/>
      <c r="I41" s="348"/>
      <c r="J41" s="348"/>
      <c r="K41" s="348"/>
      <c r="L41" s="348"/>
      <c r="M41" s="348"/>
      <c r="N41" s="348"/>
      <c r="O41" s="348"/>
      <c r="P41" s="348"/>
    </row>
    <row r="42" spans="2:16" ht="27" customHeight="1" x14ac:dyDescent="0.3">
      <c r="B42" s="348" t="s">
        <v>241</v>
      </c>
      <c r="C42" s="348"/>
      <c r="D42" s="348"/>
      <c r="E42" s="348"/>
      <c r="F42" s="348"/>
      <c r="G42" s="348"/>
      <c r="H42" s="348"/>
      <c r="I42" s="348"/>
      <c r="J42" s="348"/>
      <c r="K42" s="348"/>
      <c r="L42" s="348"/>
      <c r="M42" s="348"/>
      <c r="N42" s="348"/>
      <c r="O42" s="348"/>
      <c r="P42" s="348"/>
    </row>
    <row r="43" spans="2:16" x14ac:dyDescent="0.3">
      <c r="B43" s="32"/>
      <c r="C43" s="31"/>
      <c r="D43" s="31"/>
      <c r="E43" s="31"/>
      <c r="F43" s="31"/>
      <c r="G43" s="31"/>
      <c r="H43" s="31"/>
      <c r="I43" s="31"/>
      <c r="J43" s="31"/>
      <c r="K43" s="31"/>
      <c r="L43" s="31"/>
      <c r="M43" s="31"/>
      <c r="N43" s="31"/>
      <c r="O43" s="31"/>
      <c r="P43" s="31"/>
    </row>
    <row r="44" spans="2:16" x14ac:dyDescent="0.3">
      <c r="B44" s="143" t="s">
        <v>240</v>
      </c>
      <c r="C44" s="141"/>
      <c r="D44" s="141"/>
      <c r="E44" s="141"/>
      <c r="F44" s="141"/>
      <c r="G44" s="141"/>
      <c r="H44" s="141"/>
      <c r="I44" s="141"/>
      <c r="J44" s="141"/>
      <c r="K44" s="141"/>
      <c r="L44" s="141"/>
      <c r="M44" s="141"/>
      <c r="N44" s="141"/>
      <c r="O44" s="141"/>
      <c r="P44" s="141"/>
    </row>
    <row r="45" spans="2:16" ht="15.75" customHeight="1" x14ac:dyDescent="0.3">
      <c r="B45" s="142" t="s">
        <v>239</v>
      </c>
      <c r="C45" s="141"/>
      <c r="D45" s="31"/>
      <c r="E45" s="31"/>
      <c r="F45" s="31"/>
      <c r="G45" s="31"/>
      <c r="H45" s="31"/>
      <c r="I45" s="31"/>
      <c r="J45" s="31"/>
      <c r="K45" s="31"/>
      <c r="L45" s="31"/>
      <c r="M45" s="31"/>
      <c r="N45" s="31"/>
      <c r="O45" s="31"/>
      <c r="P45" s="31"/>
    </row>
    <row r="46" spans="2:16" ht="33" customHeight="1" x14ac:dyDescent="0.3">
      <c r="B46" s="50"/>
      <c r="C46" s="31"/>
      <c r="D46" s="31"/>
      <c r="E46" s="31"/>
      <c r="F46" s="31"/>
      <c r="G46" s="31"/>
      <c r="H46" s="31"/>
      <c r="I46" s="31"/>
      <c r="J46" s="31"/>
      <c r="K46" s="31"/>
      <c r="L46" s="31"/>
      <c r="M46" s="31"/>
      <c r="N46" s="31"/>
      <c r="O46" s="31"/>
      <c r="P46" s="31"/>
    </row>
    <row r="47" spans="2:16" ht="35.25" customHeight="1" x14ac:dyDescent="0.3">
      <c r="B47" s="352" t="s">
        <v>238</v>
      </c>
      <c r="C47" s="352"/>
      <c r="D47" s="352"/>
      <c r="E47" s="352"/>
      <c r="F47" s="352"/>
      <c r="G47" s="352"/>
      <c r="H47" s="352"/>
      <c r="I47" s="352"/>
      <c r="J47" s="352"/>
      <c r="K47" s="352"/>
      <c r="L47" s="352"/>
      <c r="M47" s="352"/>
      <c r="N47" s="352"/>
      <c r="O47" s="352"/>
      <c r="P47" s="352"/>
    </row>
    <row r="48" spans="2:16" x14ac:dyDescent="0.3">
      <c r="B48" s="349" t="s">
        <v>137</v>
      </c>
      <c r="C48" s="349"/>
      <c r="D48" s="349"/>
      <c r="E48" s="349"/>
      <c r="F48" s="349"/>
      <c r="G48" s="349"/>
      <c r="H48" s="349"/>
      <c r="I48" s="349"/>
      <c r="J48" s="349"/>
      <c r="K48" s="349"/>
      <c r="L48" s="349"/>
      <c r="M48" s="349"/>
      <c r="N48" s="349"/>
      <c r="O48" s="349"/>
      <c r="P48" s="349"/>
    </row>
    <row r="49" spans="2:16" x14ac:dyDescent="0.3">
      <c r="B49" s="349" t="s">
        <v>149</v>
      </c>
      <c r="C49" s="349"/>
      <c r="D49" s="349"/>
      <c r="E49" s="349"/>
      <c r="F49" s="349"/>
      <c r="G49" s="349"/>
      <c r="H49" s="349"/>
      <c r="I49" s="349"/>
      <c r="J49" s="349"/>
      <c r="K49" s="349"/>
      <c r="L49" s="349"/>
      <c r="M49" s="349"/>
      <c r="N49" s="349"/>
      <c r="O49" s="349"/>
      <c r="P49" s="349"/>
    </row>
    <row r="50" spans="2:16" x14ac:dyDescent="0.3">
      <c r="B50" s="33"/>
      <c r="C50" s="31"/>
      <c r="D50" s="31"/>
      <c r="E50" s="31"/>
      <c r="F50" s="31"/>
      <c r="G50" s="31"/>
      <c r="H50" s="31"/>
      <c r="I50" s="31"/>
      <c r="J50" s="31"/>
      <c r="K50" s="31"/>
      <c r="L50" s="31"/>
      <c r="M50" s="31"/>
      <c r="N50" s="31"/>
      <c r="O50" s="31"/>
      <c r="P50" s="31"/>
    </row>
    <row r="51" spans="2:16" x14ac:dyDescent="0.3">
      <c r="B51" s="140" t="s">
        <v>255</v>
      </c>
      <c r="C51" s="31"/>
      <c r="D51" s="31"/>
      <c r="E51" s="31"/>
      <c r="F51" s="31"/>
      <c r="G51" s="31"/>
      <c r="H51" s="31"/>
      <c r="I51" s="31"/>
      <c r="J51" s="31"/>
      <c r="K51" s="31"/>
      <c r="L51" s="31"/>
      <c r="M51" s="31"/>
      <c r="N51" s="31"/>
      <c r="O51" s="31"/>
      <c r="P51" s="31"/>
    </row>
    <row r="52" spans="2:16" x14ac:dyDescent="0.3">
      <c r="B52" s="140" t="s">
        <v>256</v>
      </c>
      <c r="C52" s="31"/>
      <c r="D52" s="31"/>
      <c r="E52" s="31"/>
      <c r="F52" s="31"/>
      <c r="G52" s="31"/>
      <c r="H52" s="31"/>
      <c r="I52" s="31"/>
      <c r="J52" s="31"/>
      <c r="K52" s="31"/>
      <c r="L52" s="31"/>
      <c r="M52" s="31"/>
      <c r="N52" s="31"/>
      <c r="O52" s="31"/>
      <c r="P52" s="31"/>
    </row>
    <row r="53" spans="2:16" ht="39.75" customHeight="1" x14ac:dyDescent="0.3">
      <c r="B53" s="348" t="s">
        <v>180</v>
      </c>
      <c r="C53" s="348"/>
      <c r="D53" s="348"/>
      <c r="E53" s="348"/>
      <c r="F53" s="348"/>
      <c r="G53" s="348"/>
      <c r="H53" s="348"/>
      <c r="I53" s="348"/>
      <c r="J53" s="348"/>
      <c r="K53" s="348"/>
      <c r="L53" s="348"/>
      <c r="M53" s="348"/>
      <c r="N53" s="348"/>
      <c r="O53" s="348"/>
      <c r="P53" s="348"/>
    </row>
    <row r="54" spans="2:16" x14ac:dyDescent="0.3">
      <c r="B54" s="32"/>
      <c r="C54" s="31"/>
      <c r="D54" s="31"/>
      <c r="E54" s="31"/>
      <c r="F54" s="31"/>
      <c r="G54" s="31"/>
      <c r="H54" s="31"/>
      <c r="I54" s="31"/>
      <c r="J54" s="31"/>
      <c r="K54" s="31"/>
      <c r="L54" s="31"/>
      <c r="M54" s="31"/>
      <c r="N54" s="31"/>
      <c r="O54" s="31"/>
      <c r="P54" s="31"/>
    </row>
    <row r="55" spans="2:16" x14ac:dyDescent="0.3">
      <c r="B55" s="41" t="s">
        <v>254</v>
      </c>
      <c r="C55" s="31"/>
      <c r="D55" s="31"/>
      <c r="E55" s="31"/>
      <c r="F55" s="31"/>
      <c r="G55" s="31"/>
      <c r="H55" s="31"/>
      <c r="I55" s="31"/>
      <c r="J55" s="31"/>
      <c r="K55" s="31"/>
      <c r="L55" s="31"/>
      <c r="M55" s="31"/>
      <c r="N55" s="31"/>
      <c r="O55" s="31"/>
      <c r="P55" s="31"/>
    </row>
    <row r="56" spans="2:16" x14ac:dyDescent="0.3">
      <c r="B56" s="41"/>
      <c r="C56" s="31"/>
      <c r="D56" s="31"/>
      <c r="E56" s="31"/>
      <c r="F56" s="31"/>
      <c r="G56" s="31"/>
      <c r="H56" s="31"/>
      <c r="I56" s="31"/>
      <c r="J56" s="31"/>
      <c r="K56" s="31"/>
      <c r="L56" s="31"/>
      <c r="M56" s="31"/>
      <c r="N56" s="31"/>
      <c r="O56" s="31"/>
      <c r="P56" s="31"/>
    </row>
    <row r="57" spans="2:16" ht="24" customHeight="1" x14ac:dyDescent="0.3">
      <c r="B57" s="350" t="s">
        <v>237</v>
      </c>
      <c r="C57" s="350"/>
      <c r="D57" s="350"/>
      <c r="E57" s="350"/>
      <c r="F57" s="350"/>
      <c r="G57" s="350"/>
      <c r="H57" s="350"/>
      <c r="I57" s="350"/>
      <c r="J57" s="350"/>
      <c r="K57" s="350"/>
      <c r="L57" s="350"/>
      <c r="M57" s="350"/>
      <c r="N57" s="350"/>
      <c r="O57" s="350"/>
      <c r="P57" s="350"/>
    </row>
    <row r="58" spans="2:16" ht="10.5" customHeight="1" x14ac:dyDescent="0.3">
      <c r="B58" s="41"/>
      <c r="C58" s="31"/>
      <c r="D58" s="31"/>
      <c r="E58" s="31"/>
      <c r="F58" s="31"/>
      <c r="G58" s="31"/>
      <c r="H58" s="31"/>
      <c r="I58" s="31"/>
      <c r="J58" s="31"/>
      <c r="K58" s="31"/>
      <c r="L58" s="31"/>
      <c r="M58" s="31"/>
      <c r="N58" s="31"/>
      <c r="O58" s="31"/>
      <c r="P58" s="31"/>
    </row>
    <row r="59" spans="2:16" x14ac:dyDescent="0.3">
      <c r="B59" s="43" t="s">
        <v>236</v>
      </c>
      <c r="C59" s="31"/>
      <c r="D59" s="31"/>
      <c r="E59" s="31"/>
      <c r="F59" s="31"/>
      <c r="G59" s="31"/>
      <c r="H59" s="31"/>
      <c r="I59" s="31"/>
      <c r="J59" s="31"/>
      <c r="K59" s="31"/>
      <c r="L59" s="31"/>
      <c r="M59" s="31"/>
      <c r="N59" s="31"/>
      <c r="O59" s="31"/>
      <c r="P59" s="31"/>
    </row>
    <row r="60" spans="2:16" x14ac:dyDescent="0.3">
      <c r="B60" s="43" t="s">
        <v>123</v>
      </c>
      <c r="C60" s="31"/>
      <c r="D60" s="31"/>
      <c r="E60" s="31"/>
      <c r="F60" s="31"/>
      <c r="G60" s="31"/>
      <c r="H60" s="31"/>
      <c r="I60" s="31"/>
      <c r="J60" s="31"/>
      <c r="K60" s="31"/>
      <c r="L60" s="31"/>
      <c r="M60" s="31"/>
      <c r="N60" s="31"/>
      <c r="O60" s="31"/>
      <c r="P60" s="31"/>
    </row>
    <row r="61" spans="2:16" x14ac:dyDescent="0.3">
      <c r="B61" s="43" t="s">
        <v>138</v>
      </c>
      <c r="C61" s="31"/>
      <c r="D61" s="31"/>
      <c r="E61" s="31"/>
      <c r="F61" s="31"/>
      <c r="G61" s="31"/>
      <c r="H61" s="31"/>
      <c r="I61" s="31"/>
      <c r="J61" s="31"/>
      <c r="K61" s="31"/>
      <c r="L61" s="31"/>
      <c r="M61" s="31"/>
      <c r="N61" s="31"/>
      <c r="O61" s="31"/>
      <c r="P61" s="31"/>
    </row>
    <row r="62" spans="2:16" x14ac:dyDescent="0.3">
      <c r="B62" s="41"/>
      <c r="C62" s="31"/>
      <c r="D62" s="31"/>
      <c r="E62" s="31"/>
      <c r="F62" s="31"/>
      <c r="G62" s="31"/>
      <c r="H62" s="31"/>
      <c r="I62" s="31"/>
      <c r="J62" s="31"/>
      <c r="K62" s="31"/>
      <c r="L62" s="31"/>
      <c r="M62" s="31"/>
      <c r="N62" s="31"/>
      <c r="O62" s="31"/>
      <c r="P62" s="31"/>
    </row>
    <row r="63" spans="2:16" x14ac:dyDescent="0.3">
      <c r="B63" s="41" t="s">
        <v>124</v>
      </c>
      <c r="C63" s="31"/>
      <c r="D63" s="31"/>
      <c r="E63" s="31"/>
      <c r="F63" s="31"/>
      <c r="G63" s="31"/>
      <c r="H63" s="31"/>
      <c r="I63" s="31"/>
      <c r="J63" s="31"/>
      <c r="K63" s="31"/>
      <c r="L63" s="31"/>
      <c r="M63" s="31"/>
      <c r="N63" s="31"/>
      <c r="O63" s="31"/>
      <c r="P63" s="31"/>
    </row>
    <row r="64" spans="2:16" x14ac:dyDescent="0.3">
      <c r="B64" s="44"/>
      <c r="C64" s="31"/>
      <c r="D64" s="31"/>
      <c r="E64" s="31"/>
      <c r="F64" s="31"/>
      <c r="G64" s="31"/>
      <c r="H64" s="31"/>
      <c r="I64" s="31"/>
      <c r="J64" s="31"/>
      <c r="K64" s="31"/>
      <c r="L64" s="31"/>
      <c r="M64" s="31"/>
      <c r="N64" s="31"/>
      <c r="O64" s="31"/>
      <c r="P64" s="31"/>
    </row>
    <row r="65" spans="2:16" x14ac:dyDescent="0.3">
      <c r="B65" s="32" t="s">
        <v>145</v>
      </c>
      <c r="C65" s="31"/>
      <c r="D65" s="31"/>
      <c r="E65" s="31"/>
      <c r="F65" s="31"/>
      <c r="G65" s="31"/>
      <c r="H65" s="31"/>
      <c r="I65" s="31"/>
      <c r="J65" s="31"/>
      <c r="K65" s="31"/>
      <c r="L65" s="31"/>
      <c r="M65" s="31"/>
      <c r="N65" s="31"/>
      <c r="O65" s="31"/>
      <c r="P65" s="31"/>
    </row>
    <row r="66" spans="2:16" x14ac:dyDescent="0.3">
      <c r="B66" s="32"/>
      <c r="C66" s="31"/>
      <c r="D66" s="31"/>
      <c r="E66" s="31"/>
      <c r="F66" s="31"/>
      <c r="G66" s="31"/>
      <c r="H66" s="31"/>
      <c r="I66" s="31"/>
      <c r="J66" s="31"/>
      <c r="K66" s="31"/>
      <c r="L66" s="31"/>
      <c r="M66" s="31"/>
      <c r="N66" s="31"/>
      <c r="O66" s="31"/>
      <c r="P66" s="31"/>
    </row>
    <row r="67" spans="2:16" ht="53.25" customHeight="1" x14ac:dyDescent="0.3">
      <c r="B67" s="348" t="s">
        <v>146</v>
      </c>
      <c r="C67" s="348"/>
      <c r="D67" s="348"/>
      <c r="E67" s="348"/>
      <c r="F67" s="348"/>
      <c r="G67" s="348"/>
      <c r="H67" s="348"/>
      <c r="I67" s="348"/>
      <c r="J67" s="348"/>
      <c r="K67" s="348"/>
      <c r="L67" s="348"/>
      <c r="M67" s="348"/>
      <c r="N67" s="348"/>
      <c r="O67" s="348"/>
      <c r="P67" s="348"/>
    </row>
    <row r="68" spans="2:16" x14ac:dyDescent="0.3">
      <c r="B68" s="32"/>
      <c r="C68" s="31"/>
      <c r="D68" s="31"/>
      <c r="E68" s="31"/>
      <c r="F68" s="31"/>
      <c r="G68" s="31"/>
      <c r="H68" s="31"/>
      <c r="I68" s="31"/>
      <c r="J68" s="31"/>
      <c r="K68" s="31"/>
      <c r="L68" s="31"/>
      <c r="M68" s="31"/>
      <c r="N68" s="31"/>
      <c r="O68" s="31"/>
      <c r="P68" s="31"/>
    </row>
    <row r="69" spans="2:16" x14ac:dyDescent="0.3">
      <c r="B69" s="32" t="s">
        <v>147</v>
      </c>
      <c r="C69" s="31"/>
      <c r="D69" s="31"/>
      <c r="E69" s="31"/>
      <c r="F69" s="31"/>
      <c r="G69" s="31"/>
      <c r="H69" s="31"/>
      <c r="I69" s="31"/>
      <c r="J69" s="31"/>
      <c r="K69" s="31"/>
      <c r="L69" s="31"/>
      <c r="M69" s="31"/>
      <c r="N69" s="31"/>
      <c r="O69" s="31"/>
      <c r="P69" s="31"/>
    </row>
    <row r="70" spans="2:16" ht="15.75" customHeight="1" x14ac:dyDescent="0.3">
      <c r="B70" s="32"/>
      <c r="C70" s="31"/>
      <c r="D70" s="31"/>
      <c r="E70" s="31"/>
      <c r="F70" s="31"/>
      <c r="G70" s="31"/>
      <c r="H70" s="31"/>
      <c r="I70" s="31"/>
      <c r="J70" s="31"/>
      <c r="K70" s="31"/>
      <c r="L70" s="31"/>
      <c r="M70" s="31"/>
      <c r="N70" s="31"/>
      <c r="O70" s="31"/>
      <c r="P70" s="31"/>
    </row>
    <row r="71" spans="2:16" ht="15" customHeight="1" x14ac:dyDescent="0.3">
      <c r="B71" s="32"/>
      <c r="C71" s="31"/>
      <c r="D71" s="31"/>
      <c r="E71" s="31"/>
      <c r="F71" s="31"/>
      <c r="G71" s="31"/>
      <c r="H71" s="31"/>
      <c r="I71" s="31"/>
      <c r="J71" s="31"/>
      <c r="K71" s="31"/>
      <c r="L71" s="31"/>
      <c r="M71" s="31"/>
      <c r="N71" s="31"/>
      <c r="O71" s="31"/>
      <c r="P71" s="31"/>
    </row>
    <row r="72" spans="2:16" ht="23.25" customHeight="1" x14ac:dyDescent="0.3">
      <c r="B72" s="32" t="s">
        <v>126</v>
      </c>
      <c r="C72" s="31"/>
      <c r="D72" s="31"/>
      <c r="E72" s="31"/>
      <c r="F72" s="31"/>
      <c r="G72" s="31"/>
      <c r="H72" s="31"/>
      <c r="I72" s="31"/>
      <c r="J72" s="31"/>
      <c r="K72" s="31"/>
      <c r="L72" s="31"/>
      <c r="M72" s="31"/>
      <c r="N72" s="31"/>
      <c r="O72" s="31"/>
      <c r="P72" s="31"/>
    </row>
    <row r="73" spans="2:16" ht="41.25" customHeight="1" x14ac:dyDescent="0.3">
      <c r="B73" s="348" t="s">
        <v>125</v>
      </c>
      <c r="C73" s="348"/>
      <c r="D73" s="348"/>
      <c r="E73" s="348"/>
      <c r="F73" s="348"/>
      <c r="G73" s="348"/>
      <c r="H73" s="348"/>
      <c r="I73" s="348"/>
      <c r="J73" s="348"/>
      <c r="K73" s="348"/>
      <c r="L73" s="348"/>
      <c r="M73" s="348"/>
      <c r="N73" s="348"/>
      <c r="O73" s="348"/>
      <c r="P73" s="348"/>
    </row>
    <row r="74" spans="2:16" x14ac:dyDescent="0.3">
      <c r="B74" s="32" t="s">
        <v>127</v>
      </c>
      <c r="C74" s="31"/>
      <c r="D74" s="31"/>
      <c r="E74" s="31"/>
      <c r="F74" s="31"/>
      <c r="G74" s="31"/>
      <c r="H74" s="31"/>
      <c r="I74" s="31"/>
      <c r="J74" s="31"/>
      <c r="K74" s="31"/>
      <c r="L74" s="31"/>
      <c r="M74" s="31"/>
      <c r="N74" s="31"/>
      <c r="O74" s="31"/>
      <c r="P74" s="31"/>
    </row>
    <row r="75" spans="2:16" x14ac:dyDescent="0.3">
      <c r="B75" s="32" t="s">
        <v>128</v>
      </c>
      <c r="C75" s="31"/>
      <c r="D75" s="31"/>
      <c r="E75" s="31"/>
      <c r="F75" s="31"/>
      <c r="G75" s="31"/>
      <c r="H75" s="31"/>
      <c r="I75" s="31"/>
      <c r="J75" s="31"/>
      <c r="K75" s="31"/>
      <c r="L75" s="31"/>
      <c r="M75" s="31"/>
      <c r="N75" s="31"/>
      <c r="O75" s="31"/>
      <c r="P75" s="31"/>
    </row>
    <row r="76" spans="2:16" x14ac:dyDescent="0.3">
      <c r="B76" s="32" t="s">
        <v>129</v>
      </c>
      <c r="C76" s="31"/>
      <c r="D76" s="31"/>
      <c r="E76" s="31"/>
      <c r="F76" s="31"/>
      <c r="G76" s="31"/>
      <c r="H76" s="31"/>
      <c r="I76" s="31"/>
      <c r="J76" s="31"/>
      <c r="K76" s="31"/>
      <c r="L76" s="31"/>
      <c r="M76" s="31"/>
      <c r="N76" s="31"/>
      <c r="O76" s="31"/>
      <c r="P76" s="31"/>
    </row>
    <row r="77" spans="2:16" x14ac:dyDescent="0.3">
      <c r="B77" s="32" t="s">
        <v>257</v>
      </c>
      <c r="C77" s="31"/>
      <c r="D77" s="31"/>
      <c r="E77" s="31"/>
      <c r="F77" s="31"/>
      <c r="G77" s="31"/>
      <c r="H77" s="31"/>
      <c r="I77" s="31"/>
      <c r="J77" s="31"/>
      <c r="K77" s="31"/>
      <c r="L77" s="31"/>
      <c r="M77" s="31"/>
      <c r="N77" s="31"/>
      <c r="O77" s="31"/>
      <c r="P77" s="31"/>
    </row>
    <row r="78" spans="2:16" x14ac:dyDescent="0.3">
      <c r="B78" s="145" t="s">
        <v>258</v>
      </c>
      <c r="C78" s="31"/>
      <c r="D78" s="31"/>
      <c r="E78" s="31"/>
      <c r="F78" s="31"/>
      <c r="G78" s="31"/>
      <c r="H78" s="31"/>
      <c r="I78" s="31"/>
      <c r="J78" s="31"/>
      <c r="K78" s="31"/>
      <c r="L78" s="31"/>
      <c r="M78" s="31"/>
      <c r="N78" s="31"/>
      <c r="O78" s="31"/>
      <c r="P78" s="31"/>
    </row>
    <row r="79" spans="2:16" x14ac:dyDescent="0.3">
      <c r="B79" s="32"/>
      <c r="C79" s="31"/>
      <c r="D79" s="31"/>
      <c r="E79" s="31"/>
      <c r="F79" s="31"/>
      <c r="G79" s="31"/>
      <c r="H79" s="31"/>
      <c r="I79" s="31"/>
      <c r="J79" s="31"/>
      <c r="K79" s="31"/>
      <c r="L79" s="31"/>
      <c r="M79" s="31"/>
      <c r="N79" s="31"/>
      <c r="O79" s="31"/>
      <c r="P79" s="31"/>
    </row>
    <row r="80" spans="2:16" x14ac:dyDescent="0.3">
      <c r="B80" s="32"/>
      <c r="C80" s="31"/>
      <c r="D80" s="31"/>
      <c r="E80" s="31"/>
      <c r="F80" s="31"/>
      <c r="G80" s="31"/>
      <c r="H80" s="31"/>
      <c r="I80" s="31"/>
      <c r="J80" s="31"/>
      <c r="K80" s="31"/>
      <c r="L80" s="31"/>
      <c r="M80" s="31"/>
      <c r="N80" s="31"/>
      <c r="O80" s="31"/>
      <c r="P80" s="31"/>
    </row>
    <row r="81" spans="2:16" x14ac:dyDescent="0.3">
      <c r="B81" s="32" t="s">
        <v>130</v>
      </c>
      <c r="C81" s="31"/>
      <c r="D81" s="31"/>
      <c r="E81" s="31"/>
      <c r="F81" s="31"/>
      <c r="G81" s="31"/>
      <c r="H81" s="31"/>
      <c r="I81" s="31"/>
      <c r="J81" s="31"/>
      <c r="K81" s="31"/>
      <c r="L81" s="31"/>
      <c r="M81" s="31"/>
      <c r="N81" s="31"/>
      <c r="O81" s="31"/>
      <c r="P81" s="31"/>
    </row>
    <row r="82" spans="2:16" x14ac:dyDescent="0.3">
      <c r="B82" s="32" t="s">
        <v>131</v>
      </c>
      <c r="C82" s="31"/>
      <c r="D82" s="31"/>
      <c r="E82" s="31"/>
      <c r="F82" s="31"/>
      <c r="G82" s="31"/>
      <c r="H82" s="31"/>
      <c r="I82" s="31"/>
      <c r="J82" s="31"/>
      <c r="K82" s="31"/>
      <c r="L82" s="31"/>
      <c r="M82" s="31"/>
      <c r="N82" s="31"/>
      <c r="O82" s="31"/>
      <c r="P82" s="31"/>
    </row>
    <row r="83" spans="2:16" x14ac:dyDescent="0.3">
      <c r="B83" s="32" t="s">
        <v>132</v>
      </c>
      <c r="C83" s="31"/>
      <c r="D83" s="31"/>
      <c r="E83" s="31"/>
      <c r="F83" s="31"/>
      <c r="G83" s="31"/>
      <c r="H83" s="31"/>
      <c r="I83" s="31"/>
      <c r="J83" s="31"/>
      <c r="K83" s="31"/>
      <c r="L83" s="31"/>
      <c r="M83" s="31"/>
      <c r="N83" s="31"/>
      <c r="O83" s="31"/>
      <c r="P83" s="31"/>
    </row>
    <row r="84" spans="2:16" x14ac:dyDescent="0.3">
      <c r="B84" s="32" t="s">
        <v>133</v>
      </c>
      <c r="C84" s="31"/>
      <c r="D84" s="31"/>
      <c r="E84" s="31"/>
      <c r="F84" s="31"/>
      <c r="G84" s="31"/>
      <c r="H84" s="31"/>
      <c r="I84" s="31"/>
      <c r="J84" s="31"/>
      <c r="K84" s="31"/>
      <c r="L84" s="31"/>
      <c r="M84" s="31"/>
      <c r="N84" s="31"/>
      <c r="O84" s="31"/>
      <c r="P84" s="31"/>
    </row>
    <row r="85" spans="2:16" x14ac:dyDescent="0.3">
      <c r="B85" s="32" t="s">
        <v>134</v>
      </c>
      <c r="C85" s="31"/>
      <c r="D85" s="31"/>
      <c r="E85" s="31"/>
      <c r="F85" s="31"/>
      <c r="G85" s="31"/>
      <c r="H85" s="31"/>
      <c r="I85" s="31"/>
      <c r="J85" s="31"/>
      <c r="K85" s="31"/>
      <c r="L85" s="31"/>
      <c r="M85" s="31"/>
      <c r="N85" s="31"/>
      <c r="O85" s="31"/>
      <c r="P85" s="31"/>
    </row>
    <row r="86" spans="2:16" ht="45.75" customHeight="1" x14ac:dyDescent="0.3">
      <c r="B86" s="348" t="s">
        <v>135</v>
      </c>
      <c r="C86" s="348"/>
      <c r="D86" s="348"/>
      <c r="E86" s="348"/>
      <c r="F86" s="348"/>
      <c r="G86" s="348"/>
      <c r="H86" s="348"/>
      <c r="I86" s="348"/>
      <c r="J86" s="348"/>
      <c r="K86" s="348"/>
      <c r="L86" s="348"/>
      <c r="M86" s="348"/>
      <c r="N86" s="348"/>
      <c r="O86" s="348"/>
      <c r="P86" s="348"/>
    </row>
    <row r="87" spans="2:16" x14ac:dyDescent="0.3">
      <c r="B87" s="33" t="s">
        <v>136</v>
      </c>
      <c r="C87" s="31"/>
      <c r="D87" s="31"/>
      <c r="E87" s="31"/>
      <c r="F87" s="31"/>
      <c r="G87" s="31"/>
      <c r="H87" s="31"/>
      <c r="I87" s="31"/>
      <c r="J87" s="31"/>
      <c r="K87" s="31"/>
      <c r="L87" s="31"/>
      <c r="M87" s="31"/>
      <c r="N87" s="31"/>
      <c r="O87" s="31"/>
      <c r="P87" s="31"/>
    </row>
    <row r="88" spans="2:16" x14ac:dyDescent="0.3">
      <c r="B88" s="32"/>
      <c r="C88" s="31"/>
      <c r="D88" s="31"/>
      <c r="E88" s="31"/>
      <c r="F88" s="31"/>
      <c r="G88" s="31"/>
      <c r="H88" s="31"/>
      <c r="I88" s="31"/>
      <c r="J88" s="31"/>
      <c r="K88" s="31"/>
      <c r="L88" s="31"/>
      <c r="M88" s="31"/>
      <c r="N88" s="31"/>
      <c r="O88" s="31"/>
      <c r="P88" s="31"/>
    </row>
    <row r="89" spans="2:16" ht="51.75" customHeight="1" x14ac:dyDescent="0.3">
      <c r="B89" s="348" t="s">
        <v>139</v>
      </c>
      <c r="C89" s="348"/>
      <c r="D89" s="348"/>
      <c r="E89" s="348"/>
      <c r="F89" s="348"/>
      <c r="G89" s="348"/>
      <c r="H89" s="348"/>
      <c r="I89" s="348"/>
      <c r="J89" s="348"/>
      <c r="K89" s="348"/>
      <c r="L89" s="348"/>
      <c r="M89" s="348"/>
      <c r="N89" s="348"/>
      <c r="O89" s="348"/>
      <c r="P89" s="348"/>
    </row>
    <row r="90" spans="2:16" x14ac:dyDescent="0.3">
      <c r="B90" s="31"/>
      <c r="C90" s="31"/>
      <c r="D90" s="31"/>
      <c r="E90" s="31"/>
      <c r="F90" s="31"/>
      <c r="G90" s="31"/>
      <c r="H90" s="31"/>
      <c r="I90" s="31"/>
      <c r="J90" s="31"/>
      <c r="K90" s="31"/>
      <c r="L90" s="31"/>
      <c r="M90" s="31"/>
      <c r="N90" s="31"/>
      <c r="O90" s="31"/>
      <c r="P90" s="31"/>
    </row>
  </sheetData>
  <mergeCells count="32">
    <mergeCell ref="B1:P1"/>
    <mergeCell ref="B3:P3"/>
    <mergeCell ref="B5:P5"/>
    <mergeCell ref="B6:P6"/>
    <mergeCell ref="B7:P7"/>
    <mergeCell ref="B8:P8"/>
    <mergeCell ref="B9:P9"/>
    <mergeCell ref="B10:P10"/>
    <mergeCell ref="B11:P11"/>
    <mergeCell ref="B15:P15"/>
    <mergeCell ref="B17:P17"/>
    <mergeCell ref="B19:O19"/>
    <mergeCell ref="B27:P27"/>
    <mergeCell ref="B28:P28"/>
    <mergeCell ref="B29:P29"/>
    <mergeCell ref="B31:P31"/>
    <mergeCell ref="B33:P33"/>
    <mergeCell ref="B35:P35"/>
    <mergeCell ref="B36:P36"/>
    <mergeCell ref="B38:P38"/>
    <mergeCell ref="B40:P40"/>
    <mergeCell ref="B41:P41"/>
    <mergeCell ref="B42:P42"/>
    <mergeCell ref="B47:P47"/>
    <mergeCell ref="B86:P86"/>
    <mergeCell ref="B89:P89"/>
    <mergeCell ref="B48:P48"/>
    <mergeCell ref="B49:P49"/>
    <mergeCell ref="B53:P53"/>
    <mergeCell ref="B57:P57"/>
    <mergeCell ref="B67:P67"/>
    <mergeCell ref="B73:P73"/>
  </mergeCells>
  <printOptions horizontalCentered="1"/>
  <pageMargins left="0.25" right="0.25" top="0.25" bottom="0.25" header="0.3" footer="0.3"/>
  <pageSetup orientation="landscape" blackAndWhite="1"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U45"/>
  <sheetViews>
    <sheetView zoomScaleNormal="100" workbookViewId="0">
      <selection activeCell="A42" sqref="A42:G42"/>
    </sheetView>
  </sheetViews>
  <sheetFormatPr defaultColWidth="9.109375" defaultRowHeight="14.4" x14ac:dyDescent="0.3"/>
  <cols>
    <col min="1" max="2" width="25.6640625" customWidth="1"/>
    <col min="3" max="3" width="12.88671875" bestFit="1" customWidth="1"/>
    <col min="4" max="5" width="14.5546875" customWidth="1"/>
    <col min="6" max="6" width="8.6640625" customWidth="1"/>
    <col min="7" max="7" width="16.33203125" customWidth="1"/>
    <col min="8" max="8" width="2.88671875" customWidth="1"/>
    <col min="19" max="19" width="16.88671875" customWidth="1"/>
    <col min="21" max="21" width="10.88671875" customWidth="1"/>
  </cols>
  <sheetData>
    <row r="1" spans="1:21" ht="24" customHeight="1" x14ac:dyDescent="0.3">
      <c r="A1" s="489" t="s">
        <v>233</v>
      </c>
      <c r="B1" s="489"/>
      <c r="C1" s="489"/>
      <c r="D1" s="489"/>
      <c r="E1" s="489"/>
      <c r="F1" s="489"/>
      <c r="G1">
        <f>+'Section A'!B2</f>
        <v>0</v>
      </c>
      <c r="I1" s="138" t="s">
        <v>234</v>
      </c>
    </row>
    <row r="2" spans="1:21" ht="79.5" customHeight="1" x14ac:dyDescent="0.3">
      <c r="A2" s="496" t="s">
        <v>175</v>
      </c>
      <c r="B2" s="496"/>
      <c r="C2" s="496"/>
      <c r="D2" s="496"/>
      <c r="E2" s="496"/>
      <c r="F2" s="496"/>
      <c r="G2" s="496"/>
      <c r="H2" s="15"/>
      <c r="I2" s="15"/>
    </row>
    <row r="3" spans="1:21" x14ac:dyDescent="0.3">
      <c r="B3" s="15"/>
      <c r="C3" s="15"/>
      <c r="D3" s="15"/>
      <c r="E3" s="15"/>
      <c r="F3" s="15"/>
      <c r="G3" s="15"/>
      <c r="H3" s="15"/>
      <c r="I3" s="15"/>
    </row>
    <row r="4" spans="1:21" x14ac:dyDescent="0.3">
      <c r="A4" s="208" t="s">
        <v>283</v>
      </c>
      <c r="B4" s="208" t="s">
        <v>43</v>
      </c>
      <c r="C4" s="53" t="s">
        <v>44</v>
      </c>
      <c r="D4" s="53" t="s">
        <v>45</v>
      </c>
      <c r="E4" s="53" t="s">
        <v>46</v>
      </c>
      <c r="F4" s="53" t="s">
        <v>47</v>
      </c>
      <c r="G4" s="208" t="s">
        <v>284</v>
      </c>
      <c r="H4" s="15"/>
      <c r="I4" s="15"/>
    </row>
    <row r="5" spans="1:21" s="88" customFormat="1" x14ac:dyDescent="0.3">
      <c r="A5" s="214"/>
      <c r="B5" s="214"/>
      <c r="C5" s="103"/>
      <c r="D5" s="86"/>
      <c r="E5" s="86"/>
      <c r="F5" s="86"/>
      <c r="G5" s="69">
        <f>ROUND(+C5*E5*F5,0)</f>
        <v>0</v>
      </c>
      <c r="H5" s="111"/>
      <c r="I5" s="111"/>
    </row>
    <row r="6" spans="1:21" s="88" customFormat="1" x14ac:dyDescent="0.3">
      <c r="A6" s="215"/>
      <c r="B6" s="215"/>
      <c r="C6" s="103"/>
      <c r="D6" s="86"/>
      <c r="E6" s="86"/>
      <c r="F6" s="86"/>
      <c r="G6" s="69">
        <f t="shared" ref="G6:G14" si="0">ROUND(+C6*E6*F6,0)</f>
        <v>0</v>
      </c>
      <c r="H6" s="76"/>
      <c r="I6" s="76"/>
    </row>
    <row r="7" spans="1:21" s="88" customFormat="1" x14ac:dyDescent="0.3">
      <c r="A7" s="215"/>
      <c r="B7" s="215"/>
      <c r="C7" s="103"/>
      <c r="D7" s="86"/>
      <c r="E7" s="86"/>
      <c r="F7" s="86"/>
      <c r="G7" s="69">
        <f t="shared" si="0"/>
        <v>0</v>
      </c>
      <c r="I7" s="76"/>
    </row>
    <row r="8" spans="1:21" s="88" customFormat="1" x14ac:dyDescent="0.3">
      <c r="A8" s="215"/>
      <c r="B8" s="215"/>
      <c r="C8" s="103"/>
      <c r="D8" s="86"/>
      <c r="E8" s="86"/>
      <c r="F8" s="86"/>
      <c r="G8" s="69">
        <f t="shared" si="0"/>
        <v>0</v>
      </c>
      <c r="H8" s="76"/>
      <c r="I8" s="76"/>
    </row>
    <row r="9" spans="1:21" s="88" customFormat="1" x14ac:dyDescent="0.3">
      <c r="A9" s="215"/>
      <c r="B9" s="215"/>
      <c r="C9" s="103"/>
      <c r="D9" s="86"/>
      <c r="E9" s="86"/>
      <c r="F9" s="86"/>
      <c r="G9" s="69">
        <f t="shared" si="0"/>
        <v>0</v>
      </c>
      <c r="I9" s="76"/>
    </row>
    <row r="10" spans="1:21" s="88" customFormat="1" x14ac:dyDescent="0.3">
      <c r="A10" s="215"/>
      <c r="B10" s="215"/>
      <c r="C10" s="103"/>
      <c r="D10" s="86"/>
      <c r="E10" s="86"/>
      <c r="F10" s="86"/>
      <c r="G10" s="69">
        <f t="shared" si="0"/>
        <v>0</v>
      </c>
      <c r="H10" s="76"/>
      <c r="I10" s="76"/>
    </row>
    <row r="11" spans="1:21" s="88" customFormat="1" x14ac:dyDescent="0.3">
      <c r="A11" s="215"/>
      <c r="B11" s="215"/>
      <c r="C11" s="103"/>
      <c r="D11" s="86"/>
      <c r="E11" s="86"/>
      <c r="F11" s="86"/>
      <c r="G11" s="69">
        <f t="shared" si="0"/>
        <v>0</v>
      </c>
      <c r="I11" s="76"/>
    </row>
    <row r="12" spans="1:21" s="88" customFormat="1" x14ac:dyDescent="0.3">
      <c r="A12" s="215"/>
      <c r="B12" s="215"/>
      <c r="C12" s="103"/>
      <c r="D12" s="86"/>
      <c r="E12" s="86"/>
      <c r="F12" s="86"/>
      <c r="G12" s="69">
        <f t="shared" si="0"/>
        <v>0</v>
      </c>
      <c r="H12" s="76"/>
      <c r="I12" s="76"/>
    </row>
    <row r="13" spans="1:21" s="88" customFormat="1" x14ac:dyDescent="0.3">
      <c r="A13" s="215"/>
      <c r="B13" s="215"/>
      <c r="C13" s="103"/>
      <c r="D13" s="86"/>
      <c r="E13" s="86"/>
      <c r="F13" s="86"/>
      <c r="G13" s="69">
        <f t="shared" si="0"/>
        <v>0</v>
      </c>
      <c r="I13" s="76"/>
    </row>
    <row r="14" spans="1:21" s="88" customFormat="1" x14ac:dyDescent="0.3">
      <c r="A14" s="215"/>
      <c r="B14" s="215"/>
      <c r="C14" s="103"/>
      <c r="D14" s="86"/>
      <c r="E14" s="86"/>
      <c r="F14" s="86"/>
      <c r="G14" s="273">
        <f t="shared" si="0"/>
        <v>0</v>
      </c>
      <c r="I14" s="76"/>
    </row>
    <row r="15" spans="1:21" s="88" customFormat="1" x14ac:dyDescent="0.3">
      <c r="A15" s="215"/>
      <c r="B15" s="215"/>
      <c r="C15" s="89"/>
      <c r="E15" s="106"/>
      <c r="F15" s="212" t="s">
        <v>310</v>
      </c>
      <c r="G15" s="69">
        <f>ROUND(SUM(G5:G14),0)</f>
        <v>0</v>
      </c>
      <c r="I15" s="101" t="s">
        <v>312</v>
      </c>
      <c r="N15" s="75"/>
      <c r="O15" s="76"/>
      <c r="P15" s="76"/>
      <c r="Q15" s="76"/>
      <c r="R15" s="76"/>
      <c r="S15" s="76"/>
      <c r="T15" s="76"/>
      <c r="U15" s="76"/>
    </row>
    <row r="16" spans="1:21" s="88" customFormat="1" x14ac:dyDescent="0.3">
      <c r="A16" s="215"/>
      <c r="B16" s="215"/>
      <c r="C16" s="89"/>
      <c r="G16" s="279"/>
      <c r="I16" s="76"/>
      <c r="N16" s="502"/>
      <c r="O16" s="502"/>
      <c r="P16" s="75"/>
      <c r="Q16" s="75"/>
      <c r="R16" s="502"/>
      <c r="S16" s="502"/>
      <c r="T16" s="76"/>
      <c r="U16" s="75"/>
    </row>
    <row r="17" spans="1:21" s="88" customFormat="1" x14ac:dyDescent="0.3">
      <c r="A17" s="214"/>
      <c r="B17" s="214"/>
      <c r="C17" s="103"/>
      <c r="D17" s="86"/>
      <c r="E17" s="86"/>
      <c r="F17" s="86"/>
      <c r="G17" s="69">
        <f t="shared" ref="G17:G26" si="1">ROUND(+C17*E17*F17,0)</f>
        <v>0</v>
      </c>
      <c r="H17" s="111"/>
      <c r="I17" s="111"/>
    </row>
    <row r="18" spans="1:21" s="88" customFormat="1" x14ac:dyDescent="0.3">
      <c r="A18" s="215"/>
      <c r="B18" s="214"/>
      <c r="C18" s="103"/>
      <c r="D18" s="86"/>
      <c r="E18" s="86"/>
      <c r="F18" s="86"/>
      <c r="G18" s="69">
        <f t="shared" si="1"/>
        <v>0</v>
      </c>
      <c r="H18" s="76"/>
      <c r="I18" s="76"/>
    </row>
    <row r="19" spans="1:21" s="88" customFormat="1" x14ac:dyDescent="0.3">
      <c r="A19" s="215"/>
      <c r="B19" s="215"/>
      <c r="C19" s="103"/>
      <c r="D19" s="86"/>
      <c r="E19" s="86"/>
      <c r="F19" s="86"/>
      <c r="G19" s="69">
        <f t="shared" si="1"/>
        <v>0</v>
      </c>
      <c r="I19" s="76"/>
    </row>
    <row r="20" spans="1:21" s="88" customFormat="1" x14ac:dyDescent="0.3">
      <c r="A20" s="215"/>
      <c r="B20" s="215"/>
      <c r="C20" s="103"/>
      <c r="D20" s="86"/>
      <c r="E20" s="86"/>
      <c r="F20" s="86"/>
      <c r="G20" s="69">
        <f t="shared" si="1"/>
        <v>0</v>
      </c>
      <c r="H20" s="76"/>
      <c r="I20" s="76"/>
    </row>
    <row r="21" spans="1:21" s="88" customFormat="1" x14ac:dyDescent="0.3">
      <c r="A21" s="215"/>
      <c r="B21" s="215"/>
      <c r="C21" s="103"/>
      <c r="D21" s="86"/>
      <c r="E21" s="86"/>
      <c r="F21" s="86"/>
      <c r="G21" s="69">
        <f t="shared" si="1"/>
        <v>0</v>
      </c>
      <c r="I21" s="76"/>
    </row>
    <row r="22" spans="1:21" s="88" customFormat="1" x14ac:dyDescent="0.3">
      <c r="A22" s="215"/>
      <c r="B22" s="215"/>
      <c r="C22" s="103"/>
      <c r="D22" s="86"/>
      <c r="E22" s="86"/>
      <c r="F22" s="86"/>
      <c r="G22" s="69">
        <f t="shared" si="1"/>
        <v>0</v>
      </c>
      <c r="H22" s="76"/>
      <c r="I22" s="76"/>
    </row>
    <row r="23" spans="1:21" s="88" customFormat="1" x14ac:dyDescent="0.3">
      <c r="A23" s="215"/>
      <c r="B23" s="215"/>
      <c r="C23" s="103"/>
      <c r="D23" s="86"/>
      <c r="E23" s="86"/>
      <c r="F23" s="86"/>
      <c r="G23" s="69">
        <f t="shared" si="1"/>
        <v>0</v>
      </c>
      <c r="I23" s="76"/>
    </row>
    <row r="24" spans="1:21" s="88" customFormat="1" x14ac:dyDescent="0.3">
      <c r="A24" s="215"/>
      <c r="B24" s="215"/>
      <c r="C24" s="103"/>
      <c r="D24" s="86"/>
      <c r="E24" s="86"/>
      <c r="F24" s="86"/>
      <c r="G24" s="69">
        <f t="shared" si="1"/>
        <v>0</v>
      </c>
      <c r="H24" s="76"/>
      <c r="I24" s="76"/>
    </row>
    <row r="25" spans="1:21" s="88" customFormat="1" x14ac:dyDescent="0.3">
      <c r="A25" s="215"/>
      <c r="B25" s="215"/>
      <c r="C25" s="103"/>
      <c r="D25" s="86"/>
      <c r="E25" s="86"/>
      <c r="F25" s="86"/>
      <c r="G25" s="69">
        <f t="shared" si="1"/>
        <v>0</v>
      </c>
      <c r="I25" s="76"/>
    </row>
    <row r="26" spans="1:21" s="88" customFormat="1" x14ac:dyDescent="0.3">
      <c r="A26" s="215"/>
      <c r="B26" s="215"/>
      <c r="C26" s="103"/>
      <c r="D26" s="86"/>
      <c r="E26" s="86"/>
      <c r="F26" s="86"/>
      <c r="G26" s="273">
        <f t="shared" si="1"/>
        <v>0</v>
      </c>
      <c r="I26" s="76"/>
    </row>
    <row r="27" spans="1:21" s="88" customFormat="1" x14ac:dyDescent="0.3">
      <c r="A27" s="215"/>
      <c r="B27" s="215"/>
      <c r="C27" s="89"/>
      <c r="E27" s="106"/>
      <c r="F27" s="212" t="s">
        <v>311</v>
      </c>
      <c r="G27" s="69">
        <f>ROUND(SUM(G16:G26),0)</f>
        <v>0</v>
      </c>
      <c r="I27" s="101" t="s">
        <v>312</v>
      </c>
      <c r="N27" s="75"/>
      <c r="O27" s="76"/>
      <c r="P27" s="76"/>
      <c r="Q27" s="76"/>
      <c r="R27" s="76"/>
      <c r="S27" s="76"/>
      <c r="T27" s="76"/>
      <c r="U27" s="76"/>
    </row>
    <row r="28" spans="1:21" s="88" customFormat="1" x14ac:dyDescent="0.3">
      <c r="A28" s="215"/>
      <c r="B28" s="215"/>
      <c r="C28" s="89"/>
      <c r="F28" s="243" t="s">
        <v>213</v>
      </c>
      <c r="G28" s="274">
        <f>+G27+G15</f>
        <v>0</v>
      </c>
      <c r="I28" s="76"/>
      <c r="N28" s="502"/>
      <c r="O28" s="502"/>
      <c r="P28" s="75"/>
      <c r="Q28" s="75"/>
      <c r="R28" s="502"/>
      <c r="S28" s="502"/>
      <c r="T28" s="76"/>
      <c r="U28" s="75"/>
    </row>
    <row r="29" spans="1:21" s="88" customFormat="1" x14ac:dyDescent="0.3">
      <c r="A29" s="215"/>
      <c r="B29" s="215"/>
      <c r="C29" s="89"/>
      <c r="G29" s="279"/>
      <c r="I29" s="76"/>
      <c r="N29" s="502"/>
      <c r="O29" s="502"/>
      <c r="P29" s="75"/>
      <c r="Q29" s="75"/>
      <c r="R29" s="502"/>
      <c r="S29" s="502"/>
      <c r="T29" s="76"/>
      <c r="U29" s="75"/>
    </row>
    <row r="30" spans="1:21" s="88" customFormat="1" x14ac:dyDescent="0.3">
      <c r="A30" s="215"/>
      <c r="B30" s="215"/>
      <c r="C30" s="103"/>
      <c r="D30" s="86"/>
      <c r="E30" s="86"/>
      <c r="F30" s="86"/>
      <c r="G30" s="69">
        <f t="shared" ref="G30:G31" si="2">ROUND(+C30*E30*F30,0)</f>
        <v>0</v>
      </c>
      <c r="I30" s="76"/>
      <c r="N30" s="75"/>
      <c r="O30" s="75"/>
      <c r="P30" s="75"/>
      <c r="Q30" s="75"/>
      <c r="R30" s="75"/>
      <c r="S30" s="75"/>
      <c r="T30" s="76"/>
      <c r="U30" s="75"/>
    </row>
    <row r="31" spans="1:21" s="88" customFormat="1" x14ac:dyDescent="0.3">
      <c r="A31" s="215"/>
      <c r="B31" s="215"/>
      <c r="C31" s="103"/>
      <c r="D31" s="86"/>
      <c r="E31" s="86"/>
      <c r="F31" s="86"/>
      <c r="G31" s="273">
        <f t="shared" si="2"/>
        <v>0</v>
      </c>
      <c r="I31" s="76"/>
      <c r="N31" s="503"/>
      <c r="O31" s="504"/>
      <c r="P31" s="112"/>
      <c r="Q31" s="112"/>
      <c r="R31" s="505"/>
      <c r="S31" s="505"/>
      <c r="T31" s="76"/>
      <c r="U31" s="101"/>
    </row>
    <row r="32" spans="1:21" s="88" customFormat="1" x14ac:dyDescent="0.3">
      <c r="C32" s="89"/>
      <c r="E32" s="206"/>
      <c r="F32" s="213" t="s">
        <v>315</v>
      </c>
      <c r="G32" s="69">
        <f>ROUND(SUM(G29:G31),0)</f>
        <v>0</v>
      </c>
      <c r="I32" s="101" t="s">
        <v>312</v>
      </c>
      <c r="N32" s="76"/>
      <c r="O32" s="76"/>
      <c r="P32" s="109"/>
      <c r="Q32" s="112"/>
      <c r="R32" s="506"/>
      <c r="S32" s="506"/>
      <c r="T32" s="76"/>
      <c r="U32" s="101"/>
    </row>
    <row r="33" spans="1:21" s="88" customFormat="1" x14ac:dyDescent="0.3">
      <c r="A33" s="215"/>
      <c r="B33" s="215"/>
      <c r="C33" s="89"/>
      <c r="G33" s="279"/>
      <c r="I33" s="76"/>
      <c r="N33" s="502"/>
      <c r="O33" s="502"/>
      <c r="P33" s="75"/>
      <c r="Q33" s="75"/>
      <c r="R33" s="502"/>
      <c r="S33" s="502"/>
      <c r="T33" s="76"/>
      <c r="U33" s="75"/>
    </row>
    <row r="34" spans="1:21" s="88" customFormat="1" x14ac:dyDescent="0.3">
      <c r="A34" s="215"/>
      <c r="B34" s="215"/>
      <c r="C34" s="103"/>
      <c r="D34" s="86"/>
      <c r="E34" s="86"/>
      <c r="F34" s="86"/>
      <c r="G34" s="69">
        <f t="shared" ref="G34:G35" si="3">ROUND(+C34*E34*F34,0)</f>
        <v>0</v>
      </c>
      <c r="I34" s="76"/>
      <c r="N34" s="75"/>
      <c r="O34" s="75"/>
      <c r="P34" s="75"/>
      <c r="Q34" s="75"/>
      <c r="R34" s="75"/>
      <c r="S34" s="75"/>
      <c r="T34" s="76"/>
      <c r="U34" s="75"/>
    </row>
    <row r="35" spans="1:21" s="88" customFormat="1" x14ac:dyDescent="0.3">
      <c r="A35" s="215"/>
      <c r="B35" s="215"/>
      <c r="C35" s="103"/>
      <c r="D35" s="86"/>
      <c r="E35" s="86"/>
      <c r="F35" s="86"/>
      <c r="G35" s="273">
        <f t="shared" si="3"/>
        <v>0</v>
      </c>
      <c r="I35" s="76"/>
      <c r="N35" s="503"/>
      <c r="O35" s="504"/>
      <c r="P35" s="112"/>
      <c r="Q35" s="112"/>
      <c r="R35" s="505"/>
      <c r="S35" s="505"/>
      <c r="T35" s="76"/>
      <c r="U35" s="101"/>
    </row>
    <row r="36" spans="1:21" s="88" customFormat="1" x14ac:dyDescent="0.3">
      <c r="C36" s="89"/>
      <c r="E36" s="206"/>
      <c r="F36" s="213" t="s">
        <v>316</v>
      </c>
      <c r="G36" s="69">
        <f>ROUND(SUM(G33:G35),0)</f>
        <v>0</v>
      </c>
      <c r="I36" s="101" t="s">
        <v>312</v>
      </c>
      <c r="N36" s="76"/>
      <c r="O36" s="76"/>
      <c r="P36" s="109"/>
      <c r="Q36" s="112"/>
      <c r="R36" s="506"/>
      <c r="S36" s="506"/>
      <c r="T36" s="76"/>
      <c r="U36" s="101"/>
    </row>
    <row r="37" spans="1:21" s="88" customFormat="1" x14ac:dyDescent="0.3">
      <c r="A37" s="215"/>
      <c r="B37" s="215"/>
      <c r="C37" s="89"/>
      <c r="F37" s="243" t="s">
        <v>317</v>
      </c>
      <c r="G37" s="274">
        <f>+G36+G32</f>
        <v>0</v>
      </c>
      <c r="I37" s="76"/>
      <c r="N37" s="502"/>
      <c r="O37" s="502"/>
      <c r="P37" s="75"/>
      <c r="Q37" s="75"/>
      <c r="R37" s="502"/>
      <c r="S37" s="502"/>
      <c r="T37" s="76"/>
      <c r="U37" s="75"/>
    </row>
    <row r="38" spans="1:21" x14ac:dyDescent="0.3">
      <c r="F38" s="9"/>
      <c r="G38" s="279"/>
    </row>
    <row r="39" spans="1:21" x14ac:dyDescent="0.3">
      <c r="E39" s="490" t="s">
        <v>190</v>
      </c>
      <c r="F39" s="490"/>
      <c r="G39" s="69">
        <f>+G28+G37</f>
        <v>0</v>
      </c>
      <c r="I39" s="127" t="s">
        <v>216</v>
      </c>
    </row>
    <row r="40" spans="1:21" s="88" customFormat="1" x14ac:dyDescent="0.3">
      <c r="C40" s="89"/>
      <c r="G40" s="89"/>
    </row>
    <row r="41" spans="1:21" s="88" customFormat="1" x14ac:dyDescent="0.3">
      <c r="A41" s="93" t="s">
        <v>48</v>
      </c>
      <c r="B41" s="94"/>
      <c r="C41" s="94"/>
      <c r="D41" s="94"/>
      <c r="E41" s="94"/>
      <c r="F41" s="94"/>
      <c r="G41" s="113"/>
      <c r="I41" s="128" t="s">
        <v>215</v>
      </c>
    </row>
    <row r="42" spans="1:21" s="88" customFormat="1" ht="45.75" customHeight="1" x14ac:dyDescent="0.3">
      <c r="A42" s="507"/>
      <c r="B42" s="508"/>
      <c r="C42" s="508"/>
      <c r="D42" s="508"/>
      <c r="E42" s="508"/>
      <c r="F42" s="508"/>
      <c r="G42" s="509"/>
      <c r="I42" s="485" t="s">
        <v>319</v>
      </c>
      <c r="J42" s="485"/>
      <c r="K42" s="485"/>
      <c r="L42" s="485"/>
      <c r="M42" s="485"/>
      <c r="N42" s="485"/>
      <c r="O42" s="485"/>
      <c r="P42" s="485"/>
      <c r="Q42" s="485"/>
    </row>
    <row r="44" spans="1:21" s="88" customFormat="1" x14ac:dyDescent="0.3">
      <c r="A44" s="93" t="s">
        <v>374</v>
      </c>
      <c r="B44" s="97"/>
      <c r="C44" s="98"/>
      <c r="D44" s="98"/>
      <c r="E44" s="98"/>
      <c r="F44" s="98"/>
      <c r="G44" s="114"/>
      <c r="I44" s="128" t="s">
        <v>215</v>
      </c>
    </row>
    <row r="45" spans="1:21" s="88" customFormat="1" ht="45" customHeight="1" x14ac:dyDescent="0.3">
      <c r="A45" s="510"/>
      <c r="B45" s="511"/>
      <c r="C45" s="511"/>
      <c r="D45" s="511"/>
      <c r="E45" s="511"/>
      <c r="F45" s="511"/>
      <c r="G45" s="512"/>
      <c r="I45" s="485" t="s">
        <v>319</v>
      </c>
      <c r="J45" s="485"/>
      <c r="K45" s="485"/>
      <c r="L45" s="485"/>
      <c r="M45" s="485"/>
      <c r="N45" s="485"/>
      <c r="O45" s="485"/>
      <c r="P45" s="485"/>
      <c r="Q45" s="485"/>
    </row>
  </sheetData>
  <sheetProtection algorithmName="SHA-512" hashValue="aQNJ83Vqr/1k0KL47EUa9B6YWZ4jW3i3dLwlQRyNeV0FjH7vd43LgW/MzqFdSft4uUG6RPhnkNfOo9jaL7gnTg==" saltValue="9aSnfdc2GIVUDyod7Bxcow==" spinCount="100000" sheet="1" objects="1" scenarios="1" formatCells="0" formatRows="0" insertRows="0" deleteRows="0" sort="0"/>
  <mergeCells count="23">
    <mergeCell ref="I42:Q42"/>
    <mergeCell ref="I45:Q45"/>
    <mergeCell ref="A1:F1"/>
    <mergeCell ref="E39:F39"/>
    <mergeCell ref="A2:G2"/>
    <mergeCell ref="A42:G42"/>
    <mergeCell ref="A45:G45"/>
    <mergeCell ref="N16:O16"/>
    <mergeCell ref="N37:O37"/>
    <mergeCell ref="R16:S16"/>
    <mergeCell ref="N31:O31"/>
    <mergeCell ref="R31:S31"/>
    <mergeCell ref="R32:S32"/>
    <mergeCell ref="N29:O29"/>
    <mergeCell ref="R29:S29"/>
    <mergeCell ref="N28:O28"/>
    <mergeCell ref="R28:S28"/>
    <mergeCell ref="R37:S37"/>
    <mergeCell ref="N33:O33"/>
    <mergeCell ref="R33:S33"/>
    <mergeCell ref="N35:O35"/>
    <mergeCell ref="R35:S35"/>
    <mergeCell ref="R36:S36"/>
  </mergeCells>
  <printOptions horizontalCentered="1"/>
  <pageMargins left="0.25" right="0.25" top="0.25" bottom="0.25" header="0.3" footer="0.3"/>
  <pageSetup fitToHeight="0" orientation="landscape" blackAndWhite="1"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N35"/>
  <sheetViews>
    <sheetView zoomScaleNormal="100" zoomScaleSheetLayoutView="100" workbookViewId="0">
      <selection activeCell="C5" sqref="C5"/>
    </sheetView>
  </sheetViews>
  <sheetFormatPr defaultColWidth="9.109375" defaultRowHeight="14.4" x14ac:dyDescent="0.3"/>
  <cols>
    <col min="1" max="1" width="72.44140625" customWidth="1"/>
    <col min="2" max="3" width="20.5546875" customWidth="1"/>
    <col min="4" max="4" width="20.33203125" customWidth="1"/>
    <col min="5" max="5" width="2.5546875" customWidth="1"/>
  </cols>
  <sheetData>
    <row r="1" spans="1:6" ht="27.75" customHeight="1" x14ac:dyDescent="0.3">
      <c r="A1" s="489" t="s">
        <v>233</v>
      </c>
      <c r="B1" s="489"/>
      <c r="C1" s="489"/>
      <c r="D1">
        <f>+'Section A'!B2</f>
        <v>0</v>
      </c>
      <c r="F1" s="138" t="s">
        <v>234</v>
      </c>
    </row>
    <row r="2" spans="1:6" ht="93.75" customHeight="1" x14ac:dyDescent="0.3">
      <c r="A2" s="496" t="s">
        <v>172</v>
      </c>
      <c r="B2" s="496"/>
      <c r="C2" s="496"/>
      <c r="D2" s="496"/>
      <c r="E2" s="15"/>
      <c r="F2" s="15"/>
    </row>
    <row r="3" spans="1:6" ht="9" customHeight="1" x14ac:dyDescent="0.3">
      <c r="A3" s="15"/>
      <c r="B3" s="15"/>
      <c r="C3" s="15"/>
      <c r="D3" s="15"/>
      <c r="E3" s="15"/>
      <c r="F3" s="15"/>
    </row>
    <row r="4" spans="1:6" x14ac:dyDescent="0.3">
      <c r="A4" s="209" t="s">
        <v>3</v>
      </c>
      <c r="B4" s="20" t="s">
        <v>49</v>
      </c>
      <c r="C4" s="20" t="s">
        <v>2</v>
      </c>
      <c r="D4" s="209" t="s">
        <v>285</v>
      </c>
      <c r="E4" s="15"/>
      <c r="F4" s="15"/>
    </row>
    <row r="5" spans="1:6" s="88" customFormat="1" x14ac:dyDescent="0.3">
      <c r="A5" s="214"/>
      <c r="B5" s="210"/>
      <c r="C5" s="115"/>
      <c r="D5" s="69">
        <f>ROUND(+B5*C5,0)</f>
        <v>0</v>
      </c>
      <c r="E5" s="111"/>
      <c r="F5" s="111"/>
    </row>
    <row r="6" spans="1:6" s="88" customFormat="1" ht="15" customHeight="1" x14ac:dyDescent="0.3">
      <c r="A6" s="214"/>
      <c r="B6" s="210"/>
      <c r="C6" s="115"/>
      <c r="D6" s="69">
        <f t="shared" ref="D6:D9" si="0">ROUND(+B6*C6,0)</f>
        <v>0</v>
      </c>
      <c r="E6" s="111"/>
      <c r="F6" s="111"/>
    </row>
    <row r="7" spans="1:6" s="88" customFormat="1" ht="15" customHeight="1" x14ac:dyDescent="0.3">
      <c r="A7" s="214"/>
      <c r="B7" s="210"/>
      <c r="C7" s="115"/>
      <c r="D7" s="69">
        <f t="shared" si="0"/>
        <v>0</v>
      </c>
      <c r="E7" s="111"/>
      <c r="F7" s="111"/>
    </row>
    <row r="8" spans="1:6" s="88" customFormat="1" ht="15" customHeight="1" x14ac:dyDescent="0.3">
      <c r="A8" s="214"/>
      <c r="B8" s="210"/>
      <c r="C8" s="115"/>
      <c r="D8" s="69">
        <f t="shared" si="0"/>
        <v>0</v>
      </c>
      <c r="E8" s="111"/>
      <c r="F8" s="111"/>
    </row>
    <row r="9" spans="1:6" s="88" customFormat="1" ht="15" customHeight="1" x14ac:dyDescent="0.3">
      <c r="A9" s="214"/>
      <c r="B9" s="210"/>
      <c r="C9" s="115"/>
      <c r="D9" s="273">
        <f t="shared" si="0"/>
        <v>0</v>
      </c>
      <c r="E9" s="111"/>
      <c r="F9" s="111"/>
    </row>
    <row r="10" spans="1:6" s="88" customFormat="1" x14ac:dyDescent="0.3">
      <c r="A10" s="214"/>
      <c r="B10" s="216"/>
      <c r="C10" s="212" t="s">
        <v>310</v>
      </c>
      <c r="D10" s="69">
        <f>ROUND(SUM(D5:D9),0)</f>
        <v>0</v>
      </c>
      <c r="E10" s="76"/>
      <c r="F10" s="101" t="s">
        <v>312</v>
      </c>
    </row>
    <row r="11" spans="1:6" s="88" customFormat="1" x14ac:dyDescent="0.3">
      <c r="A11" s="214"/>
      <c r="B11" s="76"/>
      <c r="C11" s="80"/>
      <c r="D11" s="278"/>
      <c r="E11" s="76"/>
      <c r="F11" s="76"/>
    </row>
    <row r="12" spans="1:6" s="88" customFormat="1" x14ac:dyDescent="0.3">
      <c r="A12" s="214"/>
      <c r="B12" s="210"/>
      <c r="C12" s="115"/>
      <c r="D12" s="69">
        <f t="shared" ref="D12:D16" si="1">ROUND(+B12*C12,0)</f>
        <v>0</v>
      </c>
      <c r="E12" s="111"/>
      <c r="F12" s="111"/>
    </row>
    <row r="13" spans="1:6" s="88" customFormat="1" ht="15" customHeight="1" x14ac:dyDescent="0.3">
      <c r="A13" s="214"/>
      <c r="B13" s="210"/>
      <c r="C13" s="115"/>
      <c r="D13" s="69">
        <f t="shared" si="1"/>
        <v>0</v>
      </c>
      <c r="E13" s="111"/>
      <c r="F13" s="111"/>
    </row>
    <row r="14" spans="1:6" s="88" customFormat="1" ht="15" customHeight="1" x14ac:dyDescent="0.3">
      <c r="A14" s="214"/>
      <c r="B14" s="210"/>
      <c r="C14" s="115"/>
      <c r="D14" s="69">
        <f t="shared" si="1"/>
        <v>0</v>
      </c>
      <c r="E14" s="111"/>
      <c r="F14" s="111"/>
    </row>
    <row r="15" spans="1:6" s="88" customFormat="1" ht="15" customHeight="1" x14ac:dyDescent="0.3">
      <c r="A15" s="214"/>
      <c r="B15" s="210"/>
      <c r="C15" s="115"/>
      <c r="D15" s="69">
        <f t="shared" si="1"/>
        <v>0</v>
      </c>
      <c r="E15" s="111"/>
      <c r="F15" s="111"/>
    </row>
    <row r="16" spans="1:6" s="88" customFormat="1" ht="15" customHeight="1" x14ac:dyDescent="0.3">
      <c r="A16" s="214"/>
      <c r="B16" s="210"/>
      <c r="C16" s="115"/>
      <c r="D16" s="273">
        <f t="shared" si="1"/>
        <v>0</v>
      </c>
      <c r="E16" s="111"/>
      <c r="F16" s="111"/>
    </row>
    <row r="17" spans="1:14" s="88" customFormat="1" x14ac:dyDescent="0.3">
      <c r="A17" s="214"/>
      <c r="B17" s="216"/>
      <c r="C17" s="212" t="s">
        <v>311</v>
      </c>
      <c r="D17" s="69">
        <f>ROUND(SUM(D12:D16),0)</f>
        <v>0</v>
      </c>
      <c r="E17" s="76"/>
      <c r="F17" s="101" t="s">
        <v>312</v>
      </c>
    </row>
    <row r="18" spans="1:14" s="88" customFormat="1" x14ac:dyDescent="0.3">
      <c r="A18" s="214"/>
      <c r="B18" s="76"/>
      <c r="C18" s="243" t="s">
        <v>213</v>
      </c>
      <c r="D18" s="274">
        <f>+D17+D10</f>
        <v>0</v>
      </c>
      <c r="E18" s="76"/>
      <c r="F18" s="76"/>
    </row>
    <row r="19" spans="1:14" s="88" customFormat="1" x14ac:dyDescent="0.3">
      <c r="A19" s="214"/>
      <c r="B19" s="76"/>
      <c r="C19" s="243"/>
      <c r="D19" s="278"/>
      <c r="E19" s="76"/>
      <c r="F19" s="76"/>
    </row>
    <row r="20" spans="1:14" s="88" customFormat="1" x14ac:dyDescent="0.3">
      <c r="A20" s="214"/>
      <c r="B20" s="210"/>
      <c r="C20" s="115"/>
      <c r="D20" s="69">
        <f t="shared" ref="D20:D21" si="2">ROUND(+B20*C20,0)</f>
        <v>0</v>
      </c>
      <c r="E20" s="76"/>
      <c r="F20" s="76"/>
    </row>
    <row r="21" spans="1:14" s="88" customFormat="1" x14ac:dyDescent="0.3">
      <c r="A21" s="214"/>
      <c r="B21" s="210"/>
      <c r="C21" s="115"/>
      <c r="D21" s="273">
        <f t="shared" si="2"/>
        <v>0</v>
      </c>
      <c r="E21" s="105"/>
      <c r="F21" s="75"/>
    </row>
    <row r="22" spans="1:14" s="88" customFormat="1" x14ac:dyDescent="0.3">
      <c r="A22" s="214"/>
      <c r="B22" s="217"/>
      <c r="C22" s="213" t="s">
        <v>315</v>
      </c>
      <c r="D22" s="69">
        <f>ROUND(SUM(D19:D21),0)</f>
        <v>0</v>
      </c>
      <c r="E22" s="105"/>
      <c r="F22" s="101" t="s">
        <v>312</v>
      </c>
    </row>
    <row r="23" spans="1:14" s="88" customFormat="1" x14ac:dyDescent="0.3">
      <c r="A23" s="214"/>
      <c r="B23" s="76"/>
      <c r="C23" s="80"/>
      <c r="D23" s="278"/>
      <c r="E23" s="76"/>
      <c r="F23" s="76"/>
    </row>
    <row r="24" spans="1:14" s="88" customFormat="1" x14ac:dyDescent="0.3">
      <c r="A24" s="214"/>
      <c r="B24" s="210"/>
      <c r="C24" s="115"/>
      <c r="D24" s="69">
        <f t="shared" ref="D24:D25" si="3">ROUND(+B24*C24,0)</f>
        <v>0</v>
      </c>
      <c r="E24" s="76"/>
      <c r="F24" s="76"/>
    </row>
    <row r="25" spans="1:14" s="88" customFormat="1" x14ac:dyDescent="0.3">
      <c r="A25" s="214"/>
      <c r="B25" s="210"/>
      <c r="C25" s="115"/>
      <c r="D25" s="273">
        <f t="shared" si="3"/>
        <v>0</v>
      </c>
      <c r="E25" s="105"/>
      <c r="F25" s="75"/>
    </row>
    <row r="26" spans="1:14" s="88" customFormat="1" x14ac:dyDescent="0.3">
      <c r="A26" s="214"/>
      <c r="B26" s="217"/>
      <c r="C26" s="213" t="s">
        <v>316</v>
      </c>
      <c r="D26" s="69">
        <f>ROUND(SUM(D23:D25),0)</f>
        <v>0</v>
      </c>
      <c r="E26" s="105"/>
      <c r="F26" s="101" t="s">
        <v>312</v>
      </c>
    </row>
    <row r="27" spans="1:14" s="88" customFormat="1" x14ac:dyDescent="0.3">
      <c r="A27" s="214"/>
      <c r="B27" s="76"/>
      <c r="C27" s="243" t="s">
        <v>317</v>
      </c>
      <c r="D27" s="274">
        <f>+D26+D22</f>
        <v>0</v>
      </c>
      <c r="E27" s="76"/>
      <c r="F27" s="76"/>
    </row>
    <row r="28" spans="1:14" x14ac:dyDescent="0.3">
      <c r="D28" s="74"/>
    </row>
    <row r="29" spans="1:14" x14ac:dyDescent="0.3">
      <c r="B29" s="490" t="s">
        <v>51</v>
      </c>
      <c r="C29" s="490"/>
      <c r="D29" s="68">
        <f>+D27+D18</f>
        <v>0</v>
      </c>
      <c r="F29" s="127" t="s">
        <v>216</v>
      </c>
    </row>
    <row r="30" spans="1:14" s="88" customFormat="1" x14ac:dyDescent="0.3">
      <c r="C30" s="89"/>
      <c r="D30" s="92"/>
    </row>
    <row r="31" spans="1:14" s="88" customFormat="1" x14ac:dyDescent="0.3">
      <c r="A31" s="93" t="s">
        <v>50</v>
      </c>
      <c r="B31" s="94"/>
      <c r="C31" s="94"/>
      <c r="D31" s="95"/>
      <c r="E31" s="89"/>
      <c r="F31" s="128" t="s">
        <v>215</v>
      </c>
    </row>
    <row r="32" spans="1:14" s="88" customFormat="1" ht="45.75" customHeight="1" x14ac:dyDescent="0.3">
      <c r="A32" s="507"/>
      <c r="B32" s="508"/>
      <c r="C32" s="508"/>
      <c r="D32" s="509"/>
      <c r="E32" s="89"/>
      <c r="F32" s="485" t="s">
        <v>319</v>
      </c>
      <c r="G32" s="485"/>
      <c r="H32" s="485"/>
      <c r="I32" s="485"/>
      <c r="J32" s="485"/>
      <c r="K32" s="485"/>
      <c r="L32" s="485"/>
      <c r="M32" s="485"/>
      <c r="N32" s="485"/>
    </row>
    <row r="34" spans="1:14" s="88" customFormat="1" x14ac:dyDescent="0.3">
      <c r="A34" s="93" t="s">
        <v>373</v>
      </c>
      <c r="B34" s="98"/>
      <c r="C34" s="98"/>
      <c r="D34" s="99"/>
      <c r="F34" s="128" t="s">
        <v>215</v>
      </c>
    </row>
    <row r="35" spans="1:14" s="88" customFormat="1" ht="45" customHeight="1" x14ac:dyDescent="0.3">
      <c r="A35" s="507"/>
      <c r="B35" s="508"/>
      <c r="C35" s="508"/>
      <c r="D35" s="509"/>
      <c r="F35" s="485" t="s">
        <v>319</v>
      </c>
      <c r="G35" s="485"/>
      <c r="H35" s="485"/>
      <c r="I35" s="485"/>
      <c r="J35" s="485"/>
      <c r="K35" s="485"/>
      <c r="L35" s="485"/>
      <c r="M35" s="485"/>
      <c r="N35" s="485"/>
    </row>
  </sheetData>
  <sheetProtection algorithmName="SHA-512" hashValue="A01GE2tW6TOOAWJyCG6IIob/bB2QJbL/XHcmBX8Jv+9FMRuAk60DaBybzTwXD6B+IBU60Xf+4e/QARFf5W2f/Q==" saltValue="5sx9ln11BG3/hI2YZDzmRg==" spinCount="100000" sheet="1" objects="1" scenarios="1" formatCells="0" formatRows="0" insertRows="0" deleteRows="0" sort="0"/>
  <mergeCells count="7">
    <mergeCell ref="F32:N32"/>
    <mergeCell ref="F35:N35"/>
    <mergeCell ref="A1:C1"/>
    <mergeCell ref="B29:C29"/>
    <mergeCell ref="A2:D2"/>
    <mergeCell ref="A32:D32"/>
    <mergeCell ref="A35:D35"/>
  </mergeCells>
  <printOptions horizontalCentered="1"/>
  <pageMargins left="0.25" right="0.25" top="0.25" bottom="0.25" header="0.3" footer="0.3"/>
  <pageSetup fitToHeight="0" orientation="landscape" blackAndWhite="1"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W36"/>
  <sheetViews>
    <sheetView zoomScaleNormal="100" zoomScaleSheetLayoutView="100" workbookViewId="0">
      <selection activeCell="C11" sqref="C11"/>
    </sheetView>
  </sheetViews>
  <sheetFormatPr defaultColWidth="9.109375" defaultRowHeight="14.4" x14ac:dyDescent="0.3"/>
  <cols>
    <col min="1" max="1" width="80.5546875" customWidth="1"/>
    <col min="2" max="3" width="17.5546875" customWidth="1"/>
    <col min="4" max="4" width="17.109375" customWidth="1"/>
    <col min="5" max="5" width="2.88671875" customWidth="1"/>
  </cols>
  <sheetData>
    <row r="1" spans="1:6" ht="29.25" customHeight="1" x14ac:dyDescent="0.3">
      <c r="A1" s="489" t="s">
        <v>233</v>
      </c>
      <c r="B1" s="489"/>
      <c r="C1" s="489"/>
      <c r="D1">
        <f>+'Section A'!B2</f>
        <v>0</v>
      </c>
      <c r="F1" s="138" t="s">
        <v>234</v>
      </c>
    </row>
    <row r="2" spans="1:6" ht="43.5" customHeight="1" x14ac:dyDescent="0.3">
      <c r="A2" s="496" t="s">
        <v>90</v>
      </c>
      <c r="B2" s="496"/>
      <c r="C2" s="496"/>
      <c r="D2" s="496"/>
      <c r="E2" s="15"/>
      <c r="F2" s="15"/>
    </row>
    <row r="3" spans="1:6" ht="17.25" customHeight="1" x14ac:dyDescent="0.3">
      <c r="A3" s="209" t="s">
        <v>3</v>
      </c>
      <c r="B3" s="209" t="s">
        <v>52</v>
      </c>
      <c r="C3" s="209" t="s">
        <v>35</v>
      </c>
      <c r="D3" s="209" t="s">
        <v>286</v>
      </c>
      <c r="E3" s="15"/>
      <c r="F3" s="15"/>
    </row>
    <row r="4" spans="1:6" s="88" customFormat="1" x14ac:dyDescent="0.3">
      <c r="A4" s="218" t="s">
        <v>458</v>
      </c>
      <c r="B4" s="76"/>
      <c r="C4" s="116"/>
      <c r="D4" s="69">
        <f>ROUND(B4*C4,0)</f>
        <v>0</v>
      </c>
      <c r="E4" s="76"/>
      <c r="F4" s="76"/>
    </row>
    <row r="5" spans="1:6" s="88" customFormat="1" x14ac:dyDescent="0.3">
      <c r="A5" s="219"/>
      <c r="B5" s="76"/>
      <c r="C5" s="116"/>
      <c r="D5" s="69">
        <f t="shared" ref="D5:D9" si="0">ROUND(B5*C5,0)</f>
        <v>0</v>
      </c>
      <c r="E5" s="76"/>
      <c r="F5" s="76"/>
    </row>
    <row r="6" spans="1:6" s="88" customFormat="1" x14ac:dyDescent="0.3">
      <c r="A6" s="219"/>
      <c r="B6" s="76"/>
      <c r="C6" s="116"/>
      <c r="D6" s="69">
        <f t="shared" si="0"/>
        <v>0</v>
      </c>
    </row>
    <row r="7" spans="1:6" s="88" customFormat="1" x14ac:dyDescent="0.3">
      <c r="A7" s="219"/>
      <c r="B7" s="76"/>
      <c r="C7" s="116"/>
      <c r="D7" s="69">
        <f t="shared" si="0"/>
        <v>0</v>
      </c>
    </row>
    <row r="8" spans="1:6" s="88" customFormat="1" x14ac:dyDescent="0.3">
      <c r="A8" s="219"/>
      <c r="B8" s="76"/>
      <c r="C8" s="116"/>
      <c r="D8" s="69">
        <f t="shared" si="0"/>
        <v>0</v>
      </c>
    </row>
    <row r="9" spans="1:6" s="88" customFormat="1" x14ac:dyDescent="0.3">
      <c r="A9" s="219"/>
      <c r="B9" s="76"/>
      <c r="C9" s="116"/>
      <c r="D9" s="273">
        <f t="shared" si="0"/>
        <v>0</v>
      </c>
    </row>
    <row r="10" spans="1:6" s="88" customFormat="1" x14ac:dyDescent="0.3">
      <c r="A10" s="219"/>
      <c r="B10" s="216"/>
      <c r="C10" s="212" t="s">
        <v>310</v>
      </c>
      <c r="D10" s="69">
        <f>ROUND(SUM(D4:D9),0)</f>
        <v>0</v>
      </c>
      <c r="F10" s="101" t="s">
        <v>312</v>
      </c>
    </row>
    <row r="11" spans="1:6" s="88" customFormat="1" x14ac:dyDescent="0.3">
      <c r="A11" s="219"/>
      <c r="C11" s="119"/>
      <c r="D11" s="279"/>
    </row>
    <row r="12" spans="1:6" s="88" customFormat="1" x14ac:dyDescent="0.3">
      <c r="A12" s="218"/>
      <c r="B12" s="76"/>
      <c r="C12" s="116"/>
      <c r="D12" s="69">
        <f t="shared" ref="D12:D17" si="1">ROUND(B12*C12,0)</f>
        <v>0</v>
      </c>
      <c r="E12" s="76"/>
      <c r="F12" s="76"/>
    </row>
    <row r="13" spans="1:6" s="88" customFormat="1" x14ac:dyDescent="0.3">
      <c r="A13" s="219"/>
      <c r="B13" s="76"/>
      <c r="C13" s="116"/>
      <c r="D13" s="69">
        <f t="shared" si="1"/>
        <v>0</v>
      </c>
      <c r="E13" s="76"/>
      <c r="F13" s="76"/>
    </row>
    <row r="14" spans="1:6" s="88" customFormat="1" x14ac:dyDescent="0.3">
      <c r="A14" s="219"/>
      <c r="B14" s="76"/>
      <c r="C14" s="116"/>
      <c r="D14" s="69">
        <f t="shared" si="1"/>
        <v>0</v>
      </c>
    </row>
    <row r="15" spans="1:6" s="88" customFormat="1" x14ac:dyDescent="0.3">
      <c r="A15" s="219"/>
      <c r="B15" s="76"/>
      <c r="C15" s="116"/>
      <c r="D15" s="69">
        <f t="shared" si="1"/>
        <v>0</v>
      </c>
    </row>
    <row r="16" spans="1:6" s="88" customFormat="1" x14ac:dyDescent="0.3">
      <c r="A16" s="219"/>
      <c r="B16" s="76"/>
      <c r="C16" s="116"/>
      <c r="D16" s="69">
        <f t="shared" si="1"/>
        <v>0</v>
      </c>
    </row>
    <row r="17" spans="1:23" s="88" customFormat="1" x14ac:dyDescent="0.3">
      <c r="A17" s="219"/>
      <c r="B17" s="76"/>
      <c r="C17" s="116"/>
      <c r="D17" s="273">
        <f t="shared" si="1"/>
        <v>0</v>
      </c>
    </row>
    <row r="18" spans="1:23" s="88" customFormat="1" x14ac:dyDescent="0.3">
      <c r="A18" s="219"/>
      <c r="B18" s="216"/>
      <c r="C18" s="212" t="s">
        <v>311</v>
      </c>
      <c r="D18" s="69">
        <f>ROUND(SUM(D11:D17),0)</f>
        <v>0</v>
      </c>
      <c r="F18" s="101" t="s">
        <v>312</v>
      </c>
    </row>
    <row r="19" spans="1:23" s="88" customFormat="1" x14ac:dyDescent="0.3">
      <c r="A19" s="219"/>
      <c r="C19" s="212" t="s">
        <v>42</v>
      </c>
      <c r="D19" s="274">
        <f>+D18+D10</f>
        <v>0</v>
      </c>
    </row>
    <row r="20" spans="1:23" s="88" customFormat="1" x14ac:dyDescent="0.3">
      <c r="A20" s="219"/>
      <c r="C20" s="119"/>
      <c r="D20" s="279"/>
    </row>
    <row r="21" spans="1:23" s="88" customFormat="1" x14ac:dyDescent="0.3">
      <c r="A21" s="219"/>
      <c r="B21" s="76"/>
      <c r="C21" s="116"/>
      <c r="D21" s="69">
        <f t="shared" ref="D21:D22" si="2">ROUND(B21*C21,0)</f>
        <v>0</v>
      </c>
    </row>
    <row r="22" spans="1:23" s="88" customFormat="1" x14ac:dyDescent="0.3">
      <c r="A22" s="219"/>
      <c r="B22" s="76"/>
      <c r="C22" s="116"/>
      <c r="D22" s="273">
        <f t="shared" si="2"/>
        <v>0</v>
      </c>
    </row>
    <row r="23" spans="1:23" s="88" customFormat="1" x14ac:dyDescent="0.3">
      <c r="A23" s="82"/>
      <c r="B23" s="217"/>
      <c r="C23" s="213" t="s">
        <v>315</v>
      </c>
      <c r="D23" s="69">
        <f>ROUND(SUM(D20:D22),0)</f>
        <v>0</v>
      </c>
      <c r="F23" s="101" t="s">
        <v>312</v>
      </c>
    </row>
    <row r="24" spans="1:23" s="88" customFormat="1" x14ac:dyDescent="0.3">
      <c r="A24" s="219"/>
      <c r="C24" s="119"/>
      <c r="D24" s="279"/>
    </row>
    <row r="25" spans="1:23" s="88" customFormat="1" x14ac:dyDescent="0.3">
      <c r="A25" s="219"/>
      <c r="B25" s="76"/>
      <c r="C25" s="116"/>
      <c r="D25" s="69">
        <f t="shared" ref="D25:D26" si="3">ROUND(B25*C25,0)</f>
        <v>0</v>
      </c>
    </row>
    <row r="26" spans="1:23" s="88" customFormat="1" x14ac:dyDescent="0.3">
      <c r="A26" s="219"/>
      <c r="B26" s="76"/>
      <c r="C26" s="116"/>
      <c r="D26" s="273">
        <f t="shared" si="3"/>
        <v>0</v>
      </c>
    </row>
    <row r="27" spans="1:23" s="88" customFormat="1" x14ac:dyDescent="0.3">
      <c r="A27" s="82"/>
      <c r="B27" s="217"/>
      <c r="C27" s="213" t="s">
        <v>316</v>
      </c>
      <c r="D27" s="69">
        <f>ROUND(SUM(D24:D26),0)</f>
        <v>0</v>
      </c>
      <c r="F27" s="101" t="s">
        <v>312</v>
      </c>
    </row>
    <row r="28" spans="1:23" s="88" customFormat="1" x14ac:dyDescent="0.3">
      <c r="A28" s="219"/>
      <c r="C28" s="243" t="s">
        <v>317</v>
      </c>
      <c r="D28" s="274">
        <f>+D27+D23</f>
        <v>0</v>
      </c>
    </row>
    <row r="29" spans="1:23" x14ac:dyDescent="0.3">
      <c r="D29" s="74"/>
    </row>
    <row r="30" spans="1:23" x14ac:dyDescent="0.3">
      <c r="B30" s="490" t="s">
        <v>53</v>
      </c>
      <c r="C30" s="490"/>
      <c r="D30" s="68">
        <f>+D28+D19</f>
        <v>0</v>
      </c>
      <c r="F30" s="127" t="s">
        <v>216</v>
      </c>
    </row>
    <row r="31" spans="1:23" s="88" customFormat="1" x14ac:dyDescent="0.3">
      <c r="C31" s="119"/>
      <c r="D31" s="92"/>
      <c r="O31" s="105"/>
      <c r="P31" s="105"/>
      <c r="Q31" s="105"/>
      <c r="R31" s="105"/>
      <c r="S31" s="505"/>
      <c r="T31" s="505"/>
      <c r="U31" s="105"/>
      <c r="V31" s="105"/>
      <c r="W31" s="101"/>
    </row>
    <row r="32" spans="1:23" s="88" customFormat="1" x14ac:dyDescent="0.3">
      <c r="A32" s="340"/>
      <c r="B32" s="341"/>
      <c r="C32" s="342"/>
      <c r="D32" s="95"/>
      <c r="F32" s="128" t="s">
        <v>215</v>
      </c>
      <c r="O32" s="504"/>
      <c r="P32" s="504"/>
      <c r="Q32" s="105"/>
      <c r="R32" s="105"/>
      <c r="S32" s="503"/>
      <c r="T32" s="503"/>
      <c r="U32" s="105"/>
      <c r="V32" s="105"/>
      <c r="W32" s="117"/>
    </row>
    <row r="33" spans="1:23" s="88" customFormat="1" ht="45.75" customHeight="1" x14ac:dyDescent="0.3">
      <c r="A33" s="499"/>
      <c r="B33" s="500"/>
      <c r="C33" s="500"/>
      <c r="D33" s="501"/>
      <c r="F33" s="485" t="s">
        <v>319</v>
      </c>
      <c r="G33" s="485"/>
      <c r="H33" s="485"/>
      <c r="I33" s="485"/>
      <c r="J33" s="485"/>
      <c r="K33" s="485"/>
      <c r="L33" s="485"/>
      <c r="M33" s="485"/>
      <c r="N33" s="485"/>
      <c r="O33" s="504"/>
      <c r="P33" s="504"/>
      <c r="Q33" s="105"/>
      <c r="R33" s="105"/>
      <c r="S33" s="504"/>
      <c r="T33" s="504"/>
      <c r="U33" s="105"/>
      <c r="V33" s="105"/>
      <c r="W33" s="118"/>
    </row>
    <row r="35" spans="1:23" s="88" customFormat="1" x14ac:dyDescent="0.3">
      <c r="A35" s="93" t="s">
        <v>372</v>
      </c>
      <c r="B35" s="98"/>
      <c r="C35" s="98"/>
      <c r="D35" s="99"/>
      <c r="F35" s="128" t="s">
        <v>215</v>
      </c>
    </row>
    <row r="36" spans="1:23" s="88" customFormat="1" ht="45" customHeight="1" x14ac:dyDescent="0.3">
      <c r="A36" s="499"/>
      <c r="B36" s="500"/>
      <c r="C36" s="500"/>
      <c r="D36" s="501"/>
      <c r="F36" s="485" t="s">
        <v>319</v>
      </c>
      <c r="G36" s="485"/>
      <c r="H36" s="485"/>
      <c r="I36" s="485"/>
      <c r="J36" s="485"/>
      <c r="K36" s="485"/>
      <c r="L36" s="485"/>
      <c r="M36" s="485"/>
      <c r="N36" s="485"/>
    </row>
  </sheetData>
  <sheetProtection algorithmName="SHA-512" hashValue="ZEDrOyV/UZ9t1NvxX/t/dcKnQcCOMJGeI68tuSIlG01MqJBq9O+jTB1eAAMNarg12NwzagQ5pVKfoyFdnVjDWw==" saltValue="1j4ASEo6u4bwJbfCu6pnEQ==" spinCount="100000" sheet="1" objects="1" scenarios="1" formatCells="0" formatRows="0" insertRows="0" deleteRows="0" sort="0"/>
  <mergeCells count="12">
    <mergeCell ref="F33:N33"/>
    <mergeCell ref="F36:N36"/>
    <mergeCell ref="S33:T33"/>
    <mergeCell ref="S31:T31"/>
    <mergeCell ref="O32:P32"/>
    <mergeCell ref="S32:T32"/>
    <mergeCell ref="O33:P33"/>
    <mergeCell ref="A36:D36"/>
    <mergeCell ref="B30:C30"/>
    <mergeCell ref="A1:C1"/>
    <mergeCell ref="A2:D2"/>
    <mergeCell ref="A33:D33"/>
  </mergeCells>
  <printOptions horizontalCentered="1"/>
  <pageMargins left="0.25" right="0.25" top="0.25" bottom="0.25" header="0.3" footer="0.3"/>
  <pageSetup fitToHeight="0" orientation="landscape" blackAndWhite="1"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M36"/>
  <sheetViews>
    <sheetView zoomScaleNormal="100" zoomScaleSheetLayoutView="100" workbookViewId="0">
      <selection activeCell="C12" sqref="C12"/>
    </sheetView>
  </sheetViews>
  <sheetFormatPr defaultColWidth="9.109375" defaultRowHeight="14.4" x14ac:dyDescent="0.3"/>
  <cols>
    <col min="1" max="1" width="95.5546875" customWidth="1"/>
    <col min="2" max="2" width="19.109375" customWidth="1"/>
    <col min="3" max="3" width="18.6640625" customWidth="1"/>
    <col min="4" max="4" width="2.88671875" customWidth="1"/>
  </cols>
  <sheetData>
    <row r="1" spans="1:5" ht="20.25" customHeight="1" x14ac:dyDescent="0.3">
      <c r="A1" s="489" t="s">
        <v>233</v>
      </c>
      <c r="B1" s="489"/>
      <c r="C1">
        <f>+'Section A'!B2</f>
        <v>0</v>
      </c>
      <c r="E1" s="138" t="s">
        <v>234</v>
      </c>
    </row>
    <row r="2" spans="1:5" ht="54.75" customHeight="1" x14ac:dyDescent="0.3">
      <c r="A2" s="514" t="s">
        <v>176</v>
      </c>
      <c r="B2" s="514"/>
      <c r="C2" s="514"/>
      <c r="D2" s="15"/>
    </row>
    <row r="3" spans="1:5" ht="13.5" customHeight="1" x14ac:dyDescent="0.3">
      <c r="A3" s="516" t="s">
        <v>173</v>
      </c>
      <c r="B3" s="517"/>
      <c r="C3" s="517"/>
      <c r="D3" s="15"/>
    </row>
    <row r="4" spans="1:5" ht="90" customHeight="1" x14ac:dyDescent="0.3">
      <c r="A4" s="514" t="s">
        <v>174</v>
      </c>
      <c r="B4" s="514"/>
      <c r="C4" s="514"/>
      <c r="D4" s="15"/>
    </row>
    <row r="5" spans="1:5" ht="8.25" customHeight="1" x14ac:dyDescent="0.3">
      <c r="A5" s="514"/>
      <c r="B5" s="514"/>
      <c r="C5" s="514"/>
      <c r="D5" s="15"/>
    </row>
    <row r="6" spans="1:5" ht="15" customHeight="1" x14ac:dyDescent="0.3">
      <c r="A6" s="518" t="s">
        <v>3</v>
      </c>
      <c r="B6" s="519"/>
      <c r="C6" s="515" t="s">
        <v>287</v>
      </c>
      <c r="D6" s="15"/>
    </row>
    <row r="7" spans="1:5" x14ac:dyDescent="0.3">
      <c r="A7" s="520"/>
      <c r="B7" s="521"/>
      <c r="C7" s="515"/>
      <c r="D7" s="15"/>
    </row>
    <row r="8" spans="1:5" s="88" customFormat="1" ht="15" customHeight="1" x14ac:dyDescent="0.3">
      <c r="A8" s="522"/>
      <c r="B8" s="522"/>
      <c r="C8" s="120"/>
      <c r="D8" s="76"/>
    </row>
    <row r="9" spans="1:5" s="88" customFormat="1" ht="15" customHeight="1" x14ac:dyDescent="0.3">
      <c r="A9" s="513"/>
      <c r="B9" s="513"/>
      <c r="C9" s="120"/>
      <c r="D9" s="76"/>
    </row>
    <row r="10" spans="1:5" s="88" customFormat="1" ht="15" customHeight="1" x14ac:dyDescent="0.3">
      <c r="A10" s="513"/>
      <c r="B10" s="513"/>
      <c r="C10" s="120">
        <v>0</v>
      </c>
      <c r="D10" s="76"/>
    </row>
    <row r="11" spans="1:5" s="88" customFormat="1" ht="15" customHeight="1" x14ac:dyDescent="0.3">
      <c r="A11" s="513"/>
      <c r="B11" s="513"/>
      <c r="C11" s="136">
        <v>0</v>
      </c>
    </row>
    <row r="12" spans="1:5" s="88" customFormat="1" x14ac:dyDescent="0.3">
      <c r="A12" s="220"/>
      <c r="B12" s="212" t="s">
        <v>42</v>
      </c>
      <c r="C12" s="69">
        <f>ROUND(SUM(C8:C11),0)</f>
        <v>0</v>
      </c>
      <c r="E12" s="101" t="s">
        <v>312</v>
      </c>
    </row>
    <row r="13" spans="1:5" s="88" customFormat="1" x14ac:dyDescent="0.3">
      <c r="A13" s="513"/>
      <c r="B13" s="513"/>
      <c r="C13" s="92"/>
    </row>
    <row r="14" spans="1:5" s="88" customFormat="1" ht="15" customHeight="1" x14ac:dyDescent="0.3">
      <c r="A14" s="513"/>
      <c r="B14" s="513"/>
      <c r="C14" s="120"/>
      <c r="D14" s="76"/>
    </row>
    <row r="15" spans="1:5" s="88" customFormat="1" ht="15" customHeight="1" x14ac:dyDescent="0.3">
      <c r="A15" s="513"/>
      <c r="B15" s="513"/>
      <c r="C15" s="120"/>
      <c r="D15" s="76"/>
    </row>
    <row r="16" spans="1:5" s="88" customFormat="1" ht="15" customHeight="1" x14ac:dyDescent="0.3">
      <c r="A16" s="513"/>
      <c r="B16" s="513"/>
      <c r="C16" s="120">
        <v>0</v>
      </c>
      <c r="D16" s="76"/>
    </row>
    <row r="17" spans="1:5" s="88" customFormat="1" ht="15" customHeight="1" x14ac:dyDescent="0.3">
      <c r="A17" s="513"/>
      <c r="B17" s="513"/>
      <c r="C17" s="136">
        <v>0</v>
      </c>
    </row>
    <row r="18" spans="1:5" s="88" customFormat="1" x14ac:dyDescent="0.3">
      <c r="A18" s="220"/>
      <c r="B18" s="212" t="s">
        <v>311</v>
      </c>
      <c r="C18" s="69">
        <f>ROUND(SUM(C13:C17),0)</f>
        <v>0</v>
      </c>
      <c r="E18" s="101" t="s">
        <v>312</v>
      </c>
    </row>
    <row r="19" spans="1:5" s="88" customFormat="1" x14ac:dyDescent="0.3">
      <c r="A19" s="220"/>
      <c r="B19" s="243" t="s">
        <v>213</v>
      </c>
      <c r="C19" s="274">
        <f>+C18+C12</f>
        <v>0</v>
      </c>
    </row>
    <row r="20" spans="1:5" s="88" customFormat="1" x14ac:dyDescent="0.3">
      <c r="A20" s="513"/>
      <c r="B20" s="513"/>
      <c r="C20" s="92"/>
    </row>
    <row r="21" spans="1:5" s="88" customFormat="1" x14ac:dyDescent="0.3">
      <c r="A21" s="513"/>
      <c r="B21" s="513"/>
      <c r="C21" s="120">
        <v>0</v>
      </c>
    </row>
    <row r="22" spans="1:5" s="88" customFormat="1" x14ac:dyDescent="0.3">
      <c r="A22" s="513"/>
      <c r="B22" s="513"/>
      <c r="C22" s="136">
        <v>0</v>
      </c>
    </row>
    <row r="23" spans="1:5" s="88" customFormat="1" x14ac:dyDescent="0.3">
      <c r="A23" s="221"/>
      <c r="B23" s="213" t="s">
        <v>315</v>
      </c>
      <c r="C23" s="69">
        <f>ROUND(SUM(C20:C22),0)</f>
        <v>0</v>
      </c>
      <c r="E23" s="101" t="s">
        <v>312</v>
      </c>
    </row>
    <row r="24" spans="1:5" s="88" customFormat="1" x14ac:dyDescent="0.3">
      <c r="A24" s="513"/>
      <c r="B24" s="513"/>
      <c r="C24" s="92"/>
    </row>
    <row r="25" spans="1:5" s="88" customFormat="1" x14ac:dyDescent="0.3">
      <c r="A25" s="513"/>
      <c r="B25" s="513"/>
      <c r="C25" s="120">
        <v>0</v>
      </c>
    </row>
    <row r="26" spans="1:5" s="88" customFormat="1" x14ac:dyDescent="0.3">
      <c r="A26" s="513"/>
      <c r="B26" s="513"/>
      <c r="C26" s="136">
        <v>0</v>
      </c>
    </row>
    <row r="27" spans="1:5" s="88" customFormat="1" x14ac:dyDescent="0.3">
      <c r="A27" s="221"/>
      <c r="B27" s="213" t="s">
        <v>316</v>
      </c>
      <c r="C27" s="69">
        <f>ROUND(SUM(C24:C26),0)</f>
        <v>0</v>
      </c>
      <c r="E27" s="101" t="s">
        <v>312</v>
      </c>
    </row>
    <row r="28" spans="1:5" s="88" customFormat="1" x14ac:dyDescent="0.3">
      <c r="A28" s="220"/>
      <c r="B28" s="243" t="s">
        <v>317</v>
      </c>
      <c r="C28" s="274">
        <f>+C27+C23</f>
        <v>0</v>
      </c>
    </row>
    <row r="29" spans="1:5" x14ac:dyDescent="0.3">
      <c r="C29" s="9"/>
    </row>
    <row r="30" spans="1:5" x14ac:dyDescent="0.3">
      <c r="B30" s="14" t="s">
        <v>289</v>
      </c>
      <c r="C30" s="68">
        <f>+C28+C19</f>
        <v>0</v>
      </c>
      <c r="E30" s="127" t="s">
        <v>216</v>
      </c>
    </row>
    <row r="31" spans="1:5" s="88" customFormat="1" x14ac:dyDescent="0.3">
      <c r="B31" s="119"/>
      <c r="C31" s="92"/>
    </row>
    <row r="32" spans="1:5" s="88" customFormat="1" x14ac:dyDescent="0.3">
      <c r="A32" s="93" t="s">
        <v>91</v>
      </c>
      <c r="B32" s="94"/>
      <c r="C32" s="95"/>
      <c r="E32" s="128" t="s">
        <v>215</v>
      </c>
    </row>
    <row r="33" spans="1:13" s="88" customFormat="1" ht="45.75" customHeight="1" x14ac:dyDescent="0.3">
      <c r="A33" s="507"/>
      <c r="B33" s="508"/>
      <c r="C33" s="509"/>
      <c r="E33" s="485" t="s">
        <v>319</v>
      </c>
      <c r="F33" s="485"/>
      <c r="G33" s="485"/>
      <c r="H33" s="485"/>
      <c r="I33" s="485"/>
      <c r="J33" s="485"/>
      <c r="K33" s="485"/>
      <c r="L33" s="485"/>
      <c r="M33" s="485"/>
    </row>
    <row r="34" spans="1:13" ht="14.25" customHeight="1" x14ac:dyDescent="0.3"/>
    <row r="35" spans="1:13" s="88" customFormat="1" x14ac:dyDescent="0.3">
      <c r="A35" s="93" t="s">
        <v>371</v>
      </c>
      <c r="B35" s="98"/>
      <c r="C35" s="99"/>
      <c r="E35" s="128" t="s">
        <v>215</v>
      </c>
    </row>
    <row r="36" spans="1:13" s="88" customFormat="1" ht="45" customHeight="1" x14ac:dyDescent="0.3">
      <c r="A36" s="510"/>
      <c r="B36" s="511"/>
      <c r="C36" s="512"/>
      <c r="E36" s="485" t="s">
        <v>319</v>
      </c>
      <c r="F36" s="485"/>
      <c r="G36" s="485"/>
      <c r="H36" s="485"/>
      <c r="I36" s="485"/>
      <c r="J36" s="485"/>
      <c r="K36" s="485"/>
      <c r="L36" s="485"/>
      <c r="M36" s="485"/>
    </row>
  </sheetData>
  <sheetProtection algorithmName="SHA-512" hashValue="TJjr+RJdGS55ifh7UCnXimfE2V+J1J9wgAluKrAI4alNiIIW2++dKTnDWkSQnwdzfaZ0soE2mlVR3b777h846g==" saltValue="UBrQsnvTb/UDLzX7XqJ1gw==" spinCount="100000" sheet="1" objects="1" scenarios="1" formatCells="0" formatRows="0" insertRows="0" deleteRows="0" sort="0"/>
  <mergeCells count="26">
    <mergeCell ref="E33:M33"/>
    <mergeCell ref="E36:M36"/>
    <mergeCell ref="A33:C33"/>
    <mergeCell ref="A36:C36"/>
    <mergeCell ref="A6:B7"/>
    <mergeCell ref="A8:B8"/>
    <mergeCell ref="A22:B22"/>
    <mergeCell ref="A9:B9"/>
    <mergeCell ref="A10:B10"/>
    <mergeCell ref="A11:B11"/>
    <mergeCell ref="A13:B13"/>
    <mergeCell ref="A21:B21"/>
    <mergeCell ref="A24:B24"/>
    <mergeCell ref="A25:B25"/>
    <mergeCell ref="A26:B26"/>
    <mergeCell ref="A14:B14"/>
    <mergeCell ref="A15:B15"/>
    <mergeCell ref="A16:B16"/>
    <mergeCell ref="A17:B17"/>
    <mergeCell ref="A20:B20"/>
    <mergeCell ref="A1:B1"/>
    <mergeCell ref="A2:C2"/>
    <mergeCell ref="C6:C7"/>
    <mergeCell ref="A3:C3"/>
    <mergeCell ref="A4:C4"/>
    <mergeCell ref="A5:C5"/>
  </mergeCells>
  <printOptions horizontalCentered="1"/>
  <pageMargins left="0.25" right="0.25" top="0.25" bottom="0.25" header="0.3" footer="0.3"/>
  <pageSetup fitToHeight="0" orientation="landscape" blackAndWhite="1"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Q51"/>
  <sheetViews>
    <sheetView topLeftCell="A37" zoomScaleNormal="100" zoomScaleSheetLayoutView="100" workbookViewId="0">
      <selection activeCell="A48" sqref="A48:G48"/>
    </sheetView>
  </sheetViews>
  <sheetFormatPr defaultColWidth="9.109375" defaultRowHeight="14.4" x14ac:dyDescent="0.3"/>
  <cols>
    <col min="1" max="1" width="49" customWidth="1"/>
    <col min="2" max="2" width="18.33203125" customWidth="1"/>
    <col min="3" max="6" width="13" customWidth="1"/>
    <col min="7" max="7" width="14.5546875" customWidth="1"/>
    <col min="8" max="8" width="2.88671875" customWidth="1"/>
  </cols>
  <sheetData>
    <row r="1" spans="1:9" ht="30" customHeight="1" x14ac:dyDescent="0.3">
      <c r="A1" s="489" t="s">
        <v>233</v>
      </c>
      <c r="B1" s="489"/>
      <c r="C1" s="489"/>
      <c r="D1" s="489"/>
      <c r="E1" s="489"/>
      <c r="F1" s="489"/>
      <c r="G1">
        <f>+'Section A'!B2</f>
        <v>0</v>
      </c>
      <c r="I1" s="138" t="s">
        <v>234</v>
      </c>
    </row>
    <row r="2" spans="1:9" ht="46.5" customHeight="1" x14ac:dyDescent="0.3">
      <c r="A2" s="514" t="s">
        <v>222</v>
      </c>
      <c r="B2" s="514"/>
      <c r="C2" s="514"/>
      <c r="D2" s="514"/>
      <c r="E2" s="514"/>
      <c r="F2" s="514"/>
      <c r="G2" s="514"/>
    </row>
    <row r="3" spans="1:9" ht="16.5" customHeight="1" x14ac:dyDescent="0.3">
      <c r="A3" s="523" t="s">
        <v>56</v>
      </c>
      <c r="B3" s="498" t="s">
        <v>4</v>
      </c>
      <c r="C3" s="498"/>
      <c r="D3" s="498" t="s">
        <v>29</v>
      </c>
      <c r="E3" s="498"/>
      <c r="F3" s="498"/>
      <c r="G3" s="498" t="s">
        <v>35</v>
      </c>
    </row>
    <row r="4" spans="1:9" ht="14.25" customHeight="1" x14ac:dyDescent="0.3">
      <c r="A4" s="523"/>
      <c r="B4" s="498"/>
      <c r="C4" s="498"/>
      <c r="D4" s="16" t="s">
        <v>54</v>
      </c>
      <c r="E4" s="16" t="s">
        <v>55</v>
      </c>
      <c r="F4" s="16" t="s">
        <v>49</v>
      </c>
      <c r="G4" s="498"/>
    </row>
    <row r="5" spans="1:9" s="88" customFormat="1" x14ac:dyDescent="0.3">
      <c r="A5" s="343"/>
      <c r="B5" s="524"/>
      <c r="C5" s="524"/>
      <c r="D5" s="103"/>
      <c r="E5" s="84"/>
      <c r="F5" s="84"/>
      <c r="G5" s="280">
        <f>ROUND(+D5*F5,0)</f>
        <v>0</v>
      </c>
    </row>
    <row r="6" spans="1:9" s="88" customFormat="1" ht="15" customHeight="1" x14ac:dyDescent="0.3">
      <c r="A6" s="84"/>
      <c r="B6" s="524"/>
      <c r="C6" s="524"/>
      <c r="D6" s="103"/>
      <c r="E6" s="84"/>
      <c r="F6" s="84"/>
      <c r="G6" s="281">
        <f>ROUND(+D6*F6,0)</f>
        <v>0</v>
      </c>
    </row>
    <row r="7" spans="1:9" s="88" customFormat="1" x14ac:dyDescent="0.3">
      <c r="A7" s="84"/>
      <c r="B7" s="84"/>
      <c r="C7" s="84"/>
      <c r="D7" s="84"/>
      <c r="E7" s="528" t="s">
        <v>310</v>
      </c>
      <c r="F7" s="528"/>
      <c r="G7" s="69">
        <f>SUM(G5:G6)</f>
        <v>0</v>
      </c>
      <c r="I7" s="101" t="s">
        <v>312</v>
      </c>
    </row>
    <row r="8" spans="1:9" s="88" customFormat="1" x14ac:dyDescent="0.3">
      <c r="A8" s="84"/>
      <c r="B8" s="84"/>
      <c r="C8" s="84"/>
      <c r="D8" s="84"/>
      <c r="E8" s="243"/>
      <c r="F8" s="243"/>
      <c r="G8" s="69"/>
      <c r="I8" s="101"/>
    </row>
    <row r="9" spans="1:9" s="88" customFormat="1" x14ac:dyDescent="0.3">
      <c r="A9" s="343"/>
      <c r="B9" s="524"/>
      <c r="C9" s="526"/>
      <c r="D9" s="103"/>
      <c r="E9" s="84"/>
      <c r="F9" s="84"/>
      <c r="G9" s="280">
        <f t="shared" ref="G9:G10" si="0">ROUND(+D9*F9,0)</f>
        <v>0</v>
      </c>
    </row>
    <row r="10" spans="1:9" s="88" customFormat="1" ht="15" customHeight="1" x14ac:dyDescent="0.3">
      <c r="A10" s="84"/>
      <c r="B10" s="524"/>
      <c r="C10" s="524"/>
      <c r="D10" s="103"/>
      <c r="E10" s="84"/>
      <c r="F10" s="84"/>
      <c r="G10" s="281">
        <f t="shared" si="0"/>
        <v>0</v>
      </c>
    </row>
    <row r="11" spans="1:9" s="88" customFormat="1" x14ac:dyDescent="0.3">
      <c r="A11" s="84"/>
      <c r="B11" s="84"/>
      <c r="C11" s="84"/>
      <c r="D11" s="84"/>
      <c r="E11" s="106"/>
      <c r="F11" s="106" t="s">
        <v>311</v>
      </c>
      <c r="G11" s="69">
        <f>SUM(G8:G10)</f>
        <v>0</v>
      </c>
      <c r="I11" s="101" t="s">
        <v>312</v>
      </c>
    </row>
    <row r="12" spans="1:9" s="88" customFormat="1" x14ac:dyDescent="0.3">
      <c r="A12" s="84"/>
      <c r="B12" s="84"/>
      <c r="C12" s="84"/>
      <c r="D12" s="84"/>
      <c r="E12" s="243"/>
      <c r="F12" s="243" t="s">
        <v>213</v>
      </c>
      <c r="G12" s="69">
        <f>+G11+G7</f>
        <v>0</v>
      </c>
      <c r="I12" s="101"/>
    </row>
    <row r="13" spans="1:9" s="88" customFormat="1" x14ac:dyDescent="0.3">
      <c r="A13" s="84"/>
      <c r="B13" s="84"/>
      <c r="C13" s="84"/>
      <c r="D13" s="84"/>
      <c r="E13" s="243"/>
      <c r="F13" s="243"/>
      <c r="G13" s="69"/>
      <c r="I13" s="101"/>
    </row>
    <row r="14" spans="1:9" s="88" customFormat="1" x14ac:dyDescent="0.3">
      <c r="A14" s="84"/>
      <c r="B14" s="84"/>
      <c r="C14" s="84"/>
      <c r="D14" s="103"/>
      <c r="E14" s="84"/>
      <c r="F14" s="84"/>
      <c r="G14" s="280">
        <f t="shared" ref="G14:G15" si="1">ROUND(+D14*F14,0)</f>
        <v>0</v>
      </c>
    </row>
    <row r="15" spans="1:9" s="88" customFormat="1" x14ac:dyDescent="0.3">
      <c r="A15" s="84"/>
      <c r="B15" s="84"/>
      <c r="C15" s="84"/>
      <c r="D15" s="103"/>
      <c r="E15" s="84"/>
      <c r="F15" s="84"/>
      <c r="G15" s="281">
        <f t="shared" si="1"/>
        <v>0</v>
      </c>
    </row>
    <row r="16" spans="1:9" s="88" customFormat="1" x14ac:dyDescent="0.3">
      <c r="A16" s="84"/>
      <c r="B16" s="84"/>
      <c r="C16" s="84"/>
      <c r="D16" s="84"/>
      <c r="E16" s="492" t="s">
        <v>37</v>
      </c>
      <c r="F16" s="492"/>
      <c r="G16" s="69">
        <f>ROUND(SUM(G13:G15),0)</f>
        <v>0</v>
      </c>
      <c r="I16" s="101" t="s">
        <v>312</v>
      </c>
    </row>
    <row r="17" spans="1:9" s="88" customFormat="1" x14ac:dyDescent="0.3">
      <c r="A17" s="84"/>
      <c r="B17" s="84"/>
      <c r="C17" s="84"/>
      <c r="D17" s="84"/>
      <c r="E17" s="243"/>
      <c r="F17" s="243"/>
      <c r="G17" s="69"/>
      <c r="I17" s="101"/>
    </row>
    <row r="18" spans="1:9" s="88" customFormat="1" x14ac:dyDescent="0.3">
      <c r="A18" s="84"/>
      <c r="B18" s="84"/>
      <c r="C18" s="84"/>
      <c r="D18" s="103"/>
      <c r="E18" s="84"/>
      <c r="F18" s="84"/>
      <c r="G18" s="280">
        <f t="shared" ref="G18:G19" si="2">ROUND(+D18*F18,0)</f>
        <v>0</v>
      </c>
    </row>
    <row r="19" spans="1:9" s="88" customFormat="1" x14ac:dyDescent="0.3">
      <c r="A19" s="84"/>
      <c r="B19" s="84"/>
      <c r="C19" s="84"/>
      <c r="D19" s="103"/>
      <c r="E19" s="84"/>
      <c r="F19" s="84"/>
      <c r="G19" s="281">
        <f t="shared" si="2"/>
        <v>0</v>
      </c>
    </row>
    <row r="20" spans="1:9" s="88" customFormat="1" x14ac:dyDescent="0.3">
      <c r="A20" s="84"/>
      <c r="B20" s="84"/>
      <c r="C20" s="84"/>
      <c r="D20" s="84"/>
      <c r="E20" s="206"/>
      <c r="F20" s="206" t="s">
        <v>316</v>
      </c>
      <c r="G20" s="69">
        <f>ROUND(SUM(G17:G19),0)</f>
        <v>0</v>
      </c>
      <c r="I20" s="101" t="s">
        <v>312</v>
      </c>
    </row>
    <row r="21" spans="1:9" s="88" customFormat="1" x14ac:dyDescent="0.3">
      <c r="A21" s="84"/>
      <c r="B21" s="84"/>
      <c r="C21" s="84"/>
      <c r="D21" s="84"/>
      <c r="E21" s="243"/>
      <c r="F21" s="243" t="s">
        <v>317</v>
      </c>
      <c r="G21" s="69">
        <f>+G20+G16</f>
        <v>0</v>
      </c>
      <c r="I21" s="101"/>
    </row>
    <row r="22" spans="1:9" s="88" customFormat="1" x14ac:dyDescent="0.3">
      <c r="A22" s="84"/>
      <c r="B22" s="84"/>
      <c r="C22" s="84"/>
      <c r="D22" s="84"/>
      <c r="E22" s="106"/>
      <c r="F22" s="106"/>
      <c r="G22" s="69"/>
    </row>
    <row r="23" spans="1:9" s="88" customFormat="1" x14ac:dyDescent="0.3">
      <c r="A23" s="222"/>
      <c r="B23" s="223"/>
      <c r="C23" s="223"/>
      <c r="D23" s="84"/>
      <c r="E23" s="206"/>
      <c r="F23" s="224" t="s">
        <v>290</v>
      </c>
      <c r="G23" s="69">
        <f>+G21+G12</f>
        <v>0</v>
      </c>
      <c r="I23" s="101"/>
    </row>
    <row r="24" spans="1:9" s="88" customFormat="1" x14ac:dyDescent="0.3">
      <c r="C24" s="89"/>
      <c r="G24" s="92"/>
    </row>
    <row r="25" spans="1:9" x14ac:dyDescent="0.3">
      <c r="A25" s="498" t="s">
        <v>57</v>
      </c>
      <c r="B25" s="498" t="s">
        <v>43</v>
      </c>
      <c r="C25" s="527"/>
      <c r="D25" s="527"/>
      <c r="E25" s="527"/>
      <c r="F25" s="527"/>
      <c r="G25" s="498" t="s">
        <v>35</v>
      </c>
    </row>
    <row r="26" spans="1:9" x14ac:dyDescent="0.3">
      <c r="A26" s="498"/>
      <c r="B26" s="498"/>
      <c r="C26" s="53" t="s">
        <v>44</v>
      </c>
      <c r="D26" s="53" t="s">
        <v>45</v>
      </c>
      <c r="E26" s="53" t="s">
        <v>46</v>
      </c>
      <c r="F26" s="53" t="s">
        <v>47</v>
      </c>
      <c r="G26" s="498"/>
    </row>
    <row r="27" spans="1:9" s="88" customFormat="1" x14ac:dyDescent="0.3">
      <c r="A27" s="110"/>
      <c r="B27" s="111"/>
      <c r="C27" s="103"/>
      <c r="D27" s="84"/>
      <c r="E27" s="86"/>
      <c r="F27" s="86"/>
      <c r="G27" s="280">
        <f>ROUND(C27*E27*F27,0)</f>
        <v>0</v>
      </c>
    </row>
    <row r="28" spans="1:9" s="88" customFormat="1" x14ac:dyDescent="0.3">
      <c r="A28" s="84"/>
      <c r="B28" s="84"/>
      <c r="C28" s="103"/>
      <c r="D28" s="84"/>
      <c r="E28" s="86"/>
      <c r="F28" s="86"/>
      <c r="G28" s="281">
        <f>ROUND(C28*E28*F28,0)</f>
        <v>0</v>
      </c>
    </row>
    <row r="29" spans="1:9" s="88" customFormat="1" x14ac:dyDescent="0.3">
      <c r="C29" s="89"/>
      <c r="E29" s="525" t="s">
        <v>310</v>
      </c>
      <c r="F29" s="525"/>
      <c r="G29" s="69">
        <f>SUM(G27:G28)</f>
        <v>0</v>
      </c>
      <c r="I29" s="101" t="s">
        <v>312</v>
      </c>
    </row>
    <row r="30" spans="1:9" s="88" customFormat="1" x14ac:dyDescent="0.3">
      <c r="C30" s="89"/>
      <c r="G30" s="279"/>
      <c r="I30" s="101"/>
    </row>
    <row r="31" spans="1:9" s="88" customFormat="1" x14ac:dyDescent="0.3">
      <c r="A31" s="110"/>
      <c r="B31" s="111"/>
      <c r="C31" s="103"/>
      <c r="D31" s="84"/>
      <c r="E31" s="86"/>
      <c r="F31" s="86"/>
      <c r="G31" s="280">
        <f t="shared" ref="G31:G32" si="3">ROUND(C31*E31*F31,0)</f>
        <v>0</v>
      </c>
    </row>
    <row r="32" spans="1:9" s="88" customFormat="1" x14ac:dyDescent="0.3">
      <c r="A32" s="84"/>
      <c r="B32" s="84"/>
      <c r="C32" s="103"/>
      <c r="D32" s="84"/>
      <c r="E32" s="86"/>
      <c r="F32" s="86"/>
      <c r="G32" s="281">
        <f t="shared" si="3"/>
        <v>0</v>
      </c>
    </row>
    <row r="33" spans="1:17" s="88" customFormat="1" x14ac:dyDescent="0.3">
      <c r="C33" s="89"/>
      <c r="E33" s="525" t="s">
        <v>311</v>
      </c>
      <c r="F33" s="525"/>
      <c r="G33" s="69">
        <f>SUM(G30:G32)</f>
        <v>0</v>
      </c>
      <c r="I33" s="101" t="s">
        <v>312</v>
      </c>
    </row>
    <row r="34" spans="1:17" s="88" customFormat="1" x14ac:dyDescent="0.3">
      <c r="C34" s="89"/>
      <c r="F34" s="243" t="s">
        <v>213</v>
      </c>
      <c r="G34" s="274">
        <f>+G33+G29</f>
        <v>0</v>
      </c>
      <c r="I34" s="101"/>
    </row>
    <row r="35" spans="1:17" s="88" customFormat="1" x14ac:dyDescent="0.3">
      <c r="C35" s="89"/>
      <c r="G35" s="279"/>
      <c r="I35" s="101"/>
    </row>
    <row r="36" spans="1:17" s="88" customFormat="1" x14ac:dyDescent="0.3">
      <c r="C36" s="103"/>
      <c r="D36" s="84"/>
      <c r="E36" s="86"/>
      <c r="F36" s="86"/>
      <c r="G36" s="280">
        <f t="shared" ref="G36:G37" si="4">ROUND(C36*E36*F36,0)</f>
        <v>0</v>
      </c>
    </row>
    <row r="37" spans="1:17" s="88" customFormat="1" x14ac:dyDescent="0.3">
      <c r="A37" s="76"/>
      <c r="B37" s="76"/>
      <c r="C37" s="103"/>
      <c r="D37" s="84"/>
      <c r="E37" s="86"/>
      <c r="F37" s="86"/>
      <c r="G37" s="281">
        <f t="shared" si="4"/>
        <v>0</v>
      </c>
    </row>
    <row r="38" spans="1:17" s="88" customFormat="1" x14ac:dyDescent="0.3">
      <c r="C38" s="89"/>
      <c r="E38" s="492" t="s">
        <v>37</v>
      </c>
      <c r="F38" s="492"/>
      <c r="G38" s="69">
        <f>ROUND(SUM(G35:G37),0)</f>
        <v>0</v>
      </c>
      <c r="I38" s="101" t="s">
        <v>312</v>
      </c>
    </row>
    <row r="39" spans="1:17" s="88" customFormat="1" x14ac:dyDescent="0.3">
      <c r="C39" s="89"/>
      <c r="G39" s="279"/>
      <c r="I39" s="101"/>
    </row>
    <row r="40" spans="1:17" s="88" customFormat="1" x14ac:dyDescent="0.3">
      <c r="C40" s="103"/>
      <c r="D40" s="84"/>
      <c r="E40" s="86"/>
      <c r="F40" s="86"/>
      <c r="G40" s="280">
        <f t="shared" ref="G40:G41" si="5">ROUND(C40*E40*F40,0)</f>
        <v>0</v>
      </c>
    </row>
    <row r="41" spans="1:17" s="88" customFormat="1" x14ac:dyDescent="0.3">
      <c r="A41" s="76"/>
      <c r="B41" s="76"/>
      <c r="C41" s="103"/>
      <c r="D41" s="84"/>
      <c r="E41" s="86"/>
      <c r="F41" s="86"/>
      <c r="G41" s="281">
        <f t="shared" si="5"/>
        <v>0</v>
      </c>
    </row>
    <row r="42" spans="1:17" s="88" customFormat="1" x14ac:dyDescent="0.3">
      <c r="C42" s="89"/>
      <c r="E42" s="206"/>
      <c r="F42" s="206" t="s">
        <v>316</v>
      </c>
      <c r="G42" s="69">
        <f>ROUND(SUM(G39:G41),0)</f>
        <v>0</v>
      </c>
      <c r="I42" s="101" t="s">
        <v>312</v>
      </c>
    </row>
    <row r="43" spans="1:17" s="88" customFormat="1" x14ac:dyDescent="0.3">
      <c r="C43" s="89"/>
      <c r="E43" s="243"/>
      <c r="F43" s="243" t="s">
        <v>317</v>
      </c>
      <c r="G43" s="274">
        <f>+G42+G38</f>
        <v>0</v>
      </c>
      <c r="I43" s="101"/>
    </row>
    <row r="44" spans="1:17" s="88" customFormat="1" x14ac:dyDescent="0.3">
      <c r="C44" s="89"/>
      <c r="G44" s="279"/>
    </row>
    <row r="45" spans="1:17" s="88" customFormat="1" x14ac:dyDescent="0.3">
      <c r="A45" s="222"/>
      <c r="C45" s="89"/>
      <c r="E45" s="217"/>
      <c r="F45" s="224" t="s">
        <v>291</v>
      </c>
      <c r="G45" s="69">
        <f>+G43+G34</f>
        <v>0</v>
      </c>
      <c r="I45" s="101"/>
    </row>
    <row r="46" spans="1:17" s="88" customFormat="1" x14ac:dyDescent="0.3">
      <c r="C46" s="89"/>
      <c r="G46" s="92"/>
    </row>
    <row r="47" spans="1:17" s="88" customFormat="1" x14ac:dyDescent="0.3">
      <c r="A47" s="93" t="s">
        <v>58</v>
      </c>
      <c r="B47" s="94"/>
      <c r="C47" s="94"/>
      <c r="D47" s="94"/>
      <c r="E47" s="94"/>
      <c r="F47" s="94"/>
      <c r="G47" s="113"/>
      <c r="I47" s="128" t="s">
        <v>215</v>
      </c>
    </row>
    <row r="48" spans="1:17" s="88" customFormat="1" ht="45.75" customHeight="1" x14ac:dyDescent="0.3">
      <c r="A48" s="507"/>
      <c r="B48" s="508"/>
      <c r="C48" s="508"/>
      <c r="D48" s="508"/>
      <c r="E48" s="508"/>
      <c r="F48" s="508"/>
      <c r="G48" s="509"/>
      <c r="I48" s="485" t="s">
        <v>319</v>
      </c>
      <c r="J48" s="485"/>
      <c r="K48" s="485"/>
      <c r="L48" s="485"/>
      <c r="M48" s="485"/>
      <c r="N48" s="485"/>
      <c r="O48" s="485"/>
      <c r="P48" s="485"/>
      <c r="Q48" s="485"/>
    </row>
    <row r="49" spans="1:17" x14ac:dyDescent="0.3">
      <c r="I49" s="128"/>
    </row>
    <row r="50" spans="1:17" s="88" customFormat="1" x14ac:dyDescent="0.3">
      <c r="A50" s="93" t="s">
        <v>370</v>
      </c>
      <c r="B50" s="97"/>
      <c r="C50" s="98"/>
      <c r="D50" s="98"/>
      <c r="E50" s="98"/>
      <c r="F50" s="98"/>
      <c r="G50" s="114"/>
      <c r="I50" s="128" t="s">
        <v>215</v>
      </c>
    </row>
    <row r="51" spans="1:17" s="88" customFormat="1" ht="45" customHeight="1" x14ac:dyDescent="0.3">
      <c r="A51" s="510"/>
      <c r="B51" s="511"/>
      <c r="C51" s="511"/>
      <c r="D51" s="511"/>
      <c r="E51" s="511"/>
      <c r="F51" s="511"/>
      <c r="G51" s="512"/>
      <c r="I51" s="485" t="s">
        <v>319</v>
      </c>
      <c r="J51" s="485"/>
      <c r="K51" s="485"/>
      <c r="L51" s="485"/>
      <c r="M51" s="485"/>
      <c r="N51" s="485"/>
      <c r="O51" s="485"/>
      <c r="P51" s="485"/>
      <c r="Q51" s="485"/>
    </row>
  </sheetData>
  <sheetProtection algorithmName="SHA-512" hashValue="F3JizbZkePJKqlAn4BNIiAJhHg4eK/1Z5rDxv1auEeg5fYCKntZFvOrweJK6PihLfDk0f85fP/p68hW5E16oNg==" saltValue="O2uiemYLQ04oCPyhStm1hg==" spinCount="100000" sheet="1" objects="1" scenarios="1" formatCells="0" formatRows="0" insertRows="0" deleteRows="0" sort="0"/>
  <mergeCells count="23">
    <mergeCell ref="I48:Q48"/>
    <mergeCell ref="I51:Q51"/>
    <mergeCell ref="A51:G51"/>
    <mergeCell ref="G3:G4"/>
    <mergeCell ref="E7:F7"/>
    <mergeCell ref="A48:G48"/>
    <mergeCell ref="E33:F33"/>
    <mergeCell ref="A1:F1"/>
    <mergeCell ref="E38:F38"/>
    <mergeCell ref="A2:G2"/>
    <mergeCell ref="G25:G26"/>
    <mergeCell ref="E16:F16"/>
    <mergeCell ref="D3:F3"/>
    <mergeCell ref="A3:A4"/>
    <mergeCell ref="B3:C4"/>
    <mergeCell ref="B5:C5"/>
    <mergeCell ref="B6:C6"/>
    <mergeCell ref="E29:F29"/>
    <mergeCell ref="A25:A26"/>
    <mergeCell ref="B9:C9"/>
    <mergeCell ref="B10:C10"/>
    <mergeCell ref="B25:B26"/>
    <mergeCell ref="C25:F25"/>
  </mergeCells>
  <printOptions horizontalCentered="1"/>
  <pageMargins left="0.25" right="0.25" top="0.25" bottom="0.25" header="0.3" footer="0.3"/>
  <pageSetup fitToHeight="0" orientation="landscape" blackAndWhite="1"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E18"/>
  <sheetViews>
    <sheetView zoomScaleNormal="100" zoomScaleSheetLayoutView="100" workbookViewId="0">
      <selection activeCell="C10" sqref="C10"/>
    </sheetView>
  </sheetViews>
  <sheetFormatPr defaultColWidth="9.109375" defaultRowHeight="14.4" x14ac:dyDescent="0.3"/>
  <cols>
    <col min="1" max="1" width="60.5546875" style="247" customWidth="1"/>
    <col min="2" max="2" width="55.44140625" style="247" customWidth="1"/>
    <col min="3" max="3" width="16.5546875" style="247" customWidth="1"/>
    <col min="4" max="4" width="2.33203125" style="247" customWidth="1"/>
    <col min="5" max="16384" width="9.109375" style="247"/>
  </cols>
  <sheetData>
    <row r="1" spans="1:5" ht="30" customHeight="1" x14ac:dyDescent="0.3">
      <c r="A1" s="529" t="s">
        <v>233</v>
      </c>
      <c r="B1" s="529"/>
      <c r="C1" s="246">
        <f>+'Section A'!B2</f>
        <v>0</v>
      </c>
      <c r="E1" s="248" t="s">
        <v>234</v>
      </c>
    </row>
    <row r="2" spans="1:5" ht="63" customHeight="1" x14ac:dyDescent="0.3">
      <c r="A2" s="530" t="s">
        <v>178</v>
      </c>
      <c r="B2" s="530"/>
      <c r="C2" s="530"/>
    </row>
    <row r="3" spans="1:5" ht="25.5" customHeight="1" x14ac:dyDescent="0.3">
      <c r="A3" s="249" t="s">
        <v>21</v>
      </c>
      <c r="B3" s="249" t="s">
        <v>59</v>
      </c>
      <c r="C3" s="249" t="s">
        <v>35</v>
      </c>
    </row>
    <row r="4" spans="1:5" x14ac:dyDescent="0.3">
      <c r="A4" s="250" t="s">
        <v>21</v>
      </c>
      <c r="B4" s="251" t="s">
        <v>59</v>
      </c>
      <c r="C4" s="252">
        <v>0</v>
      </c>
      <c r="E4" s="253" t="s">
        <v>72</v>
      </c>
    </row>
    <row r="5" spans="1:5" x14ac:dyDescent="0.3">
      <c r="A5" s="254" t="s">
        <v>21</v>
      </c>
      <c r="B5" s="254" t="s">
        <v>59</v>
      </c>
      <c r="C5" s="255">
        <v>0</v>
      </c>
      <c r="E5" s="256" t="s">
        <v>72</v>
      </c>
    </row>
    <row r="6" spans="1:5" x14ac:dyDescent="0.3">
      <c r="A6" s="254"/>
      <c r="B6" s="257" t="s">
        <v>42</v>
      </c>
      <c r="C6" s="258">
        <f>ROUND(SUM(C4:C5),2)</f>
        <v>0</v>
      </c>
      <c r="E6" s="259" t="s">
        <v>288</v>
      </c>
    </row>
    <row r="7" spans="1:5" x14ac:dyDescent="0.3">
      <c r="A7" s="254"/>
      <c r="B7" s="254"/>
      <c r="C7" s="260"/>
    </row>
    <row r="8" spans="1:5" x14ac:dyDescent="0.3">
      <c r="A8" s="254" t="s">
        <v>292</v>
      </c>
      <c r="B8" s="254" t="s">
        <v>293</v>
      </c>
      <c r="C8" s="261">
        <v>0</v>
      </c>
    </row>
    <row r="9" spans="1:5" x14ac:dyDescent="0.3">
      <c r="A9" s="254" t="s">
        <v>292</v>
      </c>
      <c r="B9" s="254" t="s">
        <v>293</v>
      </c>
      <c r="C9" s="262">
        <v>0</v>
      </c>
    </row>
    <row r="10" spans="1:5" x14ac:dyDescent="0.3">
      <c r="A10" s="263"/>
      <c r="B10" s="264" t="s">
        <v>37</v>
      </c>
      <c r="C10" s="258">
        <f>ROUND(SUM(C7:C9),2)</f>
        <v>0</v>
      </c>
      <c r="E10" s="259" t="s">
        <v>288</v>
      </c>
    </row>
    <row r="11" spans="1:5" x14ac:dyDescent="0.3">
      <c r="A11" s="246"/>
      <c r="B11" s="246"/>
      <c r="C11" s="265"/>
    </row>
    <row r="12" spans="1:5" x14ac:dyDescent="0.3">
      <c r="A12" s="246"/>
      <c r="B12" s="266" t="s">
        <v>62</v>
      </c>
      <c r="C12" s="258">
        <f>+C10+C6</f>
        <v>0</v>
      </c>
      <c r="E12" s="267" t="s">
        <v>216</v>
      </c>
    </row>
    <row r="13" spans="1:5" x14ac:dyDescent="0.3">
      <c r="A13" s="246"/>
      <c r="B13" s="246"/>
      <c r="C13" s="260"/>
    </row>
    <row r="14" spans="1:5" x14ac:dyDescent="0.3">
      <c r="A14" s="268" t="s">
        <v>60</v>
      </c>
      <c r="B14" s="269"/>
      <c r="C14" s="270"/>
      <c r="E14" s="259" t="s">
        <v>215</v>
      </c>
    </row>
    <row r="15" spans="1:5" ht="45.75" customHeight="1" x14ac:dyDescent="0.3">
      <c r="A15" s="531"/>
      <c r="B15" s="532"/>
      <c r="C15" s="533"/>
      <c r="E15" s="259" t="s">
        <v>303</v>
      </c>
    </row>
    <row r="16" spans="1:5" x14ac:dyDescent="0.3">
      <c r="A16" s="246"/>
      <c r="B16" s="246"/>
      <c r="C16" s="246"/>
    </row>
    <row r="17" spans="1:5" x14ac:dyDescent="0.3">
      <c r="A17" s="268" t="s">
        <v>61</v>
      </c>
      <c r="B17" s="271"/>
      <c r="C17" s="272"/>
      <c r="E17" s="259" t="s">
        <v>215</v>
      </c>
    </row>
    <row r="18" spans="1:5" ht="45" customHeight="1" x14ac:dyDescent="0.3">
      <c r="A18" s="534"/>
      <c r="B18" s="535"/>
      <c r="C18" s="536"/>
      <c r="E18" s="259" t="s">
        <v>303</v>
      </c>
    </row>
  </sheetData>
  <sheetProtection algorithmName="SHA-512" hashValue="ZjvJsmMIwyf3FuHZ8y1yGKQp7LvjAEdV7HVZHWnDoBuuy57OfDiLvQZNuyBU1J7UNbDTdriVMhnzAxHaQPjqIg==" saltValue="Uz7cDcXJs7J3BYuYGQBwdA==" spinCount="100000" sheet="1" objects="1" scenarios="1"/>
  <mergeCells count="4">
    <mergeCell ref="A1:B1"/>
    <mergeCell ref="A2:C2"/>
    <mergeCell ref="A15:C15"/>
    <mergeCell ref="A18:C18"/>
  </mergeCells>
  <printOptions horizontalCentered="1"/>
  <pageMargins left="0.25" right="0.25" top="0.25" bottom="0.25" header="0.3" footer="0.3"/>
  <pageSetup fitToHeight="0" orientation="landscape" blackAndWhite="1"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P35"/>
  <sheetViews>
    <sheetView topLeftCell="A16" zoomScaleNormal="100" zoomScaleSheetLayoutView="100" workbookViewId="0">
      <selection activeCell="A32" sqref="A32:F32"/>
    </sheetView>
  </sheetViews>
  <sheetFormatPr defaultColWidth="9.109375" defaultRowHeight="13.2" x14ac:dyDescent="0.25"/>
  <cols>
    <col min="1" max="1" width="48" style="10" customWidth="1"/>
    <col min="2" max="5" width="16.88671875" style="10" customWidth="1"/>
    <col min="6" max="6" width="18.44140625" style="10" customWidth="1"/>
    <col min="7" max="7" width="2.6640625" style="10" customWidth="1"/>
    <col min="8" max="16384" width="9.109375" style="10"/>
  </cols>
  <sheetData>
    <row r="1" spans="1:8" ht="25.5" customHeight="1" x14ac:dyDescent="0.3">
      <c r="A1" s="489" t="s">
        <v>233</v>
      </c>
      <c r="B1" s="489"/>
      <c r="C1" s="489"/>
      <c r="D1" s="489"/>
      <c r="E1" s="489"/>
      <c r="F1">
        <f>+'Section A'!B2</f>
        <v>0</v>
      </c>
      <c r="H1" s="138" t="s">
        <v>234</v>
      </c>
    </row>
    <row r="2" spans="1:8" ht="67.5" customHeight="1" x14ac:dyDescent="0.25">
      <c r="A2" s="537" t="s">
        <v>221</v>
      </c>
      <c r="B2" s="537"/>
      <c r="C2" s="537"/>
      <c r="D2" s="537"/>
      <c r="E2" s="537"/>
      <c r="F2" s="537"/>
    </row>
    <row r="4" spans="1:8" x14ac:dyDescent="0.25">
      <c r="A4" s="205" t="s">
        <v>63</v>
      </c>
      <c r="B4" s="205" t="s">
        <v>46</v>
      </c>
      <c r="C4" s="205" t="s">
        <v>45</v>
      </c>
      <c r="D4" s="205" t="s">
        <v>35</v>
      </c>
      <c r="E4" s="205" t="s">
        <v>34</v>
      </c>
      <c r="F4" s="205" t="s">
        <v>294</v>
      </c>
      <c r="H4" s="128" t="s">
        <v>214</v>
      </c>
    </row>
    <row r="5" spans="1:8" s="76" customFormat="1" ht="14.4" x14ac:dyDescent="0.3">
      <c r="A5" s="218"/>
      <c r="B5" s="86"/>
      <c r="C5" s="86"/>
      <c r="D5" s="103"/>
      <c r="E5" s="86"/>
      <c r="F5" s="69">
        <f>ROUND(+B5*D5*E5,0)</f>
        <v>0</v>
      </c>
      <c r="H5" s="88"/>
    </row>
    <row r="6" spans="1:8" s="76" customFormat="1" ht="14.4" x14ac:dyDescent="0.3">
      <c r="A6" s="219"/>
      <c r="B6" s="86"/>
      <c r="C6" s="86"/>
      <c r="D6" s="103"/>
      <c r="E6" s="86"/>
      <c r="F6" s="69">
        <f t="shared" ref="F6:F9" si="0">ROUND(+B6*D6*E6,0)</f>
        <v>0</v>
      </c>
      <c r="H6" s="88"/>
    </row>
    <row r="7" spans="1:8" s="76" customFormat="1" ht="14.4" x14ac:dyDescent="0.3">
      <c r="A7" s="219"/>
      <c r="B7" s="86"/>
      <c r="C7" s="86"/>
      <c r="D7" s="103"/>
      <c r="E7" s="86"/>
      <c r="F7" s="69">
        <f t="shared" si="0"/>
        <v>0</v>
      </c>
      <c r="H7" s="88"/>
    </row>
    <row r="8" spans="1:8" s="76" customFormat="1" ht="14.4" x14ac:dyDescent="0.3">
      <c r="A8" s="219"/>
      <c r="B8" s="86"/>
      <c r="C8" s="86"/>
      <c r="D8" s="103"/>
      <c r="E8" s="86"/>
      <c r="F8" s="69">
        <f t="shared" si="0"/>
        <v>0</v>
      </c>
      <c r="H8" s="88"/>
    </row>
    <row r="9" spans="1:8" s="76" customFormat="1" ht="14.4" x14ac:dyDescent="0.3">
      <c r="A9" s="219"/>
      <c r="B9" s="86"/>
      <c r="C9" s="86"/>
      <c r="D9" s="103"/>
      <c r="E9" s="86"/>
      <c r="F9" s="273">
        <f t="shared" si="0"/>
        <v>0</v>
      </c>
      <c r="H9" s="88"/>
    </row>
    <row r="10" spans="1:8" s="76" customFormat="1" ht="13.8" x14ac:dyDescent="0.3">
      <c r="A10" s="219"/>
      <c r="D10" s="216"/>
      <c r="E10" s="212" t="s">
        <v>310</v>
      </c>
      <c r="F10" s="69">
        <f>ROUND(SUM(F5:F9),0)</f>
        <v>0</v>
      </c>
      <c r="H10" s="101" t="s">
        <v>312</v>
      </c>
    </row>
    <row r="11" spans="1:8" s="76" customFormat="1" x14ac:dyDescent="0.25">
      <c r="A11" s="219"/>
      <c r="D11" s="121"/>
      <c r="F11" s="278"/>
    </row>
    <row r="12" spans="1:8" s="76" customFormat="1" ht="14.4" x14ac:dyDescent="0.3">
      <c r="A12" s="219"/>
      <c r="B12" s="86"/>
      <c r="C12" s="86"/>
      <c r="D12" s="103"/>
      <c r="E12" s="86"/>
      <c r="F12" s="69">
        <f t="shared" ref="F12:F16" si="1">ROUND(+B12*D12*E12,0)</f>
        <v>0</v>
      </c>
      <c r="H12" s="88"/>
    </row>
    <row r="13" spans="1:8" s="76" customFormat="1" ht="14.4" x14ac:dyDescent="0.3">
      <c r="A13" s="219"/>
      <c r="B13" s="86"/>
      <c r="C13" s="86"/>
      <c r="D13" s="103"/>
      <c r="E13" s="86"/>
      <c r="F13" s="69">
        <f t="shared" si="1"/>
        <v>0</v>
      </c>
      <c r="H13" s="88"/>
    </row>
    <row r="14" spans="1:8" s="76" customFormat="1" ht="14.4" x14ac:dyDescent="0.3">
      <c r="A14" s="219"/>
      <c r="B14" s="86"/>
      <c r="C14" s="86"/>
      <c r="D14" s="103"/>
      <c r="E14" s="86"/>
      <c r="F14" s="69">
        <f t="shared" si="1"/>
        <v>0</v>
      </c>
      <c r="H14" s="88"/>
    </row>
    <row r="15" spans="1:8" s="76" customFormat="1" ht="14.4" x14ac:dyDescent="0.3">
      <c r="A15" s="219"/>
      <c r="B15" s="86"/>
      <c r="C15" s="86"/>
      <c r="D15" s="103"/>
      <c r="E15" s="86"/>
      <c r="F15" s="69">
        <f t="shared" si="1"/>
        <v>0</v>
      </c>
      <c r="H15" s="88"/>
    </row>
    <row r="16" spans="1:8" s="76" customFormat="1" ht="14.4" x14ac:dyDescent="0.3">
      <c r="A16" s="219"/>
      <c r="B16" s="86"/>
      <c r="C16" s="86"/>
      <c r="D16" s="103"/>
      <c r="E16" s="86"/>
      <c r="F16" s="273">
        <f t="shared" si="1"/>
        <v>0</v>
      </c>
      <c r="H16" s="88"/>
    </row>
    <row r="17" spans="1:16" s="76" customFormat="1" ht="13.8" x14ac:dyDescent="0.3">
      <c r="A17" s="219"/>
      <c r="D17" s="216"/>
      <c r="E17" s="212" t="s">
        <v>311</v>
      </c>
      <c r="F17" s="69">
        <f>ROUND(SUM(F11:F16),0)</f>
        <v>0</v>
      </c>
      <c r="H17" s="101" t="s">
        <v>312</v>
      </c>
    </row>
    <row r="18" spans="1:16" s="76" customFormat="1" ht="13.8" x14ac:dyDescent="0.3">
      <c r="A18" s="219"/>
      <c r="D18" s="121"/>
      <c r="E18" s="243" t="s">
        <v>213</v>
      </c>
      <c r="F18" s="274">
        <f>+F17+F10</f>
        <v>0</v>
      </c>
    </row>
    <row r="19" spans="1:16" s="76" customFormat="1" x14ac:dyDescent="0.25">
      <c r="A19" s="219"/>
      <c r="D19" s="121"/>
      <c r="F19" s="278"/>
    </row>
    <row r="20" spans="1:16" s="76" customFormat="1" ht="13.8" x14ac:dyDescent="0.3">
      <c r="A20" s="219"/>
      <c r="B20" s="86"/>
      <c r="C20" s="86"/>
      <c r="D20" s="103"/>
      <c r="E20" s="86"/>
      <c r="F20" s="69">
        <f t="shared" ref="F20:F21" si="2">ROUND(+B20*D20*E20,0)</f>
        <v>0</v>
      </c>
    </row>
    <row r="21" spans="1:16" s="76" customFormat="1" ht="13.8" x14ac:dyDescent="0.3">
      <c r="A21" s="219"/>
      <c r="B21" s="86"/>
      <c r="C21" s="86"/>
      <c r="D21" s="103"/>
      <c r="E21" s="86"/>
      <c r="F21" s="273">
        <f t="shared" si="2"/>
        <v>0</v>
      </c>
    </row>
    <row r="22" spans="1:16" s="76" customFormat="1" ht="13.8" x14ac:dyDescent="0.3">
      <c r="D22" s="217"/>
      <c r="E22" s="213" t="s">
        <v>315</v>
      </c>
      <c r="F22" s="69">
        <f>ROUND(SUM(F19:F21),0)</f>
        <v>0</v>
      </c>
      <c r="H22" s="101" t="s">
        <v>312</v>
      </c>
    </row>
    <row r="23" spans="1:16" s="76" customFormat="1" x14ac:dyDescent="0.25">
      <c r="A23" s="219"/>
      <c r="D23" s="121"/>
      <c r="F23" s="278"/>
    </row>
    <row r="24" spans="1:16" s="76" customFormat="1" ht="13.8" x14ac:dyDescent="0.3">
      <c r="A24" s="219"/>
      <c r="B24" s="86"/>
      <c r="C24" s="86"/>
      <c r="D24" s="103"/>
      <c r="E24" s="86"/>
      <c r="F24" s="69">
        <f t="shared" ref="F24:F25" si="3">ROUND(+B24*D24*E24,0)</f>
        <v>0</v>
      </c>
    </row>
    <row r="25" spans="1:16" s="76" customFormat="1" ht="13.8" x14ac:dyDescent="0.3">
      <c r="A25" s="219"/>
      <c r="B25" s="86"/>
      <c r="C25" s="86"/>
      <c r="D25" s="103"/>
      <c r="E25" s="86"/>
      <c r="F25" s="273">
        <f t="shared" si="3"/>
        <v>0</v>
      </c>
    </row>
    <row r="26" spans="1:16" s="76" customFormat="1" ht="13.8" x14ac:dyDescent="0.3">
      <c r="D26" s="217"/>
      <c r="E26" s="213" t="s">
        <v>316</v>
      </c>
      <c r="F26" s="69">
        <f>ROUND(SUM(F23:F25),0)</f>
        <v>0</v>
      </c>
      <c r="H26" s="101" t="s">
        <v>312</v>
      </c>
    </row>
    <row r="27" spans="1:16" s="76" customFormat="1" ht="13.8" x14ac:dyDescent="0.3">
      <c r="A27" s="219"/>
      <c r="D27" s="121"/>
      <c r="E27" s="243" t="s">
        <v>317</v>
      </c>
      <c r="F27" s="274">
        <f>+F26+F22</f>
        <v>0</v>
      </c>
    </row>
    <row r="28" spans="1:16" x14ac:dyDescent="0.25">
      <c r="A28" s="76"/>
      <c r="B28" s="76"/>
      <c r="C28" s="76"/>
      <c r="D28" s="76"/>
      <c r="E28" s="76"/>
      <c r="F28" s="278"/>
      <c r="G28" s="76"/>
      <c r="H28" s="76"/>
    </row>
    <row r="29" spans="1:16" ht="14.4" x14ac:dyDescent="0.3">
      <c r="A29"/>
      <c r="B29"/>
      <c r="C29"/>
      <c r="D29" s="14"/>
      <c r="E29" s="14" t="s">
        <v>65</v>
      </c>
      <c r="F29" s="69">
        <f>+F27+F18</f>
        <v>0</v>
      </c>
      <c r="H29" s="127" t="s">
        <v>216</v>
      </c>
    </row>
    <row r="30" spans="1:16" s="76" customFormat="1" x14ac:dyDescent="0.25">
      <c r="F30" s="116"/>
    </row>
    <row r="31" spans="1:16" s="76" customFormat="1" ht="14.4" x14ac:dyDescent="0.25">
      <c r="A31" s="93" t="s">
        <v>64</v>
      </c>
      <c r="B31" s="94"/>
      <c r="C31" s="94"/>
      <c r="D31" s="94"/>
      <c r="E31" s="94"/>
      <c r="F31" s="95"/>
      <c r="H31" s="128" t="s">
        <v>215</v>
      </c>
    </row>
    <row r="32" spans="1:16" s="76" customFormat="1" ht="45.75" customHeight="1" x14ac:dyDescent="0.25">
      <c r="A32" s="499"/>
      <c r="B32" s="500"/>
      <c r="C32" s="500"/>
      <c r="D32" s="500"/>
      <c r="E32" s="500"/>
      <c r="F32" s="501"/>
      <c r="H32" s="485" t="s">
        <v>319</v>
      </c>
      <c r="I32" s="485"/>
      <c r="J32" s="485"/>
      <c r="K32" s="485"/>
      <c r="L32" s="485"/>
      <c r="M32" s="485"/>
      <c r="N32" s="485"/>
      <c r="O32" s="485"/>
      <c r="P32" s="485"/>
    </row>
    <row r="33" spans="1:16" ht="14.4" x14ac:dyDescent="0.3">
      <c r="A33"/>
      <c r="B33"/>
      <c r="C33"/>
      <c r="D33"/>
      <c r="E33"/>
      <c r="F33"/>
      <c r="H33"/>
    </row>
    <row r="34" spans="1:16" s="76" customFormat="1" x14ac:dyDescent="0.25">
      <c r="A34" s="93" t="s">
        <v>369</v>
      </c>
      <c r="B34" s="98"/>
      <c r="C34" s="98"/>
      <c r="D34" s="98"/>
      <c r="E34" s="98"/>
      <c r="F34" s="99"/>
      <c r="H34" s="128" t="s">
        <v>215</v>
      </c>
    </row>
    <row r="35" spans="1:16" s="76" customFormat="1" ht="45" customHeight="1" x14ac:dyDescent="0.25">
      <c r="A35" s="510"/>
      <c r="B35" s="511"/>
      <c r="C35" s="511"/>
      <c r="D35" s="511"/>
      <c r="E35" s="511"/>
      <c r="F35" s="512"/>
      <c r="H35" s="485" t="s">
        <v>319</v>
      </c>
      <c r="I35" s="485"/>
      <c r="J35" s="485"/>
      <c r="K35" s="485"/>
      <c r="L35" s="485"/>
      <c r="M35" s="485"/>
      <c r="N35" s="485"/>
      <c r="O35" s="485"/>
      <c r="P35" s="485"/>
    </row>
  </sheetData>
  <sheetProtection algorithmName="SHA-512" hashValue="ZPk62T0/B3Il2svgA8xZRoWg+tfltn8IxeakyBBE8/NimFmlL2z64T7U/zXvVc5kFAYDnr2qP6RMc1aLIksM2g==" saltValue="8oNJjDPYPAlzt25jeq/Y1w==" spinCount="100000" sheet="1" objects="1" scenarios="1" formatCells="0" formatRows="0" insertRows="0" deleteRows="0" sort="0"/>
  <mergeCells count="6">
    <mergeCell ref="A32:F32"/>
    <mergeCell ref="A35:F35"/>
    <mergeCell ref="A1:E1"/>
    <mergeCell ref="A2:F2"/>
    <mergeCell ref="H32:P32"/>
    <mergeCell ref="H35:P35"/>
  </mergeCells>
  <printOptions horizontalCentered="1"/>
  <pageMargins left="0.25" right="0.25" top="0.25" bottom="0.25" header="0.3" footer="0.3"/>
  <pageSetup fitToHeight="0" orientation="landscape" blackAndWhite="1"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M28"/>
  <sheetViews>
    <sheetView zoomScaleNormal="100" zoomScaleSheetLayoutView="100" workbookViewId="0">
      <selection activeCell="C20" sqref="C20 C11"/>
    </sheetView>
  </sheetViews>
  <sheetFormatPr defaultColWidth="9.109375" defaultRowHeight="14.4" x14ac:dyDescent="0.3"/>
  <cols>
    <col min="1" max="1" width="33.109375" customWidth="1"/>
    <col min="2" max="2" width="81.88671875" customWidth="1"/>
    <col min="3" max="3" width="18.5546875" customWidth="1"/>
    <col min="4" max="4" width="2.109375" customWidth="1"/>
  </cols>
  <sheetData>
    <row r="1" spans="1:5" ht="20.25" customHeight="1" x14ac:dyDescent="0.3">
      <c r="A1" s="489" t="s">
        <v>233</v>
      </c>
      <c r="B1" s="489"/>
      <c r="C1">
        <f>+'Section A'!B2</f>
        <v>0</v>
      </c>
      <c r="E1" s="138" t="s">
        <v>234</v>
      </c>
    </row>
    <row r="2" spans="1:5" ht="53.25" customHeight="1" x14ac:dyDescent="0.3">
      <c r="A2" s="514" t="s">
        <v>220</v>
      </c>
      <c r="B2" s="514"/>
      <c r="C2" s="514"/>
    </row>
    <row r="3" spans="1:5" ht="26.4" x14ac:dyDescent="0.3">
      <c r="A3" s="209" t="s">
        <v>21</v>
      </c>
      <c r="B3" s="227" t="s">
        <v>59</v>
      </c>
      <c r="C3" s="209" t="s">
        <v>295</v>
      </c>
    </row>
    <row r="4" spans="1:5" s="88" customFormat="1" x14ac:dyDescent="0.3">
      <c r="A4" s="225"/>
      <c r="B4" s="218"/>
      <c r="C4" s="87">
        <v>0</v>
      </c>
    </row>
    <row r="5" spans="1:5" s="88" customFormat="1" x14ac:dyDescent="0.3">
      <c r="A5" s="219"/>
      <c r="B5" s="219"/>
      <c r="C5" s="211">
        <v>0</v>
      </c>
    </row>
    <row r="6" spans="1:5" s="88" customFormat="1" x14ac:dyDescent="0.3">
      <c r="A6" s="219"/>
      <c r="B6" s="212" t="s">
        <v>310</v>
      </c>
      <c r="C6" s="69">
        <f>ROUND(SUM(C4:C5),0)</f>
        <v>0</v>
      </c>
      <c r="E6" s="101" t="s">
        <v>312</v>
      </c>
    </row>
    <row r="7" spans="1:5" s="88" customFormat="1" x14ac:dyDescent="0.3">
      <c r="A7" s="219"/>
      <c r="B7" s="219"/>
      <c r="C7" s="92"/>
    </row>
    <row r="8" spans="1:5" s="88" customFormat="1" x14ac:dyDescent="0.3">
      <c r="A8" s="214"/>
      <c r="B8" s="219"/>
      <c r="C8" s="87">
        <v>0</v>
      </c>
    </row>
    <row r="9" spans="1:5" s="88" customFormat="1" x14ac:dyDescent="0.3">
      <c r="A9" s="219"/>
      <c r="B9" s="219"/>
      <c r="C9" s="211">
        <v>0</v>
      </c>
    </row>
    <row r="10" spans="1:5" s="88" customFormat="1" x14ac:dyDescent="0.3">
      <c r="A10" s="219"/>
      <c r="B10" s="212" t="s">
        <v>311</v>
      </c>
      <c r="C10" s="69">
        <f>ROUND(SUM(C7:C9),0)</f>
        <v>0</v>
      </c>
      <c r="E10" s="101" t="s">
        <v>312</v>
      </c>
    </row>
    <row r="11" spans="1:5" s="88" customFormat="1" x14ac:dyDescent="0.3">
      <c r="A11" s="219"/>
      <c r="B11" s="243" t="s">
        <v>213</v>
      </c>
      <c r="C11" s="274">
        <f>+C10+C6</f>
        <v>0</v>
      </c>
    </row>
    <row r="12" spans="1:5" s="88" customFormat="1" x14ac:dyDescent="0.3">
      <c r="A12" s="219"/>
      <c r="B12" s="219"/>
      <c r="C12" s="92"/>
    </row>
    <row r="13" spans="1:5" s="88" customFormat="1" x14ac:dyDescent="0.3">
      <c r="A13" s="219"/>
      <c r="B13" s="219"/>
      <c r="C13" s="87">
        <v>0</v>
      </c>
    </row>
    <row r="14" spans="1:5" s="88" customFormat="1" x14ac:dyDescent="0.3">
      <c r="A14" s="219"/>
      <c r="B14" s="219"/>
      <c r="C14" s="211">
        <v>0</v>
      </c>
    </row>
    <row r="15" spans="1:5" s="88" customFormat="1" x14ac:dyDescent="0.3">
      <c r="A15" s="219"/>
      <c r="B15" s="213" t="s">
        <v>37</v>
      </c>
      <c r="C15" s="69">
        <f>ROUND(SUM(C12:C14),0)</f>
        <v>0</v>
      </c>
      <c r="E15" s="101" t="s">
        <v>312</v>
      </c>
    </row>
    <row r="16" spans="1:5" s="88" customFormat="1" x14ac:dyDescent="0.3">
      <c r="A16" s="219"/>
      <c r="B16" s="219"/>
      <c r="C16" s="92"/>
    </row>
    <row r="17" spans="1:13" s="88" customFormat="1" x14ac:dyDescent="0.3">
      <c r="A17" s="219"/>
      <c r="B17" s="219"/>
      <c r="C17" s="87">
        <v>0</v>
      </c>
    </row>
    <row r="18" spans="1:13" s="88" customFormat="1" x14ac:dyDescent="0.3">
      <c r="A18" s="219"/>
      <c r="B18" s="219"/>
      <c r="C18" s="211">
        <v>0</v>
      </c>
    </row>
    <row r="19" spans="1:13" s="88" customFormat="1" x14ac:dyDescent="0.3">
      <c r="A19" s="219"/>
      <c r="B19" s="213" t="s">
        <v>316</v>
      </c>
      <c r="C19" s="69">
        <f>ROUND(SUM(C16:C18),0)</f>
        <v>0</v>
      </c>
      <c r="E19" s="101" t="s">
        <v>312</v>
      </c>
    </row>
    <row r="20" spans="1:13" s="88" customFormat="1" x14ac:dyDescent="0.3">
      <c r="A20" s="219"/>
      <c r="B20" s="243" t="s">
        <v>317</v>
      </c>
      <c r="C20" s="274">
        <f>+C19+C15</f>
        <v>0</v>
      </c>
    </row>
    <row r="21" spans="1:13" x14ac:dyDescent="0.3">
      <c r="C21" s="275"/>
    </row>
    <row r="22" spans="1:13" x14ac:dyDescent="0.3">
      <c r="B22" s="14" t="s">
        <v>67</v>
      </c>
      <c r="C22" s="69">
        <f>+C20+C11</f>
        <v>0</v>
      </c>
      <c r="E22" s="127" t="s">
        <v>216</v>
      </c>
    </row>
    <row r="23" spans="1:13" s="88" customFormat="1" x14ac:dyDescent="0.3">
      <c r="C23" s="92"/>
    </row>
    <row r="24" spans="1:13" s="88" customFormat="1" x14ac:dyDescent="0.3">
      <c r="A24" s="93" t="s">
        <v>66</v>
      </c>
      <c r="B24" s="94"/>
      <c r="C24" s="95"/>
      <c r="E24" s="128" t="s">
        <v>215</v>
      </c>
    </row>
    <row r="25" spans="1:13" s="88" customFormat="1" ht="45.75" customHeight="1" x14ac:dyDescent="0.3">
      <c r="A25" s="538"/>
      <c r="B25" s="539"/>
      <c r="C25" s="540"/>
      <c r="E25" s="485" t="s">
        <v>319</v>
      </c>
      <c r="F25" s="485"/>
      <c r="G25" s="485"/>
      <c r="H25" s="485"/>
      <c r="I25" s="485"/>
      <c r="J25" s="485"/>
      <c r="K25" s="485"/>
      <c r="L25" s="485"/>
      <c r="M25" s="485"/>
    </row>
    <row r="27" spans="1:13" s="88" customFormat="1" x14ac:dyDescent="0.3">
      <c r="A27" s="93" t="s">
        <v>368</v>
      </c>
      <c r="B27" s="98"/>
      <c r="C27" s="99"/>
      <c r="E27" s="128" t="s">
        <v>215</v>
      </c>
    </row>
    <row r="28" spans="1:13" s="88" customFormat="1" ht="45" customHeight="1" x14ac:dyDescent="0.3">
      <c r="A28" s="510"/>
      <c r="B28" s="511"/>
      <c r="C28" s="512"/>
      <c r="E28" s="485" t="s">
        <v>319</v>
      </c>
      <c r="F28" s="485"/>
      <c r="G28" s="485"/>
      <c r="H28" s="485"/>
      <c r="I28" s="485"/>
      <c r="J28" s="485"/>
      <c r="K28" s="485"/>
      <c r="L28" s="485"/>
      <c r="M28" s="485"/>
    </row>
  </sheetData>
  <sheetProtection algorithmName="SHA-512" hashValue="bDQ5VWSwu0zxxt9xud/j1O+3dA1SFVUU8UGfUWT5wFZ2I+AXP5TxblPXpILnzQ0Rwi7rap4m6EkrE21zjdGg0A==" saltValue="q48Lbvr8OCatO0Yz/TwVaw==" spinCount="100000" sheet="1" objects="1" scenarios="1" formatCells="0" formatRows="0" insertRows="0" deleteRows="0" sort="0"/>
  <mergeCells count="6">
    <mergeCell ref="A1:B1"/>
    <mergeCell ref="A2:C2"/>
    <mergeCell ref="A25:C25"/>
    <mergeCell ref="A28:C28"/>
    <mergeCell ref="E25:M25"/>
    <mergeCell ref="E28:M28"/>
  </mergeCells>
  <printOptions horizontalCentered="1"/>
  <pageMargins left="0.25" right="0.25" top="0.25" bottom="0.25" header="0.3" footer="0.3"/>
  <pageSetup fitToHeight="0" orientation="landscape" blackAndWhite="1"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P33"/>
  <sheetViews>
    <sheetView zoomScaleNormal="100" zoomScaleSheetLayoutView="100" workbookViewId="0">
      <selection activeCell="A30" sqref="A30:F30"/>
    </sheetView>
  </sheetViews>
  <sheetFormatPr defaultColWidth="9.109375" defaultRowHeight="14.4" x14ac:dyDescent="0.3"/>
  <cols>
    <col min="1" max="1" width="51.44140625" customWidth="1"/>
    <col min="2" max="5" width="16.44140625" customWidth="1"/>
    <col min="6" max="6" width="16.6640625" customWidth="1"/>
    <col min="7" max="7" width="2.44140625" customWidth="1"/>
  </cols>
  <sheetData>
    <row r="1" spans="1:8" ht="29.25" customHeight="1" x14ac:dyDescent="0.3">
      <c r="A1" s="489" t="s">
        <v>233</v>
      </c>
      <c r="B1" s="489"/>
      <c r="C1" s="489"/>
      <c r="D1" s="489"/>
      <c r="E1" s="489"/>
      <c r="F1">
        <f>+'Section A'!B2</f>
        <v>0</v>
      </c>
      <c r="H1" s="138" t="s">
        <v>234</v>
      </c>
    </row>
    <row r="2" spans="1:8" ht="41.25" customHeight="1" x14ac:dyDescent="0.3">
      <c r="A2" s="537" t="s">
        <v>219</v>
      </c>
      <c r="B2" s="537"/>
      <c r="C2" s="537"/>
      <c r="D2" s="537"/>
      <c r="E2" s="537"/>
      <c r="F2" s="537"/>
    </row>
    <row r="3" spans="1:8" ht="7.5" customHeight="1" x14ac:dyDescent="0.3">
      <c r="A3" s="10"/>
      <c r="B3" s="10"/>
      <c r="C3" s="10"/>
      <c r="D3" s="10"/>
      <c r="E3" s="10"/>
      <c r="F3" s="10"/>
    </row>
    <row r="4" spans="1:8" ht="26.4" x14ac:dyDescent="0.3">
      <c r="A4" s="205" t="s">
        <v>63</v>
      </c>
      <c r="B4" s="205" t="s">
        <v>46</v>
      </c>
      <c r="C4" s="205" t="s">
        <v>45</v>
      </c>
      <c r="D4" s="205" t="s">
        <v>35</v>
      </c>
      <c r="E4" s="205" t="s">
        <v>34</v>
      </c>
      <c r="F4" s="12" t="s">
        <v>296</v>
      </c>
    </row>
    <row r="5" spans="1:8" s="88" customFormat="1" x14ac:dyDescent="0.3">
      <c r="A5" s="218"/>
      <c r="B5" s="86"/>
      <c r="C5" s="86"/>
      <c r="D5" s="103"/>
      <c r="E5" s="86"/>
      <c r="F5" s="69">
        <f>ROUND(+B5*D5*E5,0)</f>
        <v>0</v>
      </c>
    </row>
    <row r="6" spans="1:8" s="88" customFormat="1" x14ac:dyDescent="0.3">
      <c r="A6" s="219"/>
      <c r="B6" s="86"/>
      <c r="C6" s="86"/>
      <c r="D6" s="103"/>
      <c r="E6" s="86"/>
      <c r="F6" s="69">
        <f t="shared" ref="F6:F8" si="0">ROUND(+B6*D6*E6,0)</f>
        <v>0</v>
      </c>
    </row>
    <row r="7" spans="1:8" s="88" customFormat="1" x14ac:dyDescent="0.3">
      <c r="A7" s="219"/>
      <c r="B7" s="86"/>
      <c r="C7" s="86"/>
      <c r="D7" s="103"/>
      <c r="E7" s="86"/>
      <c r="F7" s="69">
        <f t="shared" si="0"/>
        <v>0</v>
      </c>
    </row>
    <row r="8" spans="1:8" s="88" customFormat="1" x14ac:dyDescent="0.3">
      <c r="A8" s="219"/>
      <c r="B8" s="86"/>
      <c r="C8" s="86"/>
      <c r="D8" s="103"/>
      <c r="E8" s="86"/>
      <c r="F8" s="273">
        <f t="shared" si="0"/>
        <v>0</v>
      </c>
    </row>
    <row r="9" spans="1:8" s="88" customFormat="1" x14ac:dyDescent="0.3">
      <c r="A9" s="219"/>
      <c r="B9" s="76"/>
      <c r="C9" s="76"/>
      <c r="D9" s="216"/>
      <c r="E9" s="212" t="s">
        <v>42</v>
      </c>
      <c r="F9" s="69">
        <f>ROUND(SUM(F5:F8),0)</f>
        <v>0</v>
      </c>
      <c r="H9" s="101" t="s">
        <v>312</v>
      </c>
    </row>
    <row r="10" spans="1:8" s="88" customFormat="1" x14ac:dyDescent="0.3">
      <c r="A10" s="219"/>
      <c r="B10" s="76"/>
      <c r="C10" s="76"/>
      <c r="D10" s="121"/>
      <c r="E10" s="76"/>
      <c r="F10" s="278"/>
    </row>
    <row r="11" spans="1:8" s="88" customFormat="1" x14ac:dyDescent="0.3">
      <c r="A11" s="218"/>
      <c r="B11" s="86"/>
      <c r="C11" s="86"/>
      <c r="D11" s="103"/>
      <c r="E11" s="86"/>
      <c r="F11" s="69">
        <f t="shared" ref="F11:F14" si="1">ROUND(+B11*D11*E11,0)</f>
        <v>0</v>
      </c>
    </row>
    <row r="12" spans="1:8" s="88" customFormat="1" x14ac:dyDescent="0.3">
      <c r="A12" s="219"/>
      <c r="B12" s="86"/>
      <c r="C12" s="86"/>
      <c r="D12" s="103"/>
      <c r="E12" s="86"/>
      <c r="F12" s="69">
        <f t="shared" si="1"/>
        <v>0</v>
      </c>
    </row>
    <row r="13" spans="1:8" s="88" customFormat="1" x14ac:dyDescent="0.3">
      <c r="A13" s="219"/>
      <c r="B13" s="86"/>
      <c r="C13" s="86"/>
      <c r="D13" s="103"/>
      <c r="E13" s="86"/>
      <c r="F13" s="69">
        <f t="shared" si="1"/>
        <v>0</v>
      </c>
    </row>
    <row r="14" spans="1:8" s="88" customFormat="1" x14ac:dyDescent="0.3">
      <c r="A14" s="219"/>
      <c r="B14" s="86"/>
      <c r="C14" s="86"/>
      <c r="D14" s="103"/>
      <c r="E14" s="86"/>
      <c r="F14" s="273">
        <f t="shared" si="1"/>
        <v>0</v>
      </c>
    </row>
    <row r="15" spans="1:8" s="88" customFormat="1" x14ac:dyDescent="0.3">
      <c r="A15" s="219"/>
      <c r="B15" s="76"/>
      <c r="C15" s="76"/>
      <c r="D15" s="216"/>
      <c r="E15" s="212" t="s">
        <v>311</v>
      </c>
      <c r="F15" s="69">
        <f>ROUND(SUM(F10:F14),0)</f>
        <v>0</v>
      </c>
      <c r="H15" s="101" t="s">
        <v>312</v>
      </c>
    </row>
    <row r="16" spans="1:8" s="88" customFormat="1" x14ac:dyDescent="0.3">
      <c r="A16" s="219"/>
      <c r="B16" s="76"/>
      <c r="C16" s="76"/>
      <c r="D16" s="121"/>
      <c r="E16" s="243" t="s">
        <v>213</v>
      </c>
      <c r="F16" s="69">
        <f>+F15+F9</f>
        <v>0</v>
      </c>
    </row>
    <row r="17" spans="1:16" s="88" customFormat="1" x14ac:dyDescent="0.3">
      <c r="A17" s="219"/>
      <c r="B17" s="76"/>
      <c r="C17" s="76"/>
      <c r="D17" s="121"/>
      <c r="E17" s="76"/>
      <c r="F17" s="278"/>
    </row>
    <row r="18" spans="1:16" s="88" customFormat="1" x14ac:dyDescent="0.3">
      <c r="A18" s="219"/>
      <c r="B18" s="86"/>
      <c r="C18" s="86"/>
      <c r="D18" s="103"/>
      <c r="E18" s="86"/>
      <c r="F18" s="69">
        <f t="shared" ref="F18:F19" si="2">ROUND(+B18*D18*E18,0)</f>
        <v>0</v>
      </c>
    </row>
    <row r="19" spans="1:16" s="88" customFormat="1" x14ac:dyDescent="0.3">
      <c r="A19" s="219"/>
      <c r="B19" s="86"/>
      <c r="C19" s="86"/>
      <c r="D19" s="103"/>
      <c r="E19" s="86"/>
      <c r="F19" s="273">
        <f t="shared" si="2"/>
        <v>0</v>
      </c>
    </row>
    <row r="20" spans="1:16" s="88" customFormat="1" x14ac:dyDescent="0.3">
      <c r="A20" s="219"/>
      <c r="B20" s="76"/>
      <c r="C20" s="76"/>
      <c r="D20" s="206"/>
      <c r="E20" s="213" t="s">
        <v>315</v>
      </c>
      <c r="F20" s="69">
        <f>ROUND(SUM(F17:F19),0)</f>
        <v>0</v>
      </c>
      <c r="H20" s="101" t="s">
        <v>312</v>
      </c>
    </row>
    <row r="21" spans="1:16" s="88" customFormat="1" x14ac:dyDescent="0.3">
      <c r="A21" s="219"/>
      <c r="B21" s="76"/>
      <c r="C21" s="76"/>
      <c r="D21" s="121"/>
      <c r="E21" s="76"/>
      <c r="F21" s="278"/>
    </row>
    <row r="22" spans="1:16" s="88" customFormat="1" x14ac:dyDescent="0.3">
      <c r="A22" s="219"/>
      <c r="B22" s="86"/>
      <c r="C22" s="86"/>
      <c r="D22" s="103"/>
      <c r="E22" s="86"/>
      <c r="F22" s="69">
        <f t="shared" ref="F22:F23" si="3">ROUND(+B22*D22*E22,0)</f>
        <v>0</v>
      </c>
    </row>
    <row r="23" spans="1:16" s="88" customFormat="1" x14ac:dyDescent="0.3">
      <c r="A23" s="219"/>
      <c r="B23" s="86"/>
      <c r="C23" s="86"/>
      <c r="D23" s="103"/>
      <c r="E23" s="86"/>
      <c r="F23" s="273">
        <f t="shared" si="3"/>
        <v>0</v>
      </c>
    </row>
    <row r="24" spans="1:16" s="88" customFormat="1" x14ac:dyDescent="0.3">
      <c r="A24" s="219"/>
      <c r="B24" s="76"/>
      <c r="C24" s="76"/>
      <c r="D24" s="206"/>
      <c r="E24" s="213" t="s">
        <v>316</v>
      </c>
      <c r="F24" s="69">
        <f>ROUND(SUM(F21:F23),0)</f>
        <v>0</v>
      </c>
      <c r="H24" s="101" t="s">
        <v>312</v>
      </c>
    </row>
    <row r="25" spans="1:16" s="88" customFormat="1" x14ac:dyDescent="0.3">
      <c r="A25" s="219"/>
      <c r="B25" s="76"/>
      <c r="C25" s="76"/>
      <c r="D25" s="121"/>
      <c r="E25" s="243" t="s">
        <v>317</v>
      </c>
      <c r="F25" s="69">
        <f>+F24+F20</f>
        <v>0</v>
      </c>
    </row>
    <row r="26" spans="1:16" x14ac:dyDescent="0.3">
      <c r="F26" s="9"/>
    </row>
    <row r="27" spans="1:16" x14ac:dyDescent="0.3">
      <c r="C27" s="490" t="s">
        <v>92</v>
      </c>
      <c r="D27" s="490"/>
      <c r="E27" s="490"/>
      <c r="F27" s="69">
        <f>+F25+F16</f>
        <v>0</v>
      </c>
      <c r="H27" s="127" t="s">
        <v>216</v>
      </c>
    </row>
    <row r="28" spans="1:16" s="88" customFormat="1" x14ac:dyDescent="0.3">
      <c r="A28" s="122"/>
      <c r="B28" s="96"/>
      <c r="C28" s="96"/>
      <c r="D28" s="96"/>
      <c r="E28" s="96"/>
      <c r="F28" s="123"/>
    </row>
    <row r="29" spans="1:16" s="88" customFormat="1" x14ac:dyDescent="0.3">
      <c r="A29" s="93" t="s">
        <v>68</v>
      </c>
      <c r="B29" s="124"/>
      <c r="C29" s="124"/>
      <c r="D29" s="94"/>
      <c r="E29" s="94"/>
      <c r="F29" s="95"/>
      <c r="H29" s="128" t="s">
        <v>215</v>
      </c>
    </row>
    <row r="30" spans="1:16" s="88" customFormat="1" ht="45.75" customHeight="1" x14ac:dyDescent="0.3">
      <c r="A30" s="507"/>
      <c r="B30" s="508"/>
      <c r="C30" s="508"/>
      <c r="D30" s="508"/>
      <c r="E30" s="508"/>
      <c r="F30" s="509"/>
      <c r="H30" s="485" t="s">
        <v>319</v>
      </c>
      <c r="I30" s="485"/>
      <c r="J30" s="485"/>
      <c r="K30" s="485"/>
      <c r="L30" s="485"/>
      <c r="M30" s="485"/>
      <c r="N30" s="485"/>
      <c r="O30" s="485"/>
      <c r="P30" s="485"/>
    </row>
    <row r="32" spans="1:16" s="88" customFormat="1" x14ac:dyDescent="0.3">
      <c r="A32" s="93" t="s">
        <v>367</v>
      </c>
      <c r="B32" s="98"/>
      <c r="C32" s="98"/>
      <c r="D32" s="98"/>
      <c r="E32" s="98"/>
      <c r="F32" s="99"/>
      <c r="H32" s="128" t="s">
        <v>215</v>
      </c>
    </row>
    <row r="33" spans="1:16" s="88" customFormat="1" ht="45" customHeight="1" x14ac:dyDescent="0.3">
      <c r="A33" s="510"/>
      <c r="B33" s="511"/>
      <c r="C33" s="511"/>
      <c r="D33" s="511"/>
      <c r="E33" s="511"/>
      <c r="F33" s="512"/>
      <c r="H33" s="485" t="s">
        <v>319</v>
      </c>
      <c r="I33" s="485"/>
      <c r="J33" s="485"/>
      <c r="K33" s="485"/>
      <c r="L33" s="485"/>
      <c r="M33" s="485"/>
      <c r="N33" s="485"/>
      <c r="O33" s="485"/>
      <c r="P33" s="485"/>
    </row>
  </sheetData>
  <sheetProtection algorithmName="SHA-512" hashValue="67p3jm/DkgMn5sHqEIj4USwRaaXZXDQROOhHl/FFZKHVzqVswv135432fuCiIKoxveScdDNhbdHQ8CkyZwgPLA==" saltValue="QyB1aoWg5Oiaz4/tlTpEKQ==" spinCount="100000" sheet="1" objects="1" scenarios="1" formatCells="0" formatRows="0" insertRows="0" deleteRows="0" sort="0"/>
  <mergeCells count="7">
    <mergeCell ref="H30:P30"/>
    <mergeCell ref="H33:P33"/>
    <mergeCell ref="A1:E1"/>
    <mergeCell ref="C27:E27"/>
    <mergeCell ref="A2:F2"/>
    <mergeCell ref="A30:F30"/>
    <mergeCell ref="A33:F33"/>
  </mergeCells>
  <printOptions horizontalCentered="1"/>
  <pageMargins left="0.25" right="0.25" top="0.25" bottom="0.25" header="0.3" footer="0.3"/>
  <pageSetup fitToHeight="0" orientation="landscape" blackAndWhite="1"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P31"/>
  <sheetViews>
    <sheetView zoomScaleNormal="100" zoomScaleSheetLayoutView="100" workbookViewId="0">
      <selection activeCell="F23" sqref="F23 F14"/>
    </sheetView>
  </sheetViews>
  <sheetFormatPr defaultColWidth="9.109375" defaultRowHeight="14.4" x14ac:dyDescent="0.3"/>
  <cols>
    <col min="1" max="1" width="66.33203125" customWidth="1"/>
    <col min="2" max="5" width="12.5546875" customWidth="1"/>
    <col min="6" max="6" width="17.109375" customWidth="1"/>
    <col min="7" max="7" width="2.44140625" customWidth="1"/>
  </cols>
  <sheetData>
    <row r="1" spans="1:8" ht="24.75" customHeight="1" x14ac:dyDescent="0.3">
      <c r="A1" s="489" t="s">
        <v>233</v>
      </c>
      <c r="B1" s="489"/>
      <c r="C1" s="489"/>
      <c r="D1" s="489"/>
      <c r="E1" s="489"/>
      <c r="F1">
        <f>+'Section A'!B2</f>
        <v>0</v>
      </c>
      <c r="H1" s="138" t="s">
        <v>234</v>
      </c>
    </row>
    <row r="2" spans="1:8" ht="42" customHeight="1" x14ac:dyDescent="0.3">
      <c r="A2" s="537" t="s">
        <v>177</v>
      </c>
      <c r="B2" s="537"/>
      <c r="C2" s="537"/>
      <c r="D2" s="537"/>
      <c r="E2" s="537"/>
      <c r="F2" s="537"/>
    </row>
    <row r="3" spans="1:8" x14ac:dyDescent="0.3">
      <c r="A3" s="10"/>
      <c r="B3" s="10"/>
      <c r="C3" s="10"/>
      <c r="D3" s="10"/>
      <c r="E3" s="10"/>
      <c r="F3" s="10"/>
    </row>
    <row r="4" spans="1:8" ht="26.4" x14ac:dyDescent="0.3">
      <c r="A4" s="205" t="s">
        <v>63</v>
      </c>
      <c r="B4" s="205" t="s">
        <v>46</v>
      </c>
      <c r="C4" s="205" t="s">
        <v>45</v>
      </c>
      <c r="D4" s="205" t="s">
        <v>35</v>
      </c>
      <c r="E4" s="205" t="s">
        <v>34</v>
      </c>
      <c r="F4" s="12" t="s">
        <v>297</v>
      </c>
      <c r="H4" s="128" t="s">
        <v>214</v>
      </c>
    </row>
    <row r="5" spans="1:8" s="88" customFormat="1" x14ac:dyDescent="0.3">
      <c r="A5" s="218"/>
      <c r="B5" s="86"/>
      <c r="C5" s="86"/>
      <c r="D5" s="103"/>
      <c r="E5" s="86"/>
      <c r="F5" s="69">
        <f>ROUND(+B5*D5*E5,0)</f>
        <v>0</v>
      </c>
    </row>
    <row r="6" spans="1:8" s="88" customFormat="1" x14ac:dyDescent="0.3">
      <c r="A6" s="219"/>
      <c r="B6" s="86"/>
      <c r="C6" s="86"/>
      <c r="D6" s="103"/>
      <c r="E6" s="86"/>
      <c r="F6" s="69">
        <f t="shared" ref="F6:F7" si="0">ROUND(+B6*D6*E6,0)</f>
        <v>0</v>
      </c>
    </row>
    <row r="7" spans="1:8" s="88" customFormat="1" x14ac:dyDescent="0.3">
      <c r="A7" s="219"/>
      <c r="B7" s="86"/>
      <c r="C7" s="86"/>
      <c r="D7" s="103"/>
      <c r="E7" s="86"/>
      <c r="F7" s="273">
        <f t="shared" si="0"/>
        <v>0</v>
      </c>
    </row>
    <row r="8" spans="1:8" s="88" customFormat="1" x14ac:dyDescent="0.3">
      <c r="A8" s="219"/>
      <c r="B8" s="76"/>
      <c r="C8" s="76"/>
      <c r="D8" s="106"/>
      <c r="E8" s="212" t="s">
        <v>310</v>
      </c>
      <c r="F8" s="69">
        <f>ROUND(SUM(F5:F7),0)</f>
        <v>0</v>
      </c>
      <c r="H8" s="101" t="s">
        <v>312</v>
      </c>
    </row>
    <row r="9" spans="1:8" s="88" customFormat="1" x14ac:dyDescent="0.3">
      <c r="A9" s="219"/>
      <c r="B9" s="76"/>
      <c r="C9" s="76"/>
      <c r="D9" s="121"/>
      <c r="E9" s="76"/>
      <c r="F9" s="278"/>
    </row>
    <row r="10" spans="1:8" s="88" customFormat="1" x14ac:dyDescent="0.3">
      <c r="A10" s="219"/>
      <c r="B10" s="86"/>
      <c r="C10" s="86"/>
      <c r="D10" s="103"/>
      <c r="E10" s="86"/>
      <c r="F10" s="69">
        <f t="shared" ref="F10:F12" si="1">ROUND(+B10*D10*E10,0)</f>
        <v>0</v>
      </c>
    </row>
    <row r="11" spans="1:8" s="88" customFormat="1" x14ac:dyDescent="0.3">
      <c r="A11" s="219"/>
      <c r="B11" s="86"/>
      <c r="C11" s="86"/>
      <c r="D11" s="103"/>
      <c r="E11" s="86"/>
      <c r="F11" s="69">
        <f t="shared" si="1"/>
        <v>0</v>
      </c>
    </row>
    <row r="12" spans="1:8" s="88" customFormat="1" x14ac:dyDescent="0.3">
      <c r="A12" s="219"/>
      <c r="B12" s="86"/>
      <c r="C12" s="86"/>
      <c r="D12" s="103"/>
      <c r="E12" s="86"/>
      <c r="F12" s="273">
        <f t="shared" si="1"/>
        <v>0</v>
      </c>
    </row>
    <row r="13" spans="1:8" s="88" customFormat="1" x14ac:dyDescent="0.3">
      <c r="A13" s="219"/>
      <c r="B13" s="76"/>
      <c r="C13" s="76"/>
      <c r="D13" s="106"/>
      <c r="E13" s="212" t="s">
        <v>311</v>
      </c>
      <c r="F13" s="69">
        <f>ROUND(SUM(F9:F12),0)</f>
        <v>0</v>
      </c>
      <c r="H13" s="101" t="s">
        <v>312</v>
      </c>
    </row>
    <row r="14" spans="1:8" s="88" customFormat="1" x14ac:dyDescent="0.3">
      <c r="A14" s="219"/>
      <c r="B14" s="76"/>
      <c r="C14" s="76"/>
      <c r="D14" s="121"/>
      <c r="E14" s="243" t="s">
        <v>213</v>
      </c>
      <c r="F14" s="69">
        <f>+F13+F8</f>
        <v>0</v>
      </c>
    </row>
    <row r="15" spans="1:8" s="88" customFormat="1" x14ac:dyDescent="0.3">
      <c r="A15" s="219"/>
      <c r="B15" s="76"/>
      <c r="C15" s="76"/>
      <c r="D15" s="121"/>
      <c r="E15" s="76"/>
      <c r="F15" s="278"/>
    </row>
    <row r="16" spans="1:8" s="88" customFormat="1" x14ac:dyDescent="0.3">
      <c r="A16" s="219"/>
      <c r="B16" s="86"/>
      <c r="C16" s="86"/>
      <c r="D16" s="103"/>
      <c r="E16" s="86"/>
      <c r="F16" s="69">
        <f t="shared" ref="F16:F17" si="2">ROUND(+B16*D16*E16,0)</f>
        <v>0</v>
      </c>
    </row>
    <row r="17" spans="1:16" s="88" customFormat="1" x14ac:dyDescent="0.3">
      <c r="A17" s="219"/>
      <c r="B17" s="86"/>
      <c r="C17" s="86"/>
      <c r="D17" s="103"/>
      <c r="E17" s="86"/>
      <c r="F17" s="273">
        <f t="shared" si="2"/>
        <v>0</v>
      </c>
    </row>
    <row r="18" spans="1:16" s="88" customFormat="1" x14ac:dyDescent="0.3">
      <c r="A18" s="219"/>
      <c r="B18" s="76"/>
      <c r="C18" s="76"/>
      <c r="D18" s="206"/>
      <c r="E18" s="213" t="s">
        <v>315</v>
      </c>
      <c r="F18" s="69">
        <f>ROUND(SUM(F15:F17),0)</f>
        <v>0</v>
      </c>
      <c r="H18" s="101" t="s">
        <v>312</v>
      </c>
    </row>
    <row r="19" spans="1:16" s="88" customFormat="1" x14ac:dyDescent="0.3">
      <c r="A19" s="219"/>
      <c r="B19" s="76"/>
      <c r="C19" s="76"/>
      <c r="D19" s="121"/>
      <c r="E19" s="76"/>
      <c r="F19" s="278"/>
    </row>
    <row r="20" spans="1:16" s="88" customFormat="1" x14ac:dyDescent="0.3">
      <c r="A20" s="219"/>
      <c r="B20" s="86"/>
      <c r="C20" s="86"/>
      <c r="D20" s="103"/>
      <c r="E20" s="86"/>
      <c r="F20" s="69">
        <f t="shared" ref="F20:F21" si="3">ROUND(+B20*D20*E20,0)</f>
        <v>0</v>
      </c>
    </row>
    <row r="21" spans="1:16" s="88" customFormat="1" x14ac:dyDescent="0.3">
      <c r="A21" s="219"/>
      <c r="B21" s="86"/>
      <c r="C21" s="86"/>
      <c r="D21" s="103"/>
      <c r="E21" s="86"/>
      <c r="F21" s="273">
        <f t="shared" si="3"/>
        <v>0</v>
      </c>
    </row>
    <row r="22" spans="1:16" s="88" customFormat="1" x14ac:dyDescent="0.3">
      <c r="A22" s="219"/>
      <c r="B22" s="76"/>
      <c r="C22" s="76"/>
      <c r="D22" s="206"/>
      <c r="E22" s="213" t="s">
        <v>316</v>
      </c>
      <c r="F22" s="69">
        <f>ROUND(SUM(F19:F21),0)</f>
        <v>0</v>
      </c>
      <c r="H22" s="101" t="s">
        <v>312</v>
      </c>
    </row>
    <row r="23" spans="1:16" s="88" customFormat="1" x14ac:dyDescent="0.3">
      <c r="A23" s="219"/>
      <c r="B23" s="76"/>
      <c r="C23" s="76"/>
      <c r="D23" s="121"/>
      <c r="E23" s="243" t="s">
        <v>317</v>
      </c>
      <c r="F23" s="69">
        <f>+F22+F18</f>
        <v>0</v>
      </c>
    </row>
    <row r="24" spans="1:16" x14ac:dyDescent="0.3">
      <c r="F24" s="275"/>
    </row>
    <row r="25" spans="1:16" x14ac:dyDescent="0.3">
      <c r="C25" s="490" t="s">
        <v>70</v>
      </c>
      <c r="D25" s="490"/>
      <c r="E25" s="490"/>
      <c r="F25" s="69">
        <f>+F23+F14</f>
        <v>0</v>
      </c>
      <c r="H25" s="127" t="s">
        <v>216</v>
      </c>
    </row>
    <row r="26" spans="1:16" s="88" customFormat="1" x14ac:dyDescent="0.3">
      <c r="A26" s="76"/>
      <c r="B26" s="76"/>
      <c r="C26" s="76"/>
      <c r="D26" s="76"/>
      <c r="E26" s="76"/>
      <c r="F26" s="116"/>
    </row>
    <row r="27" spans="1:16" s="88" customFormat="1" x14ac:dyDescent="0.3">
      <c r="A27" s="93" t="s">
        <v>69</v>
      </c>
      <c r="B27" s="94"/>
      <c r="C27" s="94"/>
      <c r="D27" s="94"/>
      <c r="E27" s="94"/>
      <c r="F27" s="95"/>
      <c r="H27" s="128" t="s">
        <v>215</v>
      </c>
    </row>
    <row r="28" spans="1:16" s="88" customFormat="1" ht="45.75" customHeight="1" x14ac:dyDescent="0.3">
      <c r="A28" s="499"/>
      <c r="B28" s="500"/>
      <c r="C28" s="500"/>
      <c r="D28" s="500"/>
      <c r="E28" s="500"/>
      <c r="F28" s="501"/>
      <c r="H28" s="485" t="s">
        <v>319</v>
      </c>
      <c r="I28" s="485"/>
      <c r="J28" s="485"/>
      <c r="K28" s="485"/>
      <c r="L28" s="485"/>
      <c r="M28" s="485"/>
      <c r="N28" s="485"/>
      <c r="O28" s="485"/>
      <c r="P28" s="485"/>
    </row>
    <row r="29" spans="1:16" x14ac:dyDescent="0.3">
      <c r="H29" s="128"/>
    </row>
    <row r="30" spans="1:16" s="88" customFormat="1" x14ac:dyDescent="0.3">
      <c r="A30" s="93" t="s">
        <v>366</v>
      </c>
      <c r="B30" s="98"/>
      <c r="C30" s="98"/>
      <c r="D30" s="98"/>
      <c r="E30" s="98"/>
      <c r="F30" s="99"/>
      <c r="H30" s="128" t="s">
        <v>215</v>
      </c>
    </row>
    <row r="31" spans="1:16" s="88" customFormat="1" ht="45" customHeight="1" x14ac:dyDescent="0.3">
      <c r="A31" s="510"/>
      <c r="B31" s="511"/>
      <c r="C31" s="511"/>
      <c r="D31" s="511"/>
      <c r="E31" s="511"/>
      <c r="F31" s="512"/>
      <c r="H31" s="485" t="s">
        <v>319</v>
      </c>
      <c r="I31" s="485"/>
      <c r="J31" s="485"/>
      <c r="K31" s="485"/>
      <c r="L31" s="485"/>
      <c r="M31" s="485"/>
      <c r="N31" s="485"/>
      <c r="O31" s="485"/>
      <c r="P31" s="485"/>
    </row>
  </sheetData>
  <sheetProtection algorithmName="SHA-512" hashValue="pjNjpUg4+2QJrqNgxK5Dp7t/0pFNo75w6bY5V8EAz7KnN1MMi7K2s5vT1Xp9cYwledYJJK+CIXCTFbs7bwtk7Q==" saltValue="eTQPL2oEeKiUdbi3rlQ+nw==" spinCount="100000" sheet="1" objects="1" scenarios="1" formatCells="0" formatRows="0" insertRows="0" deleteRows="0" sort="0"/>
  <mergeCells count="7">
    <mergeCell ref="H28:P28"/>
    <mergeCell ref="H31:P31"/>
    <mergeCell ref="A1:E1"/>
    <mergeCell ref="C25:E25"/>
    <mergeCell ref="A2:F2"/>
    <mergeCell ref="A28:F28"/>
    <mergeCell ref="A31:F31"/>
  </mergeCells>
  <printOptions horizontalCentered="1"/>
  <pageMargins left="0.25" right="0.25" top="0.25" bottom="0.25" header="0.3" footer="0.3"/>
  <pageSetup fitToHeight="0" orientation="landscape" blackAndWhite="1"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G131"/>
  <sheetViews>
    <sheetView tabSelected="1" zoomScaleNormal="100" zoomScaleSheetLayoutView="100" workbookViewId="0">
      <selection activeCell="A25" sqref="A25:B25"/>
    </sheetView>
  </sheetViews>
  <sheetFormatPr defaultColWidth="9.109375" defaultRowHeight="14.4" x14ac:dyDescent="0.3"/>
  <cols>
    <col min="1" max="1" width="21.88671875" style="6" customWidth="1"/>
    <col min="2" max="2" width="34.44140625" customWidth="1"/>
    <col min="3" max="3" width="18.33203125" customWidth="1"/>
    <col min="4" max="4" width="21.109375" customWidth="1"/>
    <col min="5" max="5" width="20.33203125" customWidth="1"/>
    <col min="6" max="6" width="19.33203125" customWidth="1"/>
  </cols>
  <sheetData>
    <row r="1" spans="1:7" ht="21" customHeight="1" x14ac:dyDescent="0.3">
      <c r="A1" s="62" t="s">
        <v>209</v>
      </c>
      <c r="B1" s="384" t="s">
        <v>232</v>
      </c>
      <c r="C1" s="384"/>
      <c r="D1" s="384"/>
      <c r="E1" s="382" t="s">
        <v>210</v>
      </c>
      <c r="F1" s="382"/>
    </row>
    <row r="2" spans="1:7" ht="35.1" customHeight="1" x14ac:dyDescent="0.3">
      <c r="A2" s="62" t="s">
        <v>22</v>
      </c>
      <c r="B2" s="197"/>
      <c r="C2" s="64" t="s">
        <v>23</v>
      </c>
      <c r="D2" s="242"/>
      <c r="E2" s="64" t="s">
        <v>189</v>
      </c>
      <c r="F2" s="195"/>
      <c r="G2" s="244" t="s">
        <v>275</v>
      </c>
    </row>
    <row r="3" spans="1:7" ht="35.1" customHeight="1" x14ac:dyDescent="0.3">
      <c r="A3" s="200" t="s">
        <v>263</v>
      </c>
      <c r="B3" s="299"/>
      <c r="C3" s="137" t="s">
        <v>188</v>
      </c>
      <c r="D3" s="196"/>
      <c r="E3" s="64" t="s">
        <v>196</v>
      </c>
      <c r="F3" s="195"/>
      <c r="G3" s="193"/>
    </row>
    <row r="4" spans="1:7" ht="20.25" customHeight="1" x14ac:dyDescent="0.3">
      <c r="A4" s="383" t="s">
        <v>211</v>
      </c>
      <c r="B4" s="383"/>
      <c r="C4" s="383"/>
      <c r="D4" s="383"/>
      <c r="E4" s="137" t="s">
        <v>262</v>
      </c>
      <c r="F4" s="195"/>
      <c r="G4" s="194"/>
    </row>
    <row r="5" spans="1:7" ht="17.25" customHeight="1" x14ac:dyDescent="0.3">
      <c r="A5" s="370" t="s">
        <v>28</v>
      </c>
      <c r="B5" s="371"/>
      <c r="C5" s="371"/>
      <c r="D5" s="372"/>
      <c r="E5" s="363" t="s">
        <v>198</v>
      </c>
      <c r="F5" s="364"/>
    </row>
    <row r="6" spans="1:7" ht="17.25" customHeight="1" thickBot="1" x14ac:dyDescent="0.35">
      <c r="A6" s="367" t="s">
        <v>182</v>
      </c>
      <c r="B6" s="368"/>
      <c r="C6" s="368"/>
      <c r="D6" s="369"/>
      <c r="E6" s="365">
        <f>+F31</f>
        <v>0</v>
      </c>
      <c r="F6" s="366"/>
    </row>
    <row r="7" spans="1:7" ht="24" customHeight="1" thickBot="1" x14ac:dyDescent="0.35">
      <c r="A7" s="373" t="s">
        <v>109</v>
      </c>
      <c r="B7" s="374"/>
      <c r="C7" s="375"/>
      <c r="D7" s="376"/>
      <c r="E7" s="376"/>
      <c r="F7" s="377"/>
    </row>
    <row r="8" spans="1:7" ht="38.25" customHeight="1" x14ac:dyDescent="0.3">
      <c r="A8" s="385" t="s">
        <v>195</v>
      </c>
      <c r="B8" s="386"/>
      <c r="C8" s="67" t="s">
        <v>197</v>
      </c>
      <c r="D8" s="67" t="s">
        <v>248</v>
      </c>
      <c r="E8" s="67" t="s">
        <v>249</v>
      </c>
      <c r="F8" s="134" t="s">
        <v>250</v>
      </c>
    </row>
    <row r="9" spans="1:7" ht="18.899999999999999" customHeight="1" x14ac:dyDescent="0.3">
      <c r="A9" s="378" t="s">
        <v>261</v>
      </c>
      <c r="B9" s="379"/>
      <c r="C9" s="59">
        <v>200.43</v>
      </c>
      <c r="D9" s="198"/>
      <c r="E9" s="63">
        <f>+Personnel!G35</f>
        <v>0</v>
      </c>
      <c r="F9" s="63">
        <f>+D9+E9</f>
        <v>0</v>
      </c>
      <c r="G9" s="135" t="s">
        <v>278</v>
      </c>
    </row>
    <row r="10" spans="1:7" ht="18.899999999999999" customHeight="1" x14ac:dyDescent="0.3">
      <c r="A10" s="378" t="s">
        <v>80</v>
      </c>
      <c r="B10" s="379"/>
      <c r="C10" s="60">
        <v>200.43100000000001</v>
      </c>
      <c r="D10" s="198"/>
      <c r="E10" s="63">
        <f>+'Fringe Benefits'!G22</f>
        <v>0</v>
      </c>
      <c r="F10" s="63">
        <f t="shared" ref="F10:F27" si="0">+D10+E10</f>
        <v>0</v>
      </c>
    </row>
    <row r="11" spans="1:7" ht="18.899999999999999" customHeight="1" x14ac:dyDescent="0.3">
      <c r="A11" s="378" t="s">
        <v>81</v>
      </c>
      <c r="B11" s="379"/>
      <c r="C11" s="60">
        <v>200.47399999999999</v>
      </c>
      <c r="D11" s="198"/>
      <c r="E11" s="63">
        <f>+Travel!G28</f>
        <v>0</v>
      </c>
      <c r="F11" s="63">
        <f t="shared" si="0"/>
        <v>0</v>
      </c>
    </row>
    <row r="12" spans="1:7" ht="18.899999999999999" customHeight="1" x14ac:dyDescent="0.3">
      <c r="A12" s="378" t="s">
        <v>0</v>
      </c>
      <c r="B12" s="379"/>
      <c r="C12" s="60">
        <v>200.43899999999999</v>
      </c>
      <c r="D12" s="198"/>
      <c r="E12" s="63">
        <f>+Equipment!D18</f>
        <v>0</v>
      </c>
      <c r="F12" s="63">
        <f t="shared" si="0"/>
        <v>0</v>
      </c>
    </row>
    <row r="13" spans="1:7" ht="18.899999999999999" customHeight="1" x14ac:dyDescent="0.3">
      <c r="A13" s="378" t="s">
        <v>1</v>
      </c>
      <c r="B13" s="379"/>
      <c r="C13" s="60">
        <v>200.94</v>
      </c>
      <c r="D13" s="198"/>
      <c r="E13" s="63">
        <f>+Supplies!D19</f>
        <v>0</v>
      </c>
      <c r="F13" s="63">
        <f t="shared" si="0"/>
        <v>0</v>
      </c>
    </row>
    <row r="14" spans="1:7" ht="18.899999999999999" customHeight="1" x14ac:dyDescent="0.3">
      <c r="A14" s="378" t="s">
        <v>201</v>
      </c>
      <c r="B14" s="379"/>
      <c r="C14" s="60" t="s">
        <v>200</v>
      </c>
      <c r="D14" s="198"/>
      <c r="E14" s="63">
        <f>+'Contractual Services'!C19</f>
        <v>0</v>
      </c>
      <c r="F14" s="63">
        <f t="shared" si="0"/>
        <v>0</v>
      </c>
    </row>
    <row r="15" spans="1:7" ht="18.899999999999999" customHeight="1" x14ac:dyDescent="0.3">
      <c r="A15" s="378" t="s">
        <v>13</v>
      </c>
      <c r="B15" s="379"/>
      <c r="C15" s="60">
        <v>200.459</v>
      </c>
      <c r="D15" s="198"/>
      <c r="E15" s="63">
        <f>+Consultant!G12+Consultant!G34</f>
        <v>0</v>
      </c>
      <c r="F15" s="63">
        <f t="shared" si="0"/>
        <v>0</v>
      </c>
    </row>
    <row r="16" spans="1:7" ht="18.899999999999999" hidden="1" customHeight="1" x14ac:dyDescent="0.3">
      <c r="A16" s="380" t="s">
        <v>17</v>
      </c>
      <c r="B16" s="381"/>
      <c r="C16" s="293"/>
      <c r="D16" s="294">
        <v>0</v>
      </c>
      <c r="E16" s="339">
        <f>+Construction!C6</f>
        <v>0</v>
      </c>
      <c r="F16" s="294">
        <f t="shared" si="0"/>
        <v>0</v>
      </c>
    </row>
    <row r="17" spans="1:6" ht="18.899999999999999" customHeight="1" x14ac:dyDescent="0.3">
      <c r="A17" s="378" t="s">
        <v>18</v>
      </c>
      <c r="B17" s="379"/>
      <c r="C17" s="60">
        <v>200.465</v>
      </c>
      <c r="D17" s="198"/>
      <c r="E17" s="63">
        <f>+Occupancy!F18</f>
        <v>0</v>
      </c>
      <c r="F17" s="63">
        <f t="shared" si="0"/>
        <v>0</v>
      </c>
    </row>
    <row r="18" spans="1:6" ht="18.899999999999999" customHeight="1" x14ac:dyDescent="0.3">
      <c r="A18" s="378" t="s">
        <v>19</v>
      </c>
      <c r="B18" s="379"/>
      <c r="C18" s="60">
        <v>200.87</v>
      </c>
      <c r="D18" s="198"/>
      <c r="E18" s="63">
        <f>+'R &amp; D'!C11</f>
        <v>0</v>
      </c>
      <c r="F18" s="63">
        <f t="shared" si="0"/>
        <v>0</v>
      </c>
    </row>
    <row r="19" spans="1:6" ht="18.899999999999999" customHeight="1" x14ac:dyDescent="0.3">
      <c r="A19" s="378" t="s">
        <v>83</v>
      </c>
      <c r="B19" s="379"/>
      <c r="C19" s="60"/>
      <c r="D19" s="198"/>
      <c r="E19" s="63">
        <f>+Telecommunications!F16</f>
        <v>0</v>
      </c>
      <c r="F19" s="63">
        <f t="shared" si="0"/>
        <v>0</v>
      </c>
    </row>
    <row r="20" spans="1:6" ht="18.899999999999999" customHeight="1" x14ac:dyDescent="0.3">
      <c r="A20" s="378" t="s">
        <v>20</v>
      </c>
      <c r="B20" s="379"/>
      <c r="C20" s="60">
        <v>200.47200000000001</v>
      </c>
      <c r="D20" s="198"/>
      <c r="E20" s="63">
        <f>+'Training &amp; Education'!F14</f>
        <v>0</v>
      </c>
      <c r="F20" s="63">
        <f t="shared" si="0"/>
        <v>0</v>
      </c>
    </row>
    <row r="21" spans="1:6" ht="18.899999999999999" customHeight="1" x14ac:dyDescent="0.3">
      <c r="A21" s="378" t="s">
        <v>88</v>
      </c>
      <c r="B21" s="379"/>
      <c r="C21" s="60" t="s">
        <v>199</v>
      </c>
      <c r="D21" s="198"/>
      <c r="E21" s="63">
        <f>+'Direct Administrative'!G16</f>
        <v>0</v>
      </c>
      <c r="F21" s="63">
        <f t="shared" si="0"/>
        <v>0</v>
      </c>
    </row>
    <row r="22" spans="1:6" ht="18.899999999999999" customHeight="1" x14ac:dyDescent="0.3">
      <c r="A22" s="378" t="s">
        <v>161</v>
      </c>
      <c r="B22" s="379"/>
      <c r="C22" s="60"/>
      <c r="D22" s="198"/>
      <c r="E22" s="63">
        <f>+'Miscellaneous (other) Costs'!F16</f>
        <v>0</v>
      </c>
      <c r="F22" s="63">
        <f t="shared" si="0"/>
        <v>0</v>
      </c>
    </row>
    <row r="23" spans="1:6" ht="18.899999999999999" customHeight="1" x14ac:dyDescent="0.3">
      <c r="A23" s="358" t="s">
        <v>306</v>
      </c>
      <c r="B23" s="359"/>
      <c r="C23" s="60"/>
      <c r="D23" s="198"/>
      <c r="E23" s="63">
        <f>+DirectTraining!F28</f>
        <v>0</v>
      </c>
      <c r="F23" s="63">
        <f t="shared" si="0"/>
        <v>0</v>
      </c>
    </row>
    <row r="24" spans="1:6" ht="18.899999999999999" customHeight="1" x14ac:dyDescent="0.3">
      <c r="A24" s="358" t="s">
        <v>307</v>
      </c>
      <c r="B24" s="359"/>
      <c r="C24" s="60"/>
      <c r="D24" s="198"/>
      <c r="E24" s="63">
        <f>+'Work-Based'!F28</f>
        <v>0</v>
      </c>
      <c r="F24" s="63">
        <f t="shared" si="0"/>
        <v>0</v>
      </c>
    </row>
    <row r="25" spans="1:6" ht="18.899999999999999" customHeight="1" x14ac:dyDescent="0.3">
      <c r="A25" s="358" t="s">
        <v>308</v>
      </c>
      <c r="B25" s="359"/>
      <c r="C25" s="60"/>
      <c r="D25" s="296"/>
      <c r="E25" s="63">
        <f>+OtherProgram!F16</f>
        <v>0</v>
      </c>
      <c r="F25" s="63">
        <f t="shared" ref="F25" si="1">+D25+E25</f>
        <v>0</v>
      </c>
    </row>
    <row r="26" spans="1:6" ht="18.899999999999999" customHeight="1" x14ac:dyDescent="0.3">
      <c r="A26" s="358" t="s">
        <v>309</v>
      </c>
      <c r="B26" s="359"/>
      <c r="C26" s="60"/>
      <c r="D26" s="198"/>
      <c r="E26" s="63">
        <f>+BarrierReduction!F16</f>
        <v>0</v>
      </c>
      <c r="F26" s="63">
        <f t="shared" si="0"/>
        <v>0</v>
      </c>
    </row>
    <row r="27" spans="1:6" ht="18.899999999999999" customHeight="1" x14ac:dyDescent="0.3">
      <c r="A27" s="378" t="s">
        <v>183</v>
      </c>
      <c r="B27" s="379"/>
      <c r="C27" s="61">
        <v>200.41300000000001</v>
      </c>
      <c r="D27" s="66">
        <f>SUM(D9:D26)</f>
        <v>0</v>
      </c>
      <c r="E27" s="66">
        <f>SUM(E9:E26)</f>
        <v>0</v>
      </c>
      <c r="F27" s="66">
        <f t="shared" si="0"/>
        <v>0</v>
      </c>
    </row>
    <row r="28" spans="1:6" ht="23.25" customHeight="1" x14ac:dyDescent="0.3">
      <c r="A28" s="387" t="s">
        <v>89</v>
      </c>
      <c r="B28" s="387"/>
      <c r="C28" s="61">
        <v>200.41399999999999</v>
      </c>
      <c r="D28" s="198"/>
      <c r="E28" s="63">
        <f>+F28-D28</f>
        <v>0</v>
      </c>
      <c r="F28" s="63">
        <f>+'Indirect Costs'!D6</f>
        <v>0</v>
      </c>
    </row>
    <row r="29" spans="1:6" x14ac:dyDescent="0.3">
      <c r="A29" s="236" t="s">
        <v>304</v>
      </c>
      <c r="B29" s="237"/>
      <c r="C29" s="388" t="str">
        <f>IF(B29="","",IF(B29&lt;&gt;'Indirect Costs'!C4,"Rate must match 17A in Section C",""))</f>
        <v/>
      </c>
      <c r="D29" s="389"/>
      <c r="E29" s="388" t="str">
        <f>IF(B30="","",IF(B30&lt;&gt;('Indirect Costs'!B8+'Indirect Costs'!B9),"Base must match 17 in Section C",""))</f>
        <v/>
      </c>
      <c r="F29" s="389"/>
    </row>
    <row r="30" spans="1:6" x14ac:dyDescent="0.3">
      <c r="A30" s="238" t="s">
        <v>302</v>
      </c>
      <c r="B30" s="239"/>
      <c r="C30" s="390"/>
      <c r="D30" s="391"/>
      <c r="E30" s="390"/>
      <c r="F30" s="391"/>
    </row>
    <row r="31" spans="1:6" ht="26.25" customHeight="1" x14ac:dyDescent="0.3">
      <c r="A31" s="360" t="s">
        <v>202</v>
      </c>
      <c r="B31" s="361"/>
      <c r="C31" s="362"/>
      <c r="D31" s="65">
        <f>(D27+D28)</f>
        <v>0</v>
      </c>
      <c r="E31" s="65">
        <f>(E27+E28)</f>
        <v>0</v>
      </c>
      <c r="F31" s="65">
        <f>+E31+D31</f>
        <v>0</v>
      </c>
    </row>
    <row r="32" spans="1:6" ht="17.25" customHeight="1" x14ac:dyDescent="0.3">
      <c r="A32"/>
    </row>
    <row r="33" spans="1:5" ht="24" customHeight="1" x14ac:dyDescent="0.3">
      <c r="A33" s="45"/>
      <c r="B33" s="45"/>
      <c r="C33" s="45"/>
      <c r="D33" s="45"/>
      <c r="E33" s="45"/>
    </row>
    <row r="34" spans="1:5" x14ac:dyDescent="0.3">
      <c r="A34"/>
    </row>
    <row r="35" spans="1:5" x14ac:dyDescent="0.3">
      <c r="A35"/>
    </row>
    <row r="36" spans="1:5" x14ac:dyDescent="0.3">
      <c r="A36"/>
    </row>
    <row r="37" spans="1:5" x14ac:dyDescent="0.3">
      <c r="A37"/>
    </row>
    <row r="38" spans="1:5" x14ac:dyDescent="0.3">
      <c r="A38"/>
    </row>
    <row r="39" spans="1:5" x14ac:dyDescent="0.3">
      <c r="A39"/>
    </row>
    <row r="40" spans="1:5" x14ac:dyDescent="0.3">
      <c r="A40"/>
    </row>
    <row r="41" spans="1:5" x14ac:dyDescent="0.3">
      <c r="A41"/>
    </row>
    <row r="42" spans="1:5" x14ac:dyDescent="0.3">
      <c r="A42"/>
    </row>
    <row r="43" spans="1:5" x14ac:dyDescent="0.3">
      <c r="A43"/>
    </row>
    <row r="44" spans="1:5" x14ac:dyDescent="0.3">
      <c r="A44"/>
    </row>
    <row r="45" spans="1:5" x14ac:dyDescent="0.3">
      <c r="A45"/>
    </row>
    <row r="46" spans="1:5" x14ac:dyDescent="0.3">
      <c r="A46"/>
    </row>
    <row r="47" spans="1:5" x14ac:dyDescent="0.3">
      <c r="A47"/>
    </row>
    <row r="48" spans="1:5" x14ac:dyDescent="0.3">
      <c r="A48"/>
    </row>
    <row r="49" spans="1:1" x14ac:dyDescent="0.3">
      <c r="A49"/>
    </row>
    <row r="50" spans="1:1" x14ac:dyDescent="0.3">
      <c r="A50"/>
    </row>
    <row r="51" spans="1:1" x14ac:dyDescent="0.3">
      <c r="A51"/>
    </row>
    <row r="52" spans="1:1" x14ac:dyDescent="0.3">
      <c r="A52"/>
    </row>
    <row r="53" spans="1:1" x14ac:dyDescent="0.3">
      <c r="A53"/>
    </row>
    <row r="54" spans="1:1" x14ac:dyDescent="0.3">
      <c r="A54"/>
    </row>
    <row r="55" spans="1:1" x14ac:dyDescent="0.3">
      <c r="A55"/>
    </row>
    <row r="56" spans="1:1" x14ac:dyDescent="0.3">
      <c r="A56"/>
    </row>
    <row r="57" spans="1:1" x14ac:dyDescent="0.3">
      <c r="A57"/>
    </row>
    <row r="58" spans="1:1" x14ac:dyDescent="0.3">
      <c r="A58"/>
    </row>
    <row r="59" spans="1:1" x14ac:dyDescent="0.3">
      <c r="A59"/>
    </row>
    <row r="60" spans="1:1" x14ac:dyDescent="0.3">
      <c r="A60"/>
    </row>
    <row r="61" spans="1:1" x14ac:dyDescent="0.3">
      <c r="A61"/>
    </row>
    <row r="62" spans="1:1" x14ac:dyDescent="0.3">
      <c r="A62"/>
    </row>
    <row r="63" spans="1:1" x14ac:dyDescent="0.3">
      <c r="A63"/>
    </row>
    <row r="64" spans="1:1" x14ac:dyDescent="0.3">
      <c r="A64"/>
    </row>
    <row r="65" spans="1:1" x14ac:dyDescent="0.3">
      <c r="A65"/>
    </row>
    <row r="66" spans="1:1" x14ac:dyDescent="0.3">
      <c r="A66"/>
    </row>
    <row r="67" spans="1:1" x14ac:dyDescent="0.3">
      <c r="A67"/>
    </row>
    <row r="68" spans="1:1" x14ac:dyDescent="0.3">
      <c r="A68"/>
    </row>
    <row r="69" spans="1:1" x14ac:dyDescent="0.3">
      <c r="A69"/>
    </row>
    <row r="70" spans="1:1" x14ac:dyDescent="0.3">
      <c r="A70"/>
    </row>
    <row r="71" spans="1:1" x14ac:dyDescent="0.3">
      <c r="A71"/>
    </row>
    <row r="72" spans="1:1" x14ac:dyDescent="0.3">
      <c r="A72"/>
    </row>
    <row r="73" spans="1:1" x14ac:dyDescent="0.3">
      <c r="A73"/>
    </row>
    <row r="74" spans="1:1" x14ac:dyDescent="0.3">
      <c r="A74"/>
    </row>
    <row r="75" spans="1:1" x14ac:dyDescent="0.3">
      <c r="A75"/>
    </row>
    <row r="76" spans="1:1" x14ac:dyDescent="0.3">
      <c r="A76"/>
    </row>
    <row r="77" spans="1:1" x14ac:dyDescent="0.3">
      <c r="A77"/>
    </row>
    <row r="78" spans="1:1" x14ac:dyDescent="0.3">
      <c r="A78"/>
    </row>
    <row r="79" spans="1:1" x14ac:dyDescent="0.3">
      <c r="A79"/>
    </row>
    <row r="80" spans="1:1" x14ac:dyDescent="0.3">
      <c r="A80"/>
    </row>
    <row r="81" spans="1:1" x14ac:dyDescent="0.3">
      <c r="A81"/>
    </row>
    <row r="82" spans="1:1" x14ac:dyDescent="0.3">
      <c r="A82"/>
    </row>
    <row r="83" spans="1:1" x14ac:dyDescent="0.3">
      <c r="A83"/>
    </row>
    <row r="84" spans="1:1" x14ac:dyDescent="0.3">
      <c r="A84"/>
    </row>
    <row r="85" spans="1:1" x14ac:dyDescent="0.3">
      <c r="A85"/>
    </row>
    <row r="86" spans="1:1" x14ac:dyDescent="0.3">
      <c r="A86"/>
    </row>
    <row r="87" spans="1:1" x14ac:dyDescent="0.3">
      <c r="A87"/>
    </row>
    <row r="88" spans="1:1" x14ac:dyDescent="0.3">
      <c r="A88"/>
    </row>
    <row r="89" spans="1:1" x14ac:dyDescent="0.3">
      <c r="A89"/>
    </row>
    <row r="90" spans="1:1" x14ac:dyDescent="0.3">
      <c r="A90"/>
    </row>
    <row r="91" spans="1:1" x14ac:dyDescent="0.3">
      <c r="A91"/>
    </row>
    <row r="92" spans="1:1" x14ac:dyDescent="0.3">
      <c r="A92"/>
    </row>
    <row r="93" spans="1:1" x14ac:dyDescent="0.3">
      <c r="A93"/>
    </row>
    <row r="94" spans="1:1" x14ac:dyDescent="0.3">
      <c r="A94"/>
    </row>
    <row r="95" spans="1:1" x14ac:dyDescent="0.3">
      <c r="A95"/>
    </row>
    <row r="96" spans="1:1" x14ac:dyDescent="0.3">
      <c r="A96"/>
    </row>
    <row r="97" spans="1:1" x14ac:dyDescent="0.3">
      <c r="A97"/>
    </row>
    <row r="98" spans="1:1" x14ac:dyDescent="0.3">
      <c r="A98"/>
    </row>
    <row r="99" spans="1:1" x14ac:dyDescent="0.3">
      <c r="A99"/>
    </row>
    <row r="100" spans="1:1" x14ac:dyDescent="0.3">
      <c r="A100"/>
    </row>
    <row r="101" spans="1:1" x14ac:dyDescent="0.3">
      <c r="A101"/>
    </row>
    <row r="102" spans="1:1" x14ac:dyDescent="0.3">
      <c r="A102"/>
    </row>
    <row r="103" spans="1:1" x14ac:dyDescent="0.3">
      <c r="A103"/>
    </row>
    <row r="104" spans="1:1" x14ac:dyDescent="0.3">
      <c r="A104"/>
    </row>
    <row r="105" spans="1:1" x14ac:dyDescent="0.3">
      <c r="A105"/>
    </row>
    <row r="106" spans="1:1" x14ac:dyDescent="0.3">
      <c r="A106"/>
    </row>
    <row r="107" spans="1:1" x14ac:dyDescent="0.3">
      <c r="A107"/>
    </row>
    <row r="108" spans="1:1" x14ac:dyDescent="0.3">
      <c r="A108"/>
    </row>
    <row r="109" spans="1:1" x14ac:dyDescent="0.3">
      <c r="A109"/>
    </row>
    <row r="110" spans="1:1" x14ac:dyDescent="0.3">
      <c r="A110"/>
    </row>
    <row r="111" spans="1:1" x14ac:dyDescent="0.3">
      <c r="A111"/>
    </row>
    <row r="112" spans="1:1" x14ac:dyDescent="0.3">
      <c r="A112"/>
    </row>
    <row r="113" spans="1:1" x14ac:dyDescent="0.3">
      <c r="A113"/>
    </row>
    <row r="114" spans="1:1" x14ac:dyDescent="0.3">
      <c r="A114"/>
    </row>
    <row r="115" spans="1:1" x14ac:dyDescent="0.3">
      <c r="A115"/>
    </row>
    <row r="116" spans="1:1" x14ac:dyDescent="0.3">
      <c r="A116"/>
    </row>
    <row r="117" spans="1:1" x14ac:dyDescent="0.3">
      <c r="A117"/>
    </row>
    <row r="118" spans="1:1" x14ac:dyDescent="0.3">
      <c r="A118"/>
    </row>
    <row r="119" spans="1:1" x14ac:dyDescent="0.3">
      <c r="A119"/>
    </row>
    <row r="120" spans="1:1" x14ac:dyDescent="0.3">
      <c r="A120"/>
    </row>
    <row r="121" spans="1:1" x14ac:dyDescent="0.3">
      <c r="A121"/>
    </row>
    <row r="122" spans="1:1" x14ac:dyDescent="0.3">
      <c r="A122"/>
    </row>
    <row r="123" spans="1:1" x14ac:dyDescent="0.3">
      <c r="A123"/>
    </row>
    <row r="124" spans="1:1" x14ac:dyDescent="0.3">
      <c r="A124"/>
    </row>
    <row r="125" spans="1:1" x14ac:dyDescent="0.3">
      <c r="A125"/>
    </row>
    <row r="126" spans="1:1" x14ac:dyDescent="0.3">
      <c r="A126"/>
    </row>
    <row r="127" spans="1:1" x14ac:dyDescent="0.3">
      <c r="A127"/>
    </row>
    <row r="128" spans="1:1" x14ac:dyDescent="0.3">
      <c r="A128"/>
    </row>
    <row r="129" spans="1:1" x14ac:dyDescent="0.3">
      <c r="A129"/>
    </row>
    <row r="130" spans="1:1" x14ac:dyDescent="0.3">
      <c r="A130"/>
    </row>
    <row r="131" spans="1:1" x14ac:dyDescent="0.3">
      <c r="A131"/>
    </row>
  </sheetData>
  <sheetProtection algorithmName="SHA-512" hashValue="ABBlqdUpaEdoG96USFz2HG6NogDSA53o196De7yTWPy8ldElsc/RsccuaJd8y3SO0iP38Z4wR6dk2VMpXmpUCA==" saltValue="nLeLcSPC5KwL0VfroN2WdQ==" spinCount="100000" sheet="1" objects="1" scenarios="1"/>
  <mergeCells count="32">
    <mergeCell ref="A26:B26"/>
    <mergeCell ref="A27:B27"/>
    <mergeCell ref="A28:B28"/>
    <mergeCell ref="C29:D30"/>
    <mergeCell ref="E29:F30"/>
    <mergeCell ref="A19:B19"/>
    <mergeCell ref="A23:B23"/>
    <mergeCell ref="E1:F1"/>
    <mergeCell ref="A20:B20"/>
    <mergeCell ref="A21:B21"/>
    <mergeCell ref="A4:D4"/>
    <mergeCell ref="B1:D1"/>
    <mergeCell ref="A9:B9"/>
    <mergeCell ref="A10:B10"/>
    <mergeCell ref="A11:B11"/>
    <mergeCell ref="A8:B8"/>
    <mergeCell ref="A25:B25"/>
    <mergeCell ref="A24:B24"/>
    <mergeCell ref="A31:C31"/>
    <mergeCell ref="E5:F5"/>
    <mergeCell ref="E6:F6"/>
    <mergeCell ref="A6:D6"/>
    <mergeCell ref="A5:D5"/>
    <mergeCell ref="A7:F7"/>
    <mergeCell ref="A12:B12"/>
    <mergeCell ref="A13:B13"/>
    <mergeCell ref="A14:B14"/>
    <mergeCell ref="A15:B15"/>
    <mergeCell ref="A16:B16"/>
    <mergeCell ref="A17:B17"/>
    <mergeCell ref="A18:B18"/>
    <mergeCell ref="A22:B22"/>
  </mergeCells>
  <printOptions horizontalCentered="1"/>
  <pageMargins left="0.25" right="0.25" top="0.25" bottom="0.5" header="0.3" footer="0.3"/>
  <pageSetup scale="91" orientation="landscape" blackAndWhite="1"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Q33"/>
  <sheetViews>
    <sheetView topLeftCell="A13" zoomScaleNormal="100" zoomScaleSheetLayoutView="100" workbookViewId="0">
      <selection activeCell="A30" sqref="A30:G30"/>
    </sheetView>
  </sheetViews>
  <sheetFormatPr defaultColWidth="9.109375" defaultRowHeight="14.4" x14ac:dyDescent="0.3"/>
  <cols>
    <col min="1" max="2" width="30.44140625" customWidth="1"/>
    <col min="3" max="6" width="14.5546875" customWidth="1"/>
    <col min="7" max="7" width="14.44140625" customWidth="1"/>
    <col min="8" max="8" width="2.44140625" customWidth="1"/>
  </cols>
  <sheetData>
    <row r="1" spans="1:9" ht="27" customHeight="1" x14ac:dyDescent="0.3">
      <c r="A1" s="489" t="s">
        <v>233</v>
      </c>
      <c r="B1" s="489"/>
      <c r="C1" s="489"/>
      <c r="D1" s="489"/>
      <c r="E1" s="489"/>
      <c r="F1" s="489"/>
      <c r="G1">
        <f>+'Section A'!B2</f>
        <v>0</v>
      </c>
      <c r="I1" s="138" t="s">
        <v>234</v>
      </c>
    </row>
    <row r="2" spans="1:9" ht="54.75" customHeight="1" x14ac:dyDescent="0.3">
      <c r="A2" s="491" t="s">
        <v>170</v>
      </c>
      <c r="B2" s="491"/>
      <c r="C2" s="491"/>
      <c r="D2" s="491"/>
      <c r="E2" s="491"/>
      <c r="F2" s="491"/>
      <c r="G2" s="491"/>
    </row>
    <row r="3" spans="1:9" ht="8.25" customHeight="1" x14ac:dyDescent="0.3">
      <c r="A3" s="10"/>
      <c r="B3" s="10"/>
      <c r="C3" s="10"/>
      <c r="D3" s="10"/>
      <c r="E3" s="10"/>
      <c r="F3" s="10"/>
      <c r="G3" s="10"/>
    </row>
    <row r="4" spans="1:9" ht="39.6" x14ac:dyDescent="0.3">
      <c r="A4" s="205" t="s">
        <v>30</v>
      </c>
      <c r="B4" s="205" t="s">
        <v>31</v>
      </c>
      <c r="C4" s="12" t="s">
        <v>32</v>
      </c>
      <c r="D4" s="12" t="s">
        <v>36</v>
      </c>
      <c r="E4" s="205" t="s">
        <v>33</v>
      </c>
      <c r="F4" s="205" t="s">
        <v>34</v>
      </c>
      <c r="G4" s="12" t="s">
        <v>298</v>
      </c>
      <c r="I4" s="128" t="s">
        <v>214</v>
      </c>
    </row>
    <row r="5" spans="1:9" s="88" customFormat="1" x14ac:dyDescent="0.3">
      <c r="A5" s="226"/>
      <c r="B5" s="226"/>
      <c r="C5" s="129"/>
      <c r="D5" s="78"/>
      <c r="E5" s="81"/>
      <c r="F5" s="78"/>
      <c r="G5" s="192">
        <f>ROUND(+C5*E5*F5,0)</f>
        <v>0</v>
      </c>
    </row>
    <row r="6" spans="1:9" s="88" customFormat="1" x14ac:dyDescent="0.3">
      <c r="A6" s="226"/>
      <c r="B6" s="226"/>
      <c r="C6" s="129"/>
      <c r="D6" s="78"/>
      <c r="E6" s="81"/>
      <c r="F6" s="78"/>
      <c r="G6" s="192">
        <f t="shared" ref="G6:G8" si="0">ROUND(+C6*E6*F6,0)</f>
        <v>0</v>
      </c>
    </row>
    <row r="7" spans="1:9" s="88" customFormat="1" x14ac:dyDescent="0.3">
      <c r="A7" s="226"/>
      <c r="B7" s="226"/>
      <c r="C7" s="129"/>
      <c r="D7" s="78"/>
      <c r="E7" s="81"/>
      <c r="F7" s="78"/>
      <c r="G7" s="192">
        <f t="shared" si="0"/>
        <v>0</v>
      </c>
    </row>
    <row r="8" spans="1:9" s="88" customFormat="1" x14ac:dyDescent="0.3">
      <c r="A8" s="226"/>
      <c r="B8" s="226"/>
      <c r="C8" s="129"/>
      <c r="D8" s="78"/>
      <c r="E8" s="81"/>
      <c r="F8" s="78"/>
      <c r="G8" s="276">
        <f t="shared" si="0"/>
        <v>0</v>
      </c>
    </row>
    <row r="9" spans="1:9" s="88" customFormat="1" x14ac:dyDescent="0.3">
      <c r="A9" s="226"/>
      <c r="B9" s="226"/>
      <c r="C9" s="130"/>
      <c r="D9" s="78"/>
      <c r="E9" s="81"/>
      <c r="F9" s="245" t="s">
        <v>310</v>
      </c>
      <c r="G9" s="192">
        <f>ROUND(SUM(G5:G8),0)</f>
        <v>0</v>
      </c>
      <c r="I9" s="101" t="s">
        <v>312</v>
      </c>
    </row>
    <row r="10" spans="1:9" s="88" customFormat="1" x14ac:dyDescent="0.3">
      <c r="A10" s="228"/>
      <c r="B10" s="228"/>
      <c r="C10" s="116"/>
      <c r="D10" s="82"/>
      <c r="E10" s="83"/>
      <c r="F10" s="82"/>
      <c r="G10" s="277"/>
      <c r="I10" s="101"/>
    </row>
    <row r="11" spans="1:9" s="88" customFormat="1" x14ac:dyDescent="0.3">
      <c r="A11" s="226"/>
      <c r="B11" s="226"/>
      <c r="C11" s="129"/>
      <c r="D11" s="78"/>
      <c r="E11" s="81"/>
      <c r="F11" s="78"/>
      <c r="G11" s="192">
        <f t="shared" ref="G11:G14" si="1">ROUND(+C11*E11*F11,0)</f>
        <v>0</v>
      </c>
    </row>
    <row r="12" spans="1:9" s="88" customFormat="1" x14ac:dyDescent="0.3">
      <c r="A12" s="226"/>
      <c r="B12" s="226"/>
      <c r="C12" s="129"/>
      <c r="D12" s="78"/>
      <c r="E12" s="81"/>
      <c r="F12" s="78"/>
      <c r="G12" s="192">
        <f t="shared" si="1"/>
        <v>0</v>
      </c>
    </row>
    <row r="13" spans="1:9" s="88" customFormat="1" x14ac:dyDescent="0.3">
      <c r="A13" s="226"/>
      <c r="B13" s="226"/>
      <c r="C13" s="129"/>
      <c r="D13" s="78"/>
      <c r="E13" s="81"/>
      <c r="F13" s="78"/>
      <c r="G13" s="192">
        <f t="shared" si="1"/>
        <v>0</v>
      </c>
    </row>
    <row r="14" spans="1:9" s="88" customFormat="1" x14ac:dyDescent="0.3">
      <c r="A14" s="226"/>
      <c r="B14" s="226"/>
      <c r="C14" s="129"/>
      <c r="D14" s="78"/>
      <c r="E14" s="81"/>
      <c r="F14" s="78"/>
      <c r="G14" s="276">
        <f t="shared" si="1"/>
        <v>0</v>
      </c>
    </row>
    <row r="15" spans="1:9" s="88" customFormat="1" x14ac:dyDescent="0.3">
      <c r="A15" s="226"/>
      <c r="B15" s="226"/>
      <c r="C15" s="130"/>
      <c r="D15" s="78"/>
      <c r="E15" s="81"/>
      <c r="F15" s="245" t="s">
        <v>311</v>
      </c>
      <c r="G15" s="192">
        <f>ROUND(SUM(G10:G14),0)</f>
        <v>0</v>
      </c>
      <c r="I15" s="101" t="s">
        <v>312</v>
      </c>
    </row>
    <row r="16" spans="1:9" s="88" customFormat="1" x14ac:dyDescent="0.3">
      <c r="A16" s="228"/>
      <c r="B16" s="228"/>
      <c r="C16" s="116"/>
      <c r="D16" s="82"/>
      <c r="E16" s="83"/>
      <c r="F16" s="243" t="s">
        <v>213</v>
      </c>
      <c r="G16" s="192">
        <f>+G15+G9</f>
        <v>0</v>
      </c>
      <c r="I16" s="101"/>
    </row>
    <row r="17" spans="1:17" s="88" customFormat="1" x14ac:dyDescent="0.3">
      <c r="A17" s="228"/>
      <c r="B17" s="228"/>
      <c r="C17" s="116"/>
      <c r="D17" s="82"/>
      <c r="E17" s="83"/>
      <c r="F17" s="82"/>
      <c r="G17" s="277"/>
      <c r="I17" s="101"/>
    </row>
    <row r="18" spans="1:17" s="88" customFormat="1" x14ac:dyDescent="0.3">
      <c r="A18" s="220"/>
      <c r="B18" s="220"/>
      <c r="C18" s="129"/>
      <c r="D18" s="78"/>
      <c r="E18" s="81"/>
      <c r="F18" s="78"/>
      <c r="G18" s="192">
        <f t="shared" ref="G18:G19" si="2">ROUND(+C18*E18*F18,0)</f>
        <v>0</v>
      </c>
    </row>
    <row r="19" spans="1:17" s="88" customFormat="1" x14ac:dyDescent="0.3">
      <c r="A19" s="220"/>
      <c r="B19" s="84"/>
      <c r="C19" s="129"/>
      <c r="D19" s="78"/>
      <c r="E19" s="81"/>
      <c r="F19" s="78"/>
      <c r="G19" s="276">
        <f t="shared" si="2"/>
        <v>0</v>
      </c>
    </row>
    <row r="20" spans="1:17" s="88" customFormat="1" x14ac:dyDescent="0.3">
      <c r="A20" s="84"/>
      <c r="B20" s="84"/>
      <c r="C20" s="120"/>
      <c r="D20" s="86"/>
      <c r="E20" s="206"/>
      <c r="F20" s="213" t="s">
        <v>315</v>
      </c>
      <c r="G20" s="69">
        <f>ROUND(SUM(G17:G19),0)</f>
        <v>0</v>
      </c>
      <c r="I20" s="101" t="s">
        <v>312</v>
      </c>
    </row>
    <row r="21" spans="1:17" s="88" customFormat="1" x14ac:dyDescent="0.3">
      <c r="A21" s="228"/>
      <c r="B21" s="228"/>
      <c r="C21" s="116"/>
      <c r="D21" s="82"/>
      <c r="E21" s="83"/>
      <c r="F21" s="82"/>
      <c r="G21" s="277"/>
      <c r="I21" s="101"/>
    </row>
    <row r="22" spans="1:17" s="88" customFormat="1" x14ac:dyDescent="0.3">
      <c r="A22" s="220"/>
      <c r="B22" s="220"/>
      <c r="C22" s="129"/>
      <c r="D22" s="78"/>
      <c r="E22" s="81"/>
      <c r="F22" s="78"/>
      <c r="G22" s="192">
        <f t="shared" ref="G22:G23" si="3">ROUND(+C22*E22*F22,0)</f>
        <v>0</v>
      </c>
    </row>
    <row r="23" spans="1:17" s="88" customFormat="1" x14ac:dyDescent="0.3">
      <c r="A23" s="220"/>
      <c r="B23" s="84"/>
      <c r="C23" s="129"/>
      <c r="D23" s="78"/>
      <c r="E23" s="81"/>
      <c r="F23" s="78"/>
      <c r="G23" s="276">
        <f t="shared" si="3"/>
        <v>0</v>
      </c>
    </row>
    <row r="24" spans="1:17" s="88" customFormat="1" x14ac:dyDescent="0.3">
      <c r="A24" s="84"/>
      <c r="B24" s="84"/>
      <c r="C24" s="120"/>
      <c r="D24" s="86"/>
      <c r="E24" s="206"/>
      <c r="F24" s="213" t="s">
        <v>316</v>
      </c>
      <c r="G24" s="69">
        <f>ROUND(SUM(G21:G23),0)</f>
        <v>0</v>
      </c>
      <c r="I24" s="101" t="s">
        <v>312</v>
      </c>
    </row>
    <row r="25" spans="1:17" s="88" customFormat="1" x14ac:dyDescent="0.3">
      <c r="A25" s="228"/>
      <c r="B25" s="228"/>
      <c r="C25" s="116"/>
      <c r="D25" s="82"/>
      <c r="E25" s="83"/>
      <c r="F25" s="243" t="s">
        <v>317</v>
      </c>
      <c r="G25" s="69">
        <f>+G24+G20</f>
        <v>0</v>
      </c>
      <c r="I25" s="101"/>
    </row>
    <row r="26" spans="1:17" x14ac:dyDescent="0.3">
      <c r="G26" s="275"/>
    </row>
    <row r="27" spans="1:17" x14ac:dyDescent="0.3">
      <c r="D27" s="490" t="s">
        <v>71</v>
      </c>
      <c r="E27" s="490"/>
      <c r="F27" s="490"/>
      <c r="G27" s="69">
        <f>+G25+G16</f>
        <v>0</v>
      </c>
      <c r="I27" s="127" t="s">
        <v>216</v>
      </c>
    </row>
    <row r="28" spans="1:17" s="88" customFormat="1" x14ac:dyDescent="0.3">
      <c r="C28" s="89"/>
      <c r="D28" s="90"/>
      <c r="E28" s="91"/>
      <c r="F28" s="90"/>
      <c r="G28" s="92"/>
    </row>
    <row r="29" spans="1:17" s="88" customFormat="1" x14ac:dyDescent="0.3">
      <c r="A29" s="93" t="s">
        <v>181</v>
      </c>
      <c r="B29" s="94"/>
      <c r="C29" s="94"/>
      <c r="D29" s="94"/>
      <c r="E29" s="94"/>
      <c r="F29" s="94"/>
      <c r="G29" s="95"/>
      <c r="I29" s="128" t="s">
        <v>215</v>
      </c>
    </row>
    <row r="30" spans="1:17" s="88" customFormat="1" ht="45.75" customHeight="1" x14ac:dyDescent="0.3">
      <c r="A30" s="507"/>
      <c r="B30" s="508"/>
      <c r="C30" s="508"/>
      <c r="D30" s="508"/>
      <c r="E30" s="508"/>
      <c r="F30" s="508"/>
      <c r="G30" s="509"/>
      <c r="I30" s="485" t="s">
        <v>319</v>
      </c>
      <c r="J30" s="485"/>
      <c r="K30" s="485"/>
      <c r="L30" s="485"/>
      <c r="M30" s="485"/>
      <c r="N30" s="485"/>
      <c r="O30" s="485"/>
      <c r="P30" s="485"/>
      <c r="Q30" s="485"/>
    </row>
    <row r="32" spans="1:17" s="88" customFormat="1" x14ac:dyDescent="0.3">
      <c r="A32" s="93" t="s">
        <v>365</v>
      </c>
      <c r="B32" s="97"/>
      <c r="C32" s="98"/>
      <c r="D32" s="98"/>
      <c r="E32" s="98"/>
      <c r="F32" s="98"/>
      <c r="G32" s="99"/>
      <c r="I32" s="128" t="s">
        <v>215</v>
      </c>
    </row>
    <row r="33" spans="1:17" s="88" customFormat="1" ht="45" customHeight="1" x14ac:dyDescent="0.3">
      <c r="A33" s="510"/>
      <c r="B33" s="511"/>
      <c r="C33" s="511"/>
      <c r="D33" s="511"/>
      <c r="E33" s="511"/>
      <c r="F33" s="511"/>
      <c r="G33" s="512"/>
      <c r="I33" s="485" t="s">
        <v>319</v>
      </c>
      <c r="J33" s="485"/>
      <c r="K33" s="485"/>
      <c r="L33" s="485"/>
      <c r="M33" s="485"/>
      <c r="N33" s="485"/>
      <c r="O33" s="485"/>
      <c r="P33" s="485"/>
      <c r="Q33" s="485"/>
    </row>
  </sheetData>
  <sheetProtection algorithmName="SHA-512" hashValue="t+6Z87/IWpADDm196RJB2DwlIp4vIIpl+MarD0wdCBsqUCm0N+f9noq/77yrBoCuKEE2ne3IzF6F5DKHCMPEZw==" saltValue="0/JDfyuD/FMEALwJ6CjQYA==" spinCount="100000" sheet="1" objects="1" scenarios="1" formatCells="0" formatRows="0" insertRows="0" deleteRows="0" sort="0"/>
  <mergeCells count="7">
    <mergeCell ref="I30:Q30"/>
    <mergeCell ref="I33:Q33"/>
    <mergeCell ref="A1:F1"/>
    <mergeCell ref="D27:F27"/>
    <mergeCell ref="A2:G2"/>
    <mergeCell ref="A30:G30"/>
    <mergeCell ref="A33:G33"/>
  </mergeCells>
  <printOptions horizontalCentered="1"/>
  <pageMargins left="0.25" right="0.25" top="0.25" bottom="0.25" header="0.3" footer="0.3"/>
  <pageSetup fitToHeight="0" orientation="landscape" blackAndWhite="1"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P33"/>
  <sheetViews>
    <sheetView zoomScaleNormal="100" zoomScaleSheetLayoutView="100" workbookViewId="0">
      <selection activeCell="A30" sqref="A30:F30"/>
    </sheetView>
  </sheetViews>
  <sheetFormatPr defaultColWidth="9.109375" defaultRowHeight="14.4" x14ac:dyDescent="0.3"/>
  <cols>
    <col min="1" max="1" width="55.33203125" customWidth="1"/>
    <col min="2" max="5" width="15.33203125" customWidth="1"/>
    <col min="6" max="6" width="17" customWidth="1"/>
    <col min="7" max="7" width="2.6640625" customWidth="1"/>
  </cols>
  <sheetData>
    <row r="1" spans="1:8" ht="20.25" customHeight="1" x14ac:dyDescent="0.3">
      <c r="A1" s="489" t="s">
        <v>233</v>
      </c>
      <c r="B1" s="489"/>
      <c r="C1" s="489"/>
      <c r="D1" s="489"/>
      <c r="E1" s="489"/>
      <c r="F1">
        <f>+'Section A'!B2</f>
        <v>0</v>
      </c>
      <c r="H1" s="138" t="s">
        <v>234</v>
      </c>
    </row>
    <row r="2" spans="1:8" ht="48" customHeight="1" x14ac:dyDescent="0.3">
      <c r="A2" s="537" t="s">
        <v>218</v>
      </c>
      <c r="B2" s="537"/>
      <c r="C2" s="537"/>
      <c r="D2" s="537"/>
      <c r="E2" s="537"/>
      <c r="F2" s="537"/>
    </row>
    <row r="3" spans="1:8" x14ac:dyDescent="0.3">
      <c r="A3" s="10"/>
      <c r="B3" s="10"/>
      <c r="C3" s="10"/>
      <c r="D3" s="10"/>
      <c r="E3" s="10"/>
      <c r="F3" s="10"/>
    </row>
    <row r="4" spans="1:8" ht="26.4" x14ac:dyDescent="0.3">
      <c r="A4" s="205" t="s">
        <v>63</v>
      </c>
      <c r="B4" s="205" t="s">
        <v>46</v>
      </c>
      <c r="C4" s="205" t="s">
        <v>45</v>
      </c>
      <c r="D4" s="205" t="s">
        <v>35</v>
      </c>
      <c r="E4" s="205" t="s">
        <v>34</v>
      </c>
      <c r="F4" s="12" t="s">
        <v>299</v>
      </c>
      <c r="H4" s="128" t="s">
        <v>214</v>
      </c>
    </row>
    <row r="5" spans="1:8" s="88" customFormat="1" x14ac:dyDescent="0.3">
      <c r="A5" s="218"/>
      <c r="B5" s="86"/>
      <c r="C5" s="86"/>
      <c r="D5" s="103"/>
      <c r="E5" s="86"/>
      <c r="F5" s="69">
        <f>ROUND(+B5*D5*E5,0)</f>
        <v>0</v>
      </c>
    </row>
    <row r="6" spans="1:8" s="88" customFormat="1" x14ac:dyDescent="0.3">
      <c r="A6" s="219"/>
      <c r="B6" s="86"/>
      <c r="C6" s="86"/>
      <c r="D6" s="103"/>
      <c r="E6" s="86"/>
      <c r="F6" s="69">
        <f t="shared" ref="F6:F8" si="0">ROUND(+B6*D6*E6,0)</f>
        <v>0</v>
      </c>
    </row>
    <row r="7" spans="1:8" s="88" customFormat="1" x14ac:dyDescent="0.3">
      <c r="A7" s="219"/>
      <c r="B7" s="86"/>
      <c r="C7" s="86"/>
      <c r="D7" s="103"/>
      <c r="E7" s="86"/>
      <c r="F7" s="69">
        <f t="shared" si="0"/>
        <v>0</v>
      </c>
    </row>
    <row r="8" spans="1:8" s="88" customFormat="1" x14ac:dyDescent="0.3">
      <c r="A8" s="219"/>
      <c r="B8" s="86"/>
      <c r="C8" s="86"/>
      <c r="D8" s="103"/>
      <c r="E8" s="86"/>
      <c r="F8" s="273">
        <f t="shared" si="0"/>
        <v>0</v>
      </c>
    </row>
    <row r="9" spans="1:8" s="88" customFormat="1" x14ac:dyDescent="0.3">
      <c r="A9" s="219"/>
      <c r="B9" s="76"/>
      <c r="C9" s="76"/>
      <c r="D9" s="121"/>
      <c r="E9" s="245" t="s">
        <v>310</v>
      </c>
      <c r="F9" s="192">
        <f>ROUND(SUM(F5:F8),0)</f>
        <v>0</v>
      </c>
      <c r="H9" s="101" t="s">
        <v>312</v>
      </c>
    </row>
    <row r="10" spans="1:8" s="88" customFormat="1" x14ac:dyDescent="0.3">
      <c r="A10" s="219"/>
      <c r="B10" s="76"/>
      <c r="C10" s="76"/>
      <c r="D10" s="121"/>
      <c r="E10" s="76"/>
      <c r="F10" s="274"/>
    </row>
    <row r="11" spans="1:8" s="88" customFormat="1" x14ac:dyDescent="0.3">
      <c r="A11" s="219"/>
      <c r="B11" s="86"/>
      <c r="C11" s="86"/>
      <c r="D11" s="103"/>
      <c r="E11" s="86"/>
      <c r="F11" s="69">
        <f t="shared" ref="F11:F14" si="1">ROUND(+B11*D11*E11,0)</f>
        <v>0</v>
      </c>
    </row>
    <row r="12" spans="1:8" s="88" customFormat="1" x14ac:dyDescent="0.3">
      <c r="A12" s="219"/>
      <c r="B12" s="86"/>
      <c r="C12" s="86"/>
      <c r="D12" s="103"/>
      <c r="E12" s="86"/>
      <c r="F12" s="69">
        <f t="shared" si="1"/>
        <v>0</v>
      </c>
    </row>
    <row r="13" spans="1:8" s="88" customFormat="1" x14ac:dyDescent="0.3">
      <c r="A13" s="219"/>
      <c r="B13" s="86"/>
      <c r="C13" s="86"/>
      <c r="D13" s="103"/>
      <c r="E13" s="86"/>
      <c r="F13" s="69">
        <f t="shared" si="1"/>
        <v>0</v>
      </c>
    </row>
    <row r="14" spans="1:8" s="88" customFormat="1" x14ac:dyDescent="0.3">
      <c r="A14" s="219"/>
      <c r="B14" s="86"/>
      <c r="C14" s="86"/>
      <c r="D14" s="103"/>
      <c r="E14" s="86"/>
      <c r="F14" s="273">
        <f t="shared" si="1"/>
        <v>0</v>
      </c>
    </row>
    <row r="15" spans="1:8" s="88" customFormat="1" x14ac:dyDescent="0.3">
      <c r="A15" s="219"/>
      <c r="B15" s="76"/>
      <c r="C15" s="76"/>
      <c r="D15" s="121"/>
      <c r="E15" s="245" t="s">
        <v>311</v>
      </c>
      <c r="F15" s="192">
        <f>ROUND(SUM(F10:F14),0)</f>
        <v>0</v>
      </c>
      <c r="H15" s="101" t="s">
        <v>312</v>
      </c>
    </row>
    <row r="16" spans="1:8" s="88" customFormat="1" x14ac:dyDescent="0.3">
      <c r="A16" s="219"/>
      <c r="B16" s="76"/>
      <c r="C16" s="76"/>
      <c r="D16" s="121"/>
      <c r="E16" s="243" t="s">
        <v>213</v>
      </c>
      <c r="F16" s="192">
        <f>+F15+F9</f>
        <v>0</v>
      </c>
    </row>
    <row r="17" spans="1:16" s="88" customFormat="1" x14ac:dyDescent="0.3">
      <c r="A17" s="219"/>
      <c r="B17" s="76"/>
      <c r="C17" s="76"/>
      <c r="D17" s="121"/>
      <c r="E17" s="76"/>
      <c r="F17" s="274"/>
    </row>
    <row r="18" spans="1:16" s="88" customFormat="1" x14ac:dyDescent="0.3">
      <c r="A18" s="219"/>
      <c r="B18" s="86"/>
      <c r="C18" s="86"/>
      <c r="D18" s="103"/>
      <c r="E18" s="86"/>
      <c r="F18" s="69">
        <f t="shared" ref="F18:F19" si="2">ROUND(+B18*D18*E18,0)</f>
        <v>0</v>
      </c>
    </row>
    <row r="19" spans="1:16" s="88" customFormat="1" x14ac:dyDescent="0.3">
      <c r="A19" s="219"/>
      <c r="B19" s="86"/>
      <c r="C19" s="86"/>
      <c r="D19" s="103"/>
      <c r="E19" s="86"/>
      <c r="F19" s="273">
        <f t="shared" si="2"/>
        <v>0</v>
      </c>
    </row>
    <row r="20" spans="1:16" s="88" customFormat="1" x14ac:dyDescent="0.3">
      <c r="A20" s="219"/>
      <c r="B20" s="76"/>
      <c r="C20" s="76"/>
      <c r="D20" s="206"/>
      <c r="E20" s="213" t="s">
        <v>37</v>
      </c>
      <c r="F20" s="69">
        <f>ROUND(SUM(F17:F19),0)</f>
        <v>0</v>
      </c>
      <c r="H20" s="101" t="s">
        <v>312</v>
      </c>
    </row>
    <row r="21" spans="1:16" s="88" customFormat="1" x14ac:dyDescent="0.3">
      <c r="A21" s="219"/>
      <c r="B21" s="76"/>
      <c r="C21" s="76"/>
      <c r="D21" s="121"/>
      <c r="E21" s="76"/>
      <c r="F21" s="274"/>
    </row>
    <row r="22" spans="1:16" s="88" customFormat="1" x14ac:dyDescent="0.3">
      <c r="A22" s="219"/>
      <c r="B22" s="86"/>
      <c r="C22" s="86"/>
      <c r="D22" s="103"/>
      <c r="E22" s="86"/>
      <c r="F22" s="69">
        <f t="shared" ref="F22:F23" si="3">ROUND(+B22*D22*E22,0)</f>
        <v>0</v>
      </c>
    </row>
    <row r="23" spans="1:16" s="88" customFormat="1" x14ac:dyDescent="0.3">
      <c r="A23" s="219"/>
      <c r="B23" s="86"/>
      <c r="C23" s="86"/>
      <c r="D23" s="103"/>
      <c r="E23" s="86"/>
      <c r="F23" s="273">
        <f t="shared" si="3"/>
        <v>0</v>
      </c>
    </row>
    <row r="24" spans="1:16" s="88" customFormat="1" x14ac:dyDescent="0.3">
      <c r="A24" s="219"/>
      <c r="B24" s="76"/>
      <c r="C24" s="76"/>
      <c r="D24" s="206"/>
      <c r="E24" s="213" t="s">
        <v>316</v>
      </c>
      <c r="F24" s="69">
        <f>ROUND(SUM(F21:F23),0)</f>
        <v>0</v>
      </c>
      <c r="H24" s="101" t="s">
        <v>312</v>
      </c>
    </row>
    <row r="25" spans="1:16" s="88" customFormat="1" x14ac:dyDescent="0.3">
      <c r="A25" s="219"/>
      <c r="B25" s="76"/>
      <c r="C25" s="76"/>
      <c r="D25" s="121"/>
      <c r="E25" s="243" t="s">
        <v>317</v>
      </c>
      <c r="F25" s="69">
        <f>+F24+F20</f>
        <v>0</v>
      </c>
    </row>
    <row r="26" spans="1:16" x14ac:dyDescent="0.3">
      <c r="F26" s="275"/>
    </row>
    <row r="27" spans="1:16" x14ac:dyDescent="0.3">
      <c r="C27" s="490" t="s">
        <v>96</v>
      </c>
      <c r="D27" s="490"/>
      <c r="E27" s="490"/>
      <c r="F27" s="69">
        <f>+F25+F16</f>
        <v>0</v>
      </c>
      <c r="H27" s="127" t="s">
        <v>216</v>
      </c>
    </row>
    <row r="28" spans="1:16" s="88" customFormat="1" x14ac:dyDescent="0.3">
      <c r="A28" s="76"/>
      <c r="B28" s="76"/>
      <c r="C28" s="76"/>
      <c r="D28" s="76"/>
      <c r="E28" s="76"/>
      <c r="F28" s="116"/>
    </row>
    <row r="29" spans="1:16" s="88" customFormat="1" x14ac:dyDescent="0.3">
      <c r="A29" s="93" t="s">
        <v>95</v>
      </c>
      <c r="B29" s="94"/>
      <c r="C29" s="94"/>
      <c r="D29" s="94"/>
      <c r="E29" s="94"/>
      <c r="F29" s="95"/>
      <c r="H29" s="128" t="s">
        <v>215</v>
      </c>
    </row>
    <row r="30" spans="1:16" s="88" customFormat="1" ht="45.75" customHeight="1" x14ac:dyDescent="0.3">
      <c r="A30" s="499"/>
      <c r="B30" s="500"/>
      <c r="C30" s="500"/>
      <c r="D30" s="500"/>
      <c r="E30" s="500"/>
      <c r="F30" s="501"/>
      <c r="H30" s="485" t="s">
        <v>319</v>
      </c>
      <c r="I30" s="485"/>
      <c r="J30" s="485"/>
      <c r="K30" s="485"/>
      <c r="L30" s="485"/>
      <c r="M30" s="485"/>
      <c r="N30" s="485"/>
      <c r="O30" s="485"/>
      <c r="P30" s="485"/>
    </row>
    <row r="32" spans="1:16" s="88" customFormat="1" x14ac:dyDescent="0.3">
      <c r="A32" s="93" t="s">
        <v>364</v>
      </c>
      <c r="B32" s="98"/>
      <c r="C32" s="98"/>
      <c r="D32" s="98"/>
      <c r="E32" s="98"/>
      <c r="F32" s="99"/>
      <c r="H32" s="128" t="s">
        <v>215</v>
      </c>
    </row>
    <row r="33" spans="1:16" s="88" customFormat="1" ht="45" customHeight="1" x14ac:dyDescent="0.3">
      <c r="A33" s="510"/>
      <c r="B33" s="511"/>
      <c r="C33" s="511"/>
      <c r="D33" s="511"/>
      <c r="E33" s="511"/>
      <c r="F33" s="512"/>
      <c r="H33" s="485" t="s">
        <v>319</v>
      </c>
      <c r="I33" s="485"/>
      <c r="J33" s="485"/>
      <c r="K33" s="485"/>
      <c r="L33" s="485"/>
      <c r="M33" s="485"/>
      <c r="N33" s="485"/>
      <c r="O33" s="485"/>
      <c r="P33" s="485"/>
    </row>
  </sheetData>
  <sheetProtection algorithmName="SHA-512" hashValue="Zoim5A15L9Er3qYWXq34cyA73FZlHvlAHn+70zZZT5/9zan3yyoBZwwdK05Ror5CNX4mE6tD2ceuxA2UizWO3A==" saltValue="zE4tKKWicLci0+XueuLGsg==" spinCount="100000" sheet="1" objects="1" scenarios="1" formatCells="0" formatRows="0" insertRows="0" deleteRows="0" sort="0"/>
  <mergeCells count="7">
    <mergeCell ref="H30:P30"/>
    <mergeCell ref="H33:P33"/>
    <mergeCell ref="A1:E1"/>
    <mergeCell ref="C27:E27"/>
    <mergeCell ref="A2:F2"/>
    <mergeCell ref="A30:F30"/>
    <mergeCell ref="A33:F33"/>
  </mergeCells>
  <printOptions horizontalCentered="1"/>
  <pageMargins left="0.25" right="0.25" top="0.25" bottom="0.25" header="0.3" footer="0.3"/>
  <pageSetup fitToHeight="0" orientation="landscape" blackAndWhite="1"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P57"/>
  <sheetViews>
    <sheetView topLeftCell="A7" zoomScaleNormal="100" zoomScaleSheetLayoutView="100" workbookViewId="0">
      <selection activeCell="E56" sqref="E56"/>
    </sheetView>
  </sheetViews>
  <sheetFormatPr defaultColWidth="9.109375" defaultRowHeight="14.4" x14ac:dyDescent="0.3"/>
  <cols>
    <col min="1" max="1" width="55.5546875" customWidth="1"/>
    <col min="2" max="5" width="15.109375" customWidth="1"/>
    <col min="6" max="6" width="17" customWidth="1"/>
    <col min="7" max="7" width="2.5546875" customWidth="1"/>
  </cols>
  <sheetData>
    <row r="1" spans="1:8" ht="20.25" customHeight="1" x14ac:dyDescent="0.3">
      <c r="A1" s="489" t="s">
        <v>233</v>
      </c>
      <c r="B1" s="489"/>
      <c r="C1" s="489"/>
      <c r="D1" s="489"/>
      <c r="E1" s="489"/>
      <c r="F1">
        <f>+'Section A'!B2</f>
        <v>0</v>
      </c>
      <c r="H1" s="138" t="s">
        <v>234</v>
      </c>
    </row>
    <row r="2" spans="1:8" ht="42" customHeight="1" x14ac:dyDescent="0.3">
      <c r="A2" s="423" t="s">
        <v>324</v>
      </c>
      <c r="B2" s="423"/>
      <c r="C2" s="423"/>
      <c r="D2" s="423"/>
      <c r="E2" s="423"/>
      <c r="F2" s="423"/>
    </row>
    <row r="3" spans="1:8" ht="54.9" customHeight="1" x14ac:dyDescent="0.3">
      <c r="A3" s="423" t="s">
        <v>325</v>
      </c>
      <c r="B3" s="423"/>
      <c r="C3" s="423"/>
      <c r="D3" s="423"/>
      <c r="E3" s="423"/>
      <c r="F3" s="423"/>
    </row>
    <row r="4" spans="1:8" ht="54.9" customHeight="1" x14ac:dyDescent="0.3">
      <c r="A4" s="423" t="s">
        <v>326</v>
      </c>
      <c r="B4" s="423"/>
      <c r="C4" s="423"/>
      <c r="D4" s="423"/>
      <c r="E4" s="423"/>
      <c r="F4" s="423"/>
    </row>
    <row r="5" spans="1:8" ht="54.9" customHeight="1" x14ac:dyDescent="0.3">
      <c r="A5" s="423" t="s">
        <v>327</v>
      </c>
      <c r="B5" s="423"/>
      <c r="C5" s="423"/>
      <c r="D5" s="423"/>
      <c r="E5" s="423"/>
      <c r="F5" s="423"/>
    </row>
    <row r="6" spans="1:8" ht="54.9" customHeight="1" x14ac:dyDescent="0.3">
      <c r="A6" s="423" t="s">
        <v>328</v>
      </c>
      <c r="B6" s="423"/>
      <c r="C6" s="423"/>
      <c r="D6" s="423"/>
      <c r="E6" s="423"/>
      <c r="F6" s="423"/>
    </row>
    <row r="7" spans="1:8" ht="54.9" customHeight="1" x14ac:dyDescent="0.3">
      <c r="A7" s="423" t="s">
        <v>329</v>
      </c>
      <c r="B7" s="423"/>
      <c r="C7" s="423"/>
      <c r="D7" s="423"/>
      <c r="E7" s="423"/>
      <c r="F7" s="423"/>
    </row>
    <row r="8" spans="1:8" ht="54.9" customHeight="1" x14ac:dyDescent="0.3">
      <c r="A8" s="423" t="s">
        <v>330</v>
      </c>
      <c r="B8" s="423"/>
      <c r="C8" s="423"/>
      <c r="D8" s="423"/>
      <c r="E8" s="423"/>
      <c r="F8" s="423"/>
    </row>
    <row r="9" spans="1:8" x14ac:dyDescent="0.3">
      <c r="A9" s="10"/>
      <c r="B9" s="10"/>
      <c r="C9" s="10"/>
      <c r="D9" s="10"/>
      <c r="E9" s="10"/>
      <c r="F9" s="10"/>
    </row>
    <row r="10" spans="1:8" x14ac:dyDescent="0.3">
      <c r="A10" s="205" t="s">
        <v>63</v>
      </c>
      <c r="B10" s="205" t="s">
        <v>46</v>
      </c>
      <c r="C10" s="205" t="s">
        <v>45</v>
      </c>
      <c r="D10" s="205" t="s">
        <v>35</v>
      </c>
      <c r="E10" s="205" t="s">
        <v>34</v>
      </c>
      <c r="F10" s="205" t="s">
        <v>305</v>
      </c>
      <c r="H10" s="128" t="s">
        <v>214</v>
      </c>
    </row>
    <row r="11" spans="1:8" s="88" customFormat="1" x14ac:dyDescent="0.3">
      <c r="A11" s="297" t="s">
        <v>355</v>
      </c>
      <c r="B11" s="86"/>
      <c r="C11" s="86"/>
      <c r="D11" s="103"/>
      <c r="E11" s="86"/>
      <c r="F11" s="69">
        <f>ROUND(+B11*D11*E11,0)</f>
        <v>0</v>
      </c>
    </row>
    <row r="12" spans="1:8" s="88" customFormat="1" x14ac:dyDescent="0.3">
      <c r="A12" s="298" t="s">
        <v>356</v>
      </c>
      <c r="B12" s="86"/>
      <c r="C12" s="86"/>
      <c r="D12" s="103"/>
      <c r="E12" s="86"/>
      <c r="F12" s="69">
        <f t="shared" ref="F12:F17" si="0">ROUND(+B12*D12*E12,0)</f>
        <v>0</v>
      </c>
    </row>
    <row r="13" spans="1:8" s="88" customFormat="1" x14ac:dyDescent="0.3">
      <c r="A13" s="298" t="s">
        <v>357</v>
      </c>
      <c r="B13" s="86"/>
      <c r="C13" s="86"/>
      <c r="D13" s="103"/>
      <c r="E13" s="86"/>
      <c r="F13" s="69">
        <f t="shared" si="0"/>
        <v>0</v>
      </c>
    </row>
    <row r="14" spans="1:8" s="88" customFormat="1" x14ac:dyDescent="0.3">
      <c r="A14" s="298" t="s">
        <v>358</v>
      </c>
      <c r="B14" s="86"/>
      <c r="C14" s="86"/>
      <c r="D14" s="103"/>
      <c r="E14" s="86"/>
      <c r="F14" s="69">
        <f t="shared" si="0"/>
        <v>0</v>
      </c>
    </row>
    <row r="15" spans="1:8" s="88" customFormat="1" x14ac:dyDescent="0.3">
      <c r="A15" s="298" t="s">
        <v>359</v>
      </c>
      <c r="B15" s="86"/>
      <c r="C15" s="86"/>
      <c r="D15" s="103"/>
      <c r="E15" s="86"/>
      <c r="F15" s="69">
        <f t="shared" si="0"/>
        <v>0</v>
      </c>
    </row>
    <row r="16" spans="1:8" s="88" customFormat="1" x14ac:dyDescent="0.3">
      <c r="A16" s="298" t="s">
        <v>360</v>
      </c>
      <c r="B16" s="86"/>
      <c r="C16" s="86"/>
      <c r="D16" s="103"/>
      <c r="E16" s="86"/>
      <c r="F16" s="69">
        <f t="shared" si="0"/>
        <v>0</v>
      </c>
    </row>
    <row r="17" spans="1:8" s="88" customFormat="1" x14ac:dyDescent="0.3">
      <c r="A17" s="219"/>
      <c r="B17" s="86"/>
      <c r="C17" s="86"/>
      <c r="D17" s="103"/>
      <c r="E17" s="86"/>
      <c r="F17" s="273">
        <f t="shared" si="0"/>
        <v>0</v>
      </c>
    </row>
    <row r="18" spans="1:8" s="88" customFormat="1" x14ac:dyDescent="0.3">
      <c r="A18" s="219"/>
      <c r="B18" s="76"/>
      <c r="C18" s="76"/>
      <c r="D18" s="121"/>
      <c r="E18" s="245" t="s">
        <v>310</v>
      </c>
      <c r="F18" s="192">
        <f>ROUND(SUM(F11:F17),0)</f>
        <v>0</v>
      </c>
      <c r="H18" s="101" t="s">
        <v>312</v>
      </c>
    </row>
    <row r="19" spans="1:8" s="88" customFormat="1" x14ac:dyDescent="0.3">
      <c r="A19" s="219"/>
      <c r="B19" s="76"/>
      <c r="C19" s="76"/>
      <c r="D19" s="121"/>
      <c r="E19" s="76"/>
      <c r="F19" s="274"/>
    </row>
    <row r="20" spans="1:8" s="88" customFormat="1" x14ac:dyDescent="0.3">
      <c r="A20" s="298" t="s">
        <v>355</v>
      </c>
      <c r="B20" s="86"/>
      <c r="C20" s="86"/>
      <c r="D20" s="103"/>
      <c r="E20" s="86"/>
      <c r="F20" s="69">
        <f t="shared" ref="F20:F26" si="1">ROUND(+B20*D20*E20,0)</f>
        <v>0</v>
      </c>
    </row>
    <row r="21" spans="1:8" s="88" customFormat="1" x14ac:dyDescent="0.3">
      <c r="A21" s="298" t="s">
        <v>356</v>
      </c>
      <c r="B21" s="86"/>
      <c r="C21" s="86"/>
      <c r="D21" s="103"/>
      <c r="E21" s="86"/>
      <c r="F21" s="69">
        <f t="shared" si="1"/>
        <v>0</v>
      </c>
    </row>
    <row r="22" spans="1:8" s="88" customFormat="1" x14ac:dyDescent="0.3">
      <c r="A22" s="298" t="s">
        <v>357</v>
      </c>
      <c r="B22" s="86"/>
      <c r="C22" s="86"/>
      <c r="D22" s="103"/>
      <c r="E22" s="86"/>
      <c r="F22" s="69">
        <f t="shared" si="1"/>
        <v>0</v>
      </c>
    </row>
    <row r="23" spans="1:8" s="88" customFormat="1" x14ac:dyDescent="0.3">
      <c r="A23" s="298" t="s">
        <v>358</v>
      </c>
      <c r="B23" s="86"/>
      <c r="C23" s="86"/>
      <c r="D23" s="103"/>
      <c r="E23" s="86"/>
      <c r="F23" s="69">
        <f t="shared" si="1"/>
        <v>0</v>
      </c>
    </row>
    <row r="24" spans="1:8" s="88" customFormat="1" x14ac:dyDescent="0.3">
      <c r="A24" s="298" t="s">
        <v>359</v>
      </c>
      <c r="B24" s="86"/>
      <c r="C24" s="86"/>
      <c r="D24" s="103"/>
      <c r="E24" s="86"/>
      <c r="F24" s="69">
        <f t="shared" si="1"/>
        <v>0</v>
      </c>
    </row>
    <row r="25" spans="1:8" s="88" customFormat="1" x14ac:dyDescent="0.3">
      <c r="A25" s="298" t="s">
        <v>360</v>
      </c>
      <c r="B25" s="86"/>
      <c r="C25" s="86"/>
      <c r="D25" s="103"/>
      <c r="E25" s="86"/>
      <c r="F25" s="69">
        <f t="shared" si="1"/>
        <v>0</v>
      </c>
    </row>
    <row r="26" spans="1:8" s="88" customFormat="1" x14ac:dyDescent="0.3">
      <c r="A26" s="219"/>
      <c r="B26" s="86"/>
      <c r="C26" s="86"/>
      <c r="D26" s="103"/>
      <c r="E26" s="86"/>
      <c r="F26" s="273">
        <f t="shared" si="1"/>
        <v>0</v>
      </c>
    </row>
    <row r="27" spans="1:8" s="88" customFormat="1" x14ac:dyDescent="0.3">
      <c r="A27" s="219"/>
      <c r="B27" s="76"/>
      <c r="C27" s="76"/>
      <c r="D27" s="121"/>
      <c r="E27" s="245" t="s">
        <v>318</v>
      </c>
      <c r="F27" s="192">
        <f>ROUND(SUM(F19:F26),0)</f>
        <v>0</v>
      </c>
      <c r="H27" s="101" t="s">
        <v>312</v>
      </c>
    </row>
    <row r="28" spans="1:8" s="88" customFormat="1" x14ac:dyDescent="0.3">
      <c r="A28" s="219"/>
      <c r="B28" s="76"/>
      <c r="C28" s="76"/>
      <c r="D28" s="121"/>
      <c r="E28" s="243" t="s">
        <v>213</v>
      </c>
      <c r="F28" s="192">
        <f>+F27+F18</f>
        <v>0</v>
      </c>
    </row>
    <row r="29" spans="1:8" s="88" customFormat="1" x14ac:dyDescent="0.3">
      <c r="A29" s="219"/>
      <c r="B29" s="76"/>
      <c r="C29" s="76"/>
      <c r="D29" s="121"/>
      <c r="E29" s="76"/>
      <c r="F29" s="274"/>
    </row>
    <row r="30" spans="1:8" s="88" customFormat="1" x14ac:dyDescent="0.3">
      <c r="A30" s="298" t="s">
        <v>355</v>
      </c>
      <c r="B30" s="86"/>
      <c r="C30" s="86"/>
      <c r="D30" s="103"/>
      <c r="E30" s="86"/>
      <c r="F30" s="69">
        <f t="shared" ref="F30:F36" si="2">ROUND(+B30*D30*E30,0)</f>
        <v>0</v>
      </c>
    </row>
    <row r="31" spans="1:8" s="88" customFormat="1" x14ac:dyDescent="0.3">
      <c r="A31" s="298" t="s">
        <v>356</v>
      </c>
      <c r="B31" s="86"/>
      <c r="C31" s="86"/>
      <c r="D31" s="103"/>
      <c r="E31" s="86"/>
      <c r="F31" s="69">
        <f t="shared" si="2"/>
        <v>0</v>
      </c>
    </row>
    <row r="32" spans="1:8" s="88" customFormat="1" x14ac:dyDescent="0.3">
      <c r="A32" s="298" t="s">
        <v>357</v>
      </c>
      <c r="B32" s="86"/>
      <c r="C32" s="86"/>
      <c r="D32" s="103"/>
      <c r="E32" s="86"/>
      <c r="F32" s="69">
        <f t="shared" si="2"/>
        <v>0</v>
      </c>
    </row>
    <row r="33" spans="1:8" s="88" customFormat="1" x14ac:dyDescent="0.3">
      <c r="A33" s="298" t="s">
        <v>358</v>
      </c>
      <c r="B33" s="86"/>
      <c r="C33" s="86"/>
      <c r="D33" s="103"/>
      <c r="E33" s="86"/>
      <c r="F33" s="69">
        <f t="shared" si="2"/>
        <v>0</v>
      </c>
    </row>
    <row r="34" spans="1:8" s="88" customFormat="1" x14ac:dyDescent="0.3">
      <c r="A34" s="298" t="s">
        <v>359</v>
      </c>
      <c r="B34" s="86"/>
      <c r="C34" s="86"/>
      <c r="D34" s="103"/>
      <c r="E34" s="86"/>
      <c r="F34" s="69">
        <f t="shared" si="2"/>
        <v>0</v>
      </c>
    </row>
    <row r="35" spans="1:8" s="88" customFormat="1" x14ac:dyDescent="0.3">
      <c r="A35" s="298" t="s">
        <v>360</v>
      </c>
      <c r="B35" s="86"/>
      <c r="C35" s="86"/>
      <c r="D35" s="103"/>
      <c r="E35" s="86"/>
      <c r="F35" s="69">
        <f t="shared" si="2"/>
        <v>0</v>
      </c>
    </row>
    <row r="36" spans="1:8" s="88" customFormat="1" x14ac:dyDescent="0.3">
      <c r="A36" s="219"/>
      <c r="B36" s="86"/>
      <c r="C36" s="86"/>
      <c r="D36" s="103"/>
      <c r="E36" s="86"/>
      <c r="F36" s="273">
        <f t="shared" si="2"/>
        <v>0</v>
      </c>
    </row>
    <row r="37" spans="1:8" s="88" customFormat="1" x14ac:dyDescent="0.3">
      <c r="A37" s="219"/>
      <c r="B37" s="76"/>
      <c r="C37" s="76"/>
      <c r="D37" s="206"/>
      <c r="E37" s="213" t="s">
        <v>315</v>
      </c>
      <c r="F37" s="69">
        <f>ROUND(SUM(F29:F36),0)</f>
        <v>0</v>
      </c>
      <c r="H37" s="101" t="s">
        <v>312</v>
      </c>
    </row>
    <row r="38" spans="1:8" s="88" customFormat="1" x14ac:dyDescent="0.3">
      <c r="A38" s="219"/>
      <c r="B38" s="76"/>
      <c r="C38" s="76"/>
      <c r="D38" s="121"/>
      <c r="E38" s="76"/>
      <c r="F38" s="274"/>
    </row>
    <row r="39" spans="1:8" s="88" customFormat="1" x14ac:dyDescent="0.3">
      <c r="A39" s="298" t="s">
        <v>355</v>
      </c>
      <c r="B39" s="86"/>
      <c r="C39" s="86"/>
      <c r="D39" s="103"/>
      <c r="E39" s="86"/>
      <c r="F39" s="69">
        <f t="shared" ref="F39:F45" si="3">ROUND(+B39*D39*E39,0)</f>
        <v>0</v>
      </c>
    </row>
    <row r="40" spans="1:8" s="88" customFormat="1" x14ac:dyDescent="0.3">
      <c r="A40" s="298" t="s">
        <v>356</v>
      </c>
      <c r="B40" s="86"/>
      <c r="C40" s="86"/>
      <c r="D40" s="103"/>
      <c r="E40" s="86"/>
      <c r="F40" s="69">
        <f t="shared" si="3"/>
        <v>0</v>
      </c>
    </row>
    <row r="41" spans="1:8" s="88" customFormat="1" x14ac:dyDescent="0.3">
      <c r="A41" s="298" t="s">
        <v>357</v>
      </c>
      <c r="B41" s="86"/>
      <c r="C41" s="86"/>
      <c r="D41" s="103"/>
      <c r="E41" s="86"/>
      <c r="F41" s="69">
        <f t="shared" si="3"/>
        <v>0</v>
      </c>
    </row>
    <row r="42" spans="1:8" s="88" customFormat="1" x14ac:dyDescent="0.3">
      <c r="A42" s="298" t="s">
        <v>358</v>
      </c>
      <c r="B42" s="86"/>
      <c r="C42" s="86"/>
      <c r="D42" s="103"/>
      <c r="E42" s="86"/>
      <c r="F42" s="69">
        <f t="shared" si="3"/>
        <v>0</v>
      </c>
    </row>
    <row r="43" spans="1:8" s="88" customFormat="1" x14ac:dyDescent="0.3">
      <c r="A43" s="298" t="s">
        <v>359</v>
      </c>
      <c r="B43" s="86"/>
      <c r="C43" s="86"/>
      <c r="D43" s="103"/>
      <c r="E43" s="86"/>
      <c r="F43" s="69">
        <f t="shared" si="3"/>
        <v>0</v>
      </c>
    </row>
    <row r="44" spans="1:8" s="88" customFormat="1" x14ac:dyDescent="0.3">
      <c r="A44" s="298" t="s">
        <v>360</v>
      </c>
      <c r="B44" s="86"/>
      <c r="C44" s="86"/>
      <c r="D44" s="103"/>
      <c r="E44" s="86"/>
      <c r="F44" s="69">
        <f t="shared" si="3"/>
        <v>0</v>
      </c>
    </row>
    <row r="45" spans="1:8" s="88" customFormat="1" x14ac:dyDescent="0.3">
      <c r="A45" s="219"/>
      <c r="B45" s="86"/>
      <c r="C45" s="86"/>
      <c r="D45" s="103"/>
      <c r="E45" s="86"/>
      <c r="F45" s="273">
        <f t="shared" si="3"/>
        <v>0</v>
      </c>
    </row>
    <row r="46" spans="1:8" s="88" customFormat="1" x14ac:dyDescent="0.3">
      <c r="A46" s="219"/>
      <c r="B46" s="76"/>
      <c r="C46" s="76"/>
      <c r="D46" s="206"/>
      <c r="E46" s="213" t="s">
        <v>316</v>
      </c>
      <c r="F46" s="69">
        <f>ROUND(SUM(F38:F45),0)</f>
        <v>0</v>
      </c>
      <c r="H46" s="101" t="s">
        <v>312</v>
      </c>
    </row>
    <row r="47" spans="1:8" s="88" customFormat="1" x14ac:dyDescent="0.3">
      <c r="A47" s="219"/>
      <c r="B47" s="76"/>
      <c r="C47" s="76"/>
      <c r="D47" s="121"/>
      <c r="E47" s="243" t="s">
        <v>317</v>
      </c>
      <c r="F47" s="69">
        <f>+F46+F37</f>
        <v>0</v>
      </c>
    </row>
    <row r="48" spans="1:8" x14ac:dyDescent="0.3">
      <c r="F48" s="74"/>
    </row>
    <row r="49" spans="1:16" x14ac:dyDescent="0.3">
      <c r="C49" s="490" t="s">
        <v>361</v>
      </c>
      <c r="D49" s="490"/>
      <c r="E49" s="490"/>
      <c r="F49" s="68">
        <f>+F47+F28</f>
        <v>0</v>
      </c>
      <c r="H49" s="127" t="s">
        <v>216</v>
      </c>
    </row>
    <row r="50" spans="1:16" s="88" customFormat="1" x14ac:dyDescent="0.3">
      <c r="A50" s="76"/>
      <c r="B50" s="76"/>
      <c r="C50" s="76"/>
      <c r="D50" s="76"/>
      <c r="E50" s="76"/>
      <c r="F50" s="116"/>
    </row>
    <row r="51" spans="1:16" s="88" customFormat="1" x14ac:dyDescent="0.3">
      <c r="A51" s="93" t="s">
        <v>362</v>
      </c>
      <c r="B51" s="94"/>
      <c r="C51" s="94"/>
      <c r="D51" s="94"/>
      <c r="E51" s="94"/>
      <c r="F51" s="95"/>
      <c r="H51" s="128" t="s">
        <v>215</v>
      </c>
    </row>
    <row r="52" spans="1:16" s="88" customFormat="1" ht="45.75" customHeight="1" x14ac:dyDescent="0.3">
      <c r="A52" s="538"/>
      <c r="B52" s="539"/>
      <c r="C52" s="539"/>
      <c r="D52" s="539"/>
      <c r="E52" s="539"/>
      <c r="F52" s="540"/>
      <c r="H52" s="485" t="s">
        <v>319</v>
      </c>
      <c r="I52" s="485"/>
      <c r="J52" s="485"/>
      <c r="K52" s="485"/>
      <c r="L52" s="485"/>
      <c r="M52" s="485"/>
      <c r="N52" s="485"/>
      <c r="O52" s="485"/>
      <c r="P52" s="485"/>
    </row>
    <row r="54" spans="1:16" s="88" customFormat="1" x14ac:dyDescent="0.3">
      <c r="A54" s="93" t="s">
        <v>363</v>
      </c>
      <c r="B54" s="98"/>
      <c r="C54" s="98"/>
      <c r="D54" s="98"/>
      <c r="E54" s="98"/>
      <c r="F54" s="99"/>
      <c r="H54" s="128" t="s">
        <v>215</v>
      </c>
    </row>
    <row r="55" spans="1:16" s="88" customFormat="1" ht="45" customHeight="1" x14ac:dyDescent="0.3">
      <c r="A55" s="510"/>
      <c r="B55" s="511"/>
      <c r="C55" s="511"/>
      <c r="D55" s="511"/>
      <c r="E55" s="511"/>
      <c r="F55" s="512"/>
      <c r="H55" s="485" t="s">
        <v>319</v>
      </c>
      <c r="I55" s="485"/>
      <c r="J55" s="485"/>
      <c r="K55" s="485"/>
      <c r="L55" s="485"/>
      <c r="M55" s="485"/>
      <c r="N55" s="485"/>
      <c r="O55" s="485"/>
      <c r="P55" s="485"/>
    </row>
    <row r="57" spans="1:16" x14ac:dyDescent="0.3">
      <c r="D57" s="21"/>
    </row>
  </sheetData>
  <sheetProtection algorithmName="SHA-512" hashValue="JMOZThxjYo3677XqaDuCiVsw+J8ASxRgVQ8QxWYbJtsK1NxWJmUYOunnPzsO17Wh4/Uu65HNnqAJ3ANJuqFHpg==" saltValue="OAga2etZkL8X6tfKyDpYDg==" spinCount="100000" sheet="1" objects="1" scenarios="1" formatCells="0" formatRows="0" insertRows="0" deleteRows="0" sort="0"/>
  <mergeCells count="13">
    <mergeCell ref="H52:P52"/>
    <mergeCell ref="H55:P55"/>
    <mergeCell ref="A1:E1"/>
    <mergeCell ref="C49:E49"/>
    <mergeCell ref="A7:F7"/>
    <mergeCell ref="A52:F52"/>
    <mergeCell ref="A55:F55"/>
    <mergeCell ref="A8:F8"/>
    <mergeCell ref="A2:F2"/>
    <mergeCell ref="A6:F6"/>
    <mergeCell ref="A3:F3"/>
    <mergeCell ref="A4:F4"/>
    <mergeCell ref="A5:F5"/>
  </mergeCells>
  <printOptions horizontalCentered="1"/>
  <pageMargins left="0.25" right="0.25" top="0.25" bottom="0.25" header="0.3" footer="0.3"/>
  <pageSetup fitToHeight="0" orientation="landscape" blackAndWhite="1"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D5D450-FADB-411F-B4EB-304B71075B19}">
  <sheetPr>
    <pageSetUpPr fitToPage="1"/>
  </sheetPr>
  <dimension ref="A1:P57"/>
  <sheetViews>
    <sheetView zoomScaleNormal="100" zoomScaleSheetLayoutView="100" workbookViewId="0">
      <selection activeCell="F47" sqref="F47 F28"/>
    </sheetView>
  </sheetViews>
  <sheetFormatPr defaultColWidth="9.109375" defaultRowHeight="14.4" x14ac:dyDescent="0.3"/>
  <cols>
    <col min="1" max="1" width="55.5546875" customWidth="1"/>
    <col min="2" max="5" width="15.109375" customWidth="1"/>
    <col min="6" max="6" width="17" customWidth="1"/>
    <col min="7" max="7" width="2.5546875" customWidth="1"/>
  </cols>
  <sheetData>
    <row r="1" spans="1:8" ht="20.25" customHeight="1" x14ac:dyDescent="0.3">
      <c r="A1" s="489" t="s">
        <v>233</v>
      </c>
      <c r="B1" s="489"/>
      <c r="C1" s="489"/>
      <c r="D1" s="489"/>
      <c r="E1" s="489"/>
      <c r="F1">
        <f>+'Section A'!B2</f>
        <v>0</v>
      </c>
      <c r="H1" s="138" t="s">
        <v>234</v>
      </c>
    </row>
    <row r="2" spans="1:8" ht="54.9" customHeight="1" x14ac:dyDescent="0.3">
      <c r="A2" s="423" t="s">
        <v>331</v>
      </c>
      <c r="B2" s="423"/>
      <c r="C2" s="423"/>
      <c r="D2" s="423"/>
      <c r="E2" s="423"/>
      <c r="F2" s="423"/>
    </row>
    <row r="3" spans="1:8" ht="54.9" customHeight="1" x14ac:dyDescent="0.3">
      <c r="A3" s="423" t="s">
        <v>332</v>
      </c>
      <c r="B3" s="423"/>
      <c r="C3" s="423"/>
      <c r="D3" s="423"/>
      <c r="E3" s="423"/>
      <c r="F3" s="423"/>
    </row>
    <row r="4" spans="1:8" ht="54.9" customHeight="1" x14ac:dyDescent="0.3">
      <c r="A4" s="423" t="s">
        <v>333</v>
      </c>
      <c r="B4" s="423"/>
      <c r="C4" s="423"/>
      <c r="D4" s="423"/>
      <c r="E4" s="423"/>
      <c r="F4" s="423"/>
    </row>
    <row r="5" spans="1:8" ht="63.9" customHeight="1" x14ac:dyDescent="0.3">
      <c r="A5" s="423" t="s">
        <v>334</v>
      </c>
      <c r="B5" s="423"/>
      <c r="C5" s="423"/>
      <c r="D5" s="423"/>
      <c r="E5" s="423"/>
      <c r="F5" s="423"/>
    </row>
    <row r="6" spans="1:8" ht="54.9" customHeight="1" x14ac:dyDescent="0.3">
      <c r="A6" s="423" t="s">
        <v>335</v>
      </c>
      <c r="B6" s="423"/>
      <c r="C6" s="423"/>
      <c r="D6" s="423"/>
      <c r="E6" s="423"/>
      <c r="F6" s="423"/>
    </row>
    <row r="7" spans="1:8" ht="54.9" customHeight="1" x14ac:dyDescent="0.3">
      <c r="A7" s="423" t="s">
        <v>336</v>
      </c>
      <c r="B7" s="423"/>
      <c r="C7" s="423"/>
      <c r="D7" s="423"/>
      <c r="E7" s="423"/>
      <c r="F7" s="423"/>
    </row>
    <row r="8" spans="1:8" ht="54.9" customHeight="1" x14ac:dyDescent="0.3">
      <c r="A8" s="423" t="s">
        <v>337</v>
      </c>
      <c r="B8" s="423"/>
      <c r="C8" s="423"/>
      <c r="D8" s="423"/>
      <c r="E8" s="423"/>
      <c r="F8" s="423"/>
    </row>
    <row r="9" spans="1:8" x14ac:dyDescent="0.3">
      <c r="A9" s="10"/>
      <c r="B9" s="10"/>
      <c r="C9" s="10"/>
      <c r="D9" s="10"/>
      <c r="E9" s="10"/>
      <c r="F9" s="10"/>
    </row>
    <row r="10" spans="1:8" x14ac:dyDescent="0.3">
      <c r="A10" s="205" t="s">
        <v>63</v>
      </c>
      <c r="B10" s="205" t="s">
        <v>46</v>
      </c>
      <c r="C10" s="205" t="s">
        <v>45</v>
      </c>
      <c r="D10" s="205" t="s">
        <v>35</v>
      </c>
      <c r="E10" s="205" t="s">
        <v>34</v>
      </c>
      <c r="F10" s="205" t="s">
        <v>305</v>
      </c>
      <c r="H10" s="128" t="s">
        <v>214</v>
      </c>
    </row>
    <row r="11" spans="1:8" s="88" customFormat="1" x14ac:dyDescent="0.3">
      <c r="A11" s="297" t="s">
        <v>346</v>
      </c>
      <c r="B11" s="86"/>
      <c r="C11" s="86"/>
      <c r="D11" s="103"/>
      <c r="E11" s="86"/>
      <c r="F11" s="69">
        <f>ROUND(+B11*D11*E11,0)</f>
        <v>0</v>
      </c>
    </row>
    <row r="12" spans="1:8" s="88" customFormat="1" x14ac:dyDescent="0.3">
      <c r="A12" s="298" t="s">
        <v>347</v>
      </c>
      <c r="B12" s="86"/>
      <c r="C12" s="86"/>
      <c r="D12" s="103"/>
      <c r="E12" s="86"/>
      <c r="F12" s="69">
        <f t="shared" ref="F12:F17" si="0">ROUND(+B12*D12*E12,0)</f>
        <v>0</v>
      </c>
    </row>
    <row r="13" spans="1:8" s="88" customFormat="1" x14ac:dyDescent="0.3">
      <c r="A13" s="298" t="s">
        <v>348</v>
      </c>
      <c r="B13" s="86"/>
      <c r="C13" s="86"/>
      <c r="D13" s="103"/>
      <c r="E13" s="86"/>
      <c r="F13" s="69">
        <f t="shared" si="0"/>
        <v>0</v>
      </c>
    </row>
    <row r="14" spans="1:8" s="88" customFormat="1" x14ac:dyDescent="0.3">
      <c r="A14" s="298" t="s">
        <v>349</v>
      </c>
      <c r="B14" s="86"/>
      <c r="C14" s="86"/>
      <c r="D14" s="103"/>
      <c r="E14" s="86"/>
      <c r="F14" s="69">
        <f t="shared" si="0"/>
        <v>0</v>
      </c>
    </row>
    <row r="15" spans="1:8" s="88" customFormat="1" x14ac:dyDescent="0.3">
      <c r="A15" s="298" t="s">
        <v>350</v>
      </c>
      <c r="B15" s="86"/>
      <c r="C15" s="86"/>
      <c r="D15" s="103"/>
      <c r="E15" s="86"/>
      <c r="F15" s="69">
        <f t="shared" si="0"/>
        <v>0</v>
      </c>
    </row>
    <row r="16" spans="1:8" s="88" customFormat="1" x14ac:dyDescent="0.3">
      <c r="A16" s="298" t="s">
        <v>351</v>
      </c>
      <c r="B16" s="86"/>
      <c r="C16" s="86"/>
      <c r="D16" s="103"/>
      <c r="E16" s="86"/>
      <c r="F16" s="69">
        <f t="shared" si="0"/>
        <v>0</v>
      </c>
    </row>
    <row r="17" spans="1:8" s="88" customFormat="1" x14ac:dyDescent="0.3">
      <c r="A17" s="219"/>
      <c r="B17" s="86"/>
      <c r="C17" s="86"/>
      <c r="D17" s="103"/>
      <c r="E17" s="86"/>
      <c r="F17" s="273">
        <f t="shared" si="0"/>
        <v>0</v>
      </c>
    </row>
    <row r="18" spans="1:8" s="88" customFormat="1" x14ac:dyDescent="0.3">
      <c r="A18" s="219"/>
      <c r="B18" s="76"/>
      <c r="C18" s="76"/>
      <c r="D18" s="121"/>
      <c r="E18" s="245" t="s">
        <v>310</v>
      </c>
      <c r="F18" s="192">
        <f>ROUND(SUM(F11:F17),0)</f>
        <v>0</v>
      </c>
      <c r="H18" s="101" t="s">
        <v>312</v>
      </c>
    </row>
    <row r="19" spans="1:8" s="88" customFormat="1" x14ac:dyDescent="0.3">
      <c r="A19" s="219"/>
      <c r="B19" s="76"/>
      <c r="C19" s="76"/>
      <c r="D19" s="121"/>
      <c r="E19" s="76"/>
      <c r="F19" s="274"/>
    </row>
    <row r="20" spans="1:8" s="88" customFormat="1" x14ac:dyDescent="0.3">
      <c r="A20" s="298" t="s">
        <v>346</v>
      </c>
      <c r="B20" s="86"/>
      <c r="C20" s="86"/>
      <c r="D20" s="103"/>
      <c r="E20" s="86"/>
      <c r="F20" s="69">
        <f t="shared" ref="F20:F26" si="1">ROUND(+B20*D20*E20,0)</f>
        <v>0</v>
      </c>
    </row>
    <row r="21" spans="1:8" s="88" customFormat="1" x14ac:dyDescent="0.3">
      <c r="A21" s="298" t="s">
        <v>347</v>
      </c>
      <c r="B21" s="86"/>
      <c r="C21" s="86"/>
      <c r="D21" s="103"/>
      <c r="E21" s="86"/>
      <c r="F21" s="69">
        <f t="shared" si="1"/>
        <v>0</v>
      </c>
    </row>
    <row r="22" spans="1:8" s="88" customFormat="1" x14ac:dyDescent="0.3">
      <c r="A22" s="298" t="s">
        <v>348</v>
      </c>
      <c r="B22" s="86"/>
      <c r="C22" s="86"/>
      <c r="D22" s="103"/>
      <c r="E22" s="86"/>
      <c r="F22" s="69">
        <f t="shared" si="1"/>
        <v>0</v>
      </c>
    </row>
    <row r="23" spans="1:8" s="88" customFormat="1" x14ac:dyDescent="0.3">
      <c r="A23" s="298" t="s">
        <v>349</v>
      </c>
      <c r="B23" s="86"/>
      <c r="C23" s="86"/>
      <c r="D23" s="103"/>
      <c r="E23" s="86"/>
      <c r="F23" s="69">
        <f t="shared" si="1"/>
        <v>0</v>
      </c>
    </row>
    <row r="24" spans="1:8" s="88" customFormat="1" x14ac:dyDescent="0.3">
      <c r="A24" s="298" t="s">
        <v>350</v>
      </c>
      <c r="B24" s="86"/>
      <c r="C24" s="86"/>
      <c r="D24" s="103"/>
      <c r="E24" s="86"/>
      <c r="F24" s="69">
        <f t="shared" si="1"/>
        <v>0</v>
      </c>
    </row>
    <row r="25" spans="1:8" s="88" customFormat="1" x14ac:dyDescent="0.3">
      <c r="A25" s="298" t="s">
        <v>351</v>
      </c>
      <c r="B25" s="86"/>
      <c r="C25" s="86"/>
      <c r="D25" s="103"/>
      <c r="E25" s="86"/>
      <c r="F25" s="69">
        <f t="shared" si="1"/>
        <v>0</v>
      </c>
    </row>
    <row r="26" spans="1:8" s="88" customFormat="1" x14ac:dyDescent="0.3">
      <c r="A26" s="219"/>
      <c r="B26" s="86"/>
      <c r="C26" s="86"/>
      <c r="D26" s="103"/>
      <c r="E26" s="86"/>
      <c r="F26" s="273">
        <f t="shared" si="1"/>
        <v>0</v>
      </c>
    </row>
    <row r="27" spans="1:8" s="88" customFormat="1" x14ac:dyDescent="0.3">
      <c r="A27" s="219"/>
      <c r="B27" s="76"/>
      <c r="C27" s="76"/>
      <c r="D27" s="121"/>
      <c r="E27" s="245" t="s">
        <v>318</v>
      </c>
      <c r="F27" s="192">
        <f>ROUND(SUM(F19:F26),0)</f>
        <v>0</v>
      </c>
      <c r="H27" s="101" t="s">
        <v>312</v>
      </c>
    </row>
    <row r="28" spans="1:8" s="88" customFormat="1" x14ac:dyDescent="0.3">
      <c r="A28" s="219"/>
      <c r="B28" s="76"/>
      <c r="C28" s="76"/>
      <c r="D28" s="121"/>
      <c r="E28" s="243" t="s">
        <v>213</v>
      </c>
      <c r="F28" s="192">
        <f>+F27+F18</f>
        <v>0</v>
      </c>
    </row>
    <row r="29" spans="1:8" s="88" customFormat="1" x14ac:dyDescent="0.3">
      <c r="A29" s="219"/>
      <c r="B29" s="76"/>
      <c r="C29" s="76"/>
      <c r="D29" s="121"/>
      <c r="E29" s="76"/>
      <c r="F29" s="274"/>
    </row>
    <row r="30" spans="1:8" s="88" customFormat="1" x14ac:dyDescent="0.3">
      <c r="A30" s="298" t="s">
        <v>346</v>
      </c>
      <c r="B30" s="86"/>
      <c r="C30" s="86"/>
      <c r="D30" s="103"/>
      <c r="E30" s="86"/>
      <c r="F30" s="69">
        <f t="shared" ref="F30:F36" si="2">ROUND(+B30*D30*E30,0)</f>
        <v>0</v>
      </c>
    </row>
    <row r="31" spans="1:8" s="88" customFormat="1" x14ac:dyDescent="0.3">
      <c r="A31" s="298" t="s">
        <v>347</v>
      </c>
      <c r="B31" s="86"/>
      <c r="C31" s="86"/>
      <c r="D31" s="103"/>
      <c r="E31" s="86"/>
      <c r="F31" s="69">
        <f t="shared" si="2"/>
        <v>0</v>
      </c>
    </row>
    <row r="32" spans="1:8" s="88" customFormat="1" x14ac:dyDescent="0.3">
      <c r="A32" s="298" t="s">
        <v>348</v>
      </c>
      <c r="B32" s="86"/>
      <c r="C32" s="86"/>
      <c r="D32" s="103"/>
      <c r="E32" s="86"/>
      <c r="F32" s="69">
        <f t="shared" si="2"/>
        <v>0</v>
      </c>
    </row>
    <row r="33" spans="1:8" s="88" customFormat="1" x14ac:dyDescent="0.3">
      <c r="A33" s="298" t="s">
        <v>349</v>
      </c>
      <c r="B33" s="86"/>
      <c r="C33" s="86"/>
      <c r="D33" s="103"/>
      <c r="E33" s="86"/>
      <c r="F33" s="69">
        <f t="shared" si="2"/>
        <v>0</v>
      </c>
    </row>
    <row r="34" spans="1:8" s="88" customFormat="1" x14ac:dyDescent="0.3">
      <c r="A34" s="298" t="s">
        <v>350</v>
      </c>
      <c r="B34" s="86"/>
      <c r="C34" s="86"/>
      <c r="D34" s="103"/>
      <c r="E34" s="86"/>
      <c r="F34" s="69">
        <f t="shared" si="2"/>
        <v>0</v>
      </c>
    </row>
    <row r="35" spans="1:8" s="88" customFormat="1" x14ac:dyDescent="0.3">
      <c r="A35" s="298" t="s">
        <v>351</v>
      </c>
      <c r="B35" s="86"/>
      <c r="C35" s="86"/>
      <c r="D35" s="103"/>
      <c r="E35" s="86"/>
      <c r="F35" s="69">
        <f t="shared" si="2"/>
        <v>0</v>
      </c>
    </row>
    <row r="36" spans="1:8" s="88" customFormat="1" x14ac:dyDescent="0.3">
      <c r="A36" s="219"/>
      <c r="B36" s="86"/>
      <c r="C36" s="86"/>
      <c r="D36" s="103"/>
      <c r="E36" s="86"/>
      <c r="F36" s="273">
        <f t="shared" si="2"/>
        <v>0</v>
      </c>
    </row>
    <row r="37" spans="1:8" s="88" customFormat="1" x14ac:dyDescent="0.3">
      <c r="A37" s="219"/>
      <c r="B37" s="76"/>
      <c r="C37" s="76"/>
      <c r="D37" s="206"/>
      <c r="E37" s="213" t="s">
        <v>315</v>
      </c>
      <c r="F37" s="69">
        <f>ROUND(SUM(F29:F36),0)</f>
        <v>0</v>
      </c>
      <c r="H37" s="101" t="s">
        <v>312</v>
      </c>
    </row>
    <row r="38" spans="1:8" s="88" customFormat="1" x14ac:dyDescent="0.3">
      <c r="A38" s="219"/>
      <c r="B38" s="76"/>
      <c r="C38" s="76"/>
      <c r="D38" s="121"/>
      <c r="E38" s="76"/>
      <c r="F38" s="274"/>
    </row>
    <row r="39" spans="1:8" s="88" customFormat="1" x14ac:dyDescent="0.3">
      <c r="A39" s="298" t="s">
        <v>346</v>
      </c>
      <c r="B39" s="86"/>
      <c r="C39" s="86"/>
      <c r="D39" s="103"/>
      <c r="E39" s="86"/>
      <c r="F39" s="69">
        <f t="shared" ref="F39:F45" si="3">ROUND(+B39*D39*E39,0)</f>
        <v>0</v>
      </c>
    </row>
    <row r="40" spans="1:8" s="88" customFormat="1" x14ac:dyDescent="0.3">
      <c r="A40" s="298" t="s">
        <v>347</v>
      </c>
      <c r="B40" s="86"/>
      <c r="C40" s="86"/>
      <c r="D40" s="103"/>
      <c r="E40" s="86"/>
      <c r="F40" s="69">
        <f t="shared" si="3"/>
        <v>0</v>
      </c>
    </row>
    <row r="41" spans="1:8" s="88" customFormat="1" x14ac:dyDescent="0.3">
      <c r="A41" s="298" t="s">
        <v>348</v>
      </c>
      <c r="B41" s="86"/>
      <c r="C41" s="86"/>
      <c r="D41" s="103"/>
      <c r="E41" s="86"/>
      <c r="F41" s="69">
        <f t="shared" si="3"/>
        <v>0</v>
      </c>
    </row>
    <row r="42" spans="1:8" s="88" customFormat="1" x14ac:dyDescent="0.3">
      <c r="A42" s="298" t="s">
        <v>349</v>
      </c>
      <c r="B42" s="86"/>
      <c r="C42" s="86"/>
      <c r="D42" s="103"/>
      <c r="E42" s="86"/>
      <c r="F42" s="69">
        <f t="shared" si="3"/>
        <v>0</v>
      </c>
    </row>
    <row r="43" spans="1:8" s="88" customFormat="1" x14ac:dyDescent="0.3">
      <c r="A43" s="298" t="s">
        <v>350</v>
      </c>
      <c r="B43" s="86"/>
      <c r="C43" s="86"/>
      <c r="D43" s="103"/>
      <c r="E43" s="86"/>
      <c r="F43" s="69">
        <f t="shared" si="3"/>
        <v>0</v>
      </c>
    </row>
    <row r="44" spans="1:8" s="88" customFormat="1" x14ac:dyDescent="0.3">
      <c r="A44" s="298" t="s">
        <v>351</v>
      </c>
      <c r="B44" s="86"/>
      <c r="C44" s="86"/>
      <c r="D44" s="103"/>
      <c r="E44" s="86"/>
      <c r="F44" s="69">
        <f t="shared" si="3"/>
        <v>0</v>
      </c>
    </row>
    <row r="45" spans="1:8" s="88" customFormat="1" x14ac:dyDescent="0.3">
      <c r="A45" s="219"/>
      <c r="B45" s="86"/>
      <c r="C45" s="86"/>
      <c r="D45" s="103"/>
      <c r="E45" s="86"/>
      <c r="F45" s="273">
        <f t="shared" si="3"/>
        <v>0</v>
      </c>
    </row>
    <row r="46" spans="1:8" s="88" customFormat="1" x14ac:dyDescent="0.3">
      <c r="A46" s="219"/>
      <c r="B46" s="76"/>
      <c r="C46" s="76"/>
      <c r="D46" s="206"/>
      <c r="E46" s="213" t="s">
        <v>316</v>
      </c>
      <c r="F46" s="69">
        <f>ROUND(SUM(F38:F45),0)</f>
        <v>0</v>
      </c>
      <c r="H46" s="101" t="s">
        <v>312</v>
      </c>
    </row>
    <row r="47" spans="1:8" s="88" customFormat="1" x14ac:dyDescent="0.3">
      <c r="A47" s="219"/>
      <c r="B47" s="76"/>
      <c r="C47" s="76"/>
      <c r="D47" s="121"/>
      <c r="E47" s="243" t="s">
        <v>317</v>
      </c>
      <c r="F47" s="69">
        <f>+F46+F37</f>
        <v>0</v>
      </c>
    </row>
    <row r="48" spans="1:8" x14ac:dyDescent="0.3">
      <c r="F48" s="74"/>
    </row>
    <row r="49" spans="1:16" x14ac:dyDescent="0.3">
      <c r="C49" s="490" t="s">
        <v>352</v>
      </c>
      <c r="D49" s="490"/>
      <c r="E49" s="490"/>
      <c r="F49" s="68">
        <f>+F47+F28</f>
        <v>0</v>
      </c>
      <c r="H49" s="127" t="s">
        <v>216</v>
      </c>
    </row>
    <row r="50" spans="1:16" s="88" customFormat="1" x14ac:dyDescent="0.3">
      <c r="A50" s="76"/>
      <c r="B50" s="76"/>
      <c r="C50" s="76"/>
      <c r="D50" s="76"/>
      <c r="E50" s="76"/>
      <c r="F50" s="116"/>
    </row>
    <row r="51" spans="1:16" s="88" customFormat="1" x14ac:dyDescent="0.3">
      <c r="A51" s="93" t="s">
        <v>353</v>
      </c>
      <c r="B51" s="94"/>
      <c r="C51" s="94"/>
      <c r="D51" s="94"/>
      <c r="E51" s="94"/>
      <c r="F51" s="95"/>
      <c r="H51" s="128" t="s">
        <v>215</v>
      </c>
    </row>
    <row r="52" spans="1:16" s="88" customFormat="1" ht="45.75" customHeight="1" x14ac:dyDescent="0.3">
      <c r="A52" s="538"/>
      <c r="B52" s="539"/>
      <c r="C52" s="539"/>
      <c r="D52" s="539"/>
      <c r="E52" s="539"/>
      <c r="F52" s="540"/>
      <c r="H52" s="485" t="s">
        <v>319</v>
      </c>
      <c r="I52" s="485"/>
      <c r="J52" s="485"/>
      <c r="K52" s="485"/>
      <c r="L52" s="485"/>
      <c r="M52" s="485"/>
      <c r="N52" s="485"/>
      <c r="O52" s="485"/>
      <c r="P52" s="485"/>
    </row>
    <row r="54" spans="1:16" s="88" customFormat="1" x14ac:dyDescent="0.3">
      <c r="A54" s="93" t="s">
        <v>354</v>
      </c>
      <c r="B54" s="98"/>
      <c r="C54" s="98"/>
      <c r="D54" s="98"/>
      <c r="E54" s="98"/>
      <c r="F54" s="99"/>
      <c r="H54" s="128" t="s">
        <v>215</v>
      </c>
    </row>
    <row r="55" spans="1:16" s="88" customFormat="1" ht="45" customHeight="1" x14ac:dyDescent="0.3">
      <c r="A55" s="510"/>
      <c r="B55" s="511"/>
      <c r="C55" s="511"/>
      <c r="D55" s="511"/>
      <c r="E55" s="511"/>
      <c r="F55" s="512"/>
      <c r="H55" s="485" t="s">
        <v>319</v>
      </c>
      <c r="I55" s="485"/>
      <c r="J55" s="485"/>
      <c r="K55" s="485"/>
      <c r="L55" s="485"/>
      <c r="M55" s="485"/>
      <c r="N55" s="485"/>
      <c r="O55" s="485"/>
      <c r="P55" s="485"/>
    </row>
    <row r="57" spans="1:16" x14ac:dyDescent="0.3">
      <c r="D57" s="21"/>
    </row>
  </sheetData>
  <sheetProtection algorithmName="SHA-512" hashValue="5QaYRgDv31Hb0wSG0Xwm6lSwk9weIXePuuPTBTsJvP1op2Bi9PtzGjCmSArclLT1XmLrHDHk1pPKk0bjkfqQpQ==" saltValue="AgXkOlSW0Qaw7rmKwpgzhw==" spinCount="100000" sheet="1" objects="1" scenarios="1" formatCells="0" formatRows="0" insertRows="0" deleteRows="0" sort="0"/>
  <mergeCells count="13">
    <mergeCell ref="A3:F3"/>
    <mergeCell ref="A4:F4"/>
    <mergeCell ref="A5:F5"/>
    <mergeCell ref="A1:E1"/>
    <mergeCell ref="A8:F8"/>
    <mergeCell ref="A7:F7"/>
    <mergeCell ref="A2:F2"/>
    <mergeCell ref="A6:F6"/>
    <mergeCell ref="C49:E49"/>
    <mergeCell ref="A52:F52"/>
    <mergeCell ref="H52:P52"/>
    <mergeCell ref="A55:F55"/>
    <mergeCell ref="H55:P55"/>
  </mergeCells>
  <printOptions horizontalCentered="1"/>
  <pageMargins left="0.25" right="0.25" top="0.25" bottom="0.25" header="0.3" footer="0.3"/>
  <pageSetup fitToHeight="0" orientation="landscape" blackAndWhite="1"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5749F4-BF7F-42A5-85C6-74CDD3F24551}">
  <sheetPr>
    <pageSetUpPr fitToPage="1"/>
  </sheetPr>
  <dimension ref="A1:P35"/>
  <sheetViews>
    <sheetView zoomScaleNormal="100" zoomScaleSheetLayoutView="100" workbookViewId="0">
      <selection activeCell="F25" sqref="F25 F16"/>
    </sheetView>
  </sheetViews>
  <sheetFormatPr defaultColWidth="9.109375" defaultRowHeight="14.4" x14ac:dyDescent="0.3"/>
  <cols>
    <col min="1" max="1" width="55.5546875" customWidth="1"/>
    <col min="2" max="5" width="15.109375" customWidth="1"/>
    <col min="6" max="6" width="17" customWidth="1"/>
    <col min="7" max="7" width="2.5546875" customWidth="1"/>
  </cols>
  <sheetData>
    <row r="1" spans="1:8" ht="20.25" customHeight="1" x14ac:dyDescent="0.3">
      <c r="A1" s="489" t="s">
        <v>233</v>
      </c>
      <c r="B1" s="489"/>
      <c r="C1" s="489"/>
      <c r="D1" s="489"/>
      <c r="E1" s="489"/>
      <c r="F1">
        <f>+'Section A'!B2</f>
        <v>0</v>
      </c>
      <c r="H1" s="138" t="s">
        <v>234</v>
      </c>
    </row>
    <row r="2" spans="1:8" ht="42" customHeight="1" x14ac:dyDescent="0.3">
      <c r="A2" s="423" t="s">
        <v>338</v>
      </c>
      <c r="B2" s="423"/>
      <c r="C2" s="423"/>
      <c r="D2" s="423"/>
      <c r="E2" s="423"/>
      <c r="F2" s="423"/>
    </row>
    <row r="3" spans="1:8" x14ac:dyDescent="0.3">
      <c r="A3" s="10"/>
      <c r="B3" s="10"/>
      <c r="C3" s="10"/>
      <c r="D3" s="10"/>
      <c r="E3" s="10"/>
      <c r="F3" s="10"/>
    </row>
    <row r="4" spans="1:8" x14ac:dyDescent="0.3">
      <c r="A4" s="205" t="s">
        <v>63</v>
      </c>
      <c r="B4" s="205" t="s">
        <v>46</v>
      </c>
      <c r="C4" s="205" t="s">
        <v>45</v>
      </c>
      <c r="D4" s="205" t="s">
        <v>35</v>
      </c>
      <c r="E4" s="205" t="s">
        <v>34</v>
      </c>
      <c r="F4" s="205" t="s">
        <v>305</v>
      </c>
      <c r="H4" s="128" t="s">
        <v>214</v>
      </c>
    </row>
    <row r="5" spans="1:8" s="88" customFormat="1" x14ac:dyDescent="0.3">
      <c r="A5" s="218"/>
      <c r="B5" s="86"/>
      <c r="C5" s="86"/>
      <c r="D5" s="103"/>
      <c r="E5" s="86"/>
      <c r="F5" s="69">
        <f>ROUND(+B5*D5*E5,0)</f>
        <v>0</v>
      </c>
    </row>
    <row r="6" spans="1:8" s="88" customFormat="1" x14ac:dyDescent="0.3">
      <c r="A6" s="219"/>
      <c r="B6" s="86"/>
      <c r="C6" s="86"/>
      <c r="D6" s="103"/>
      <c r="E6" s="86"/>
      <c r="F6" s="69">
        <f t="shared" ref="F6:F8" si="0">ROUND(+B6*D6*E6,0)</f>
        <v>0</v>
      </c>
    </row>
    <row r="7" spans="1:8" s="88" customFormat="1" x14ac:dyDescent="0.3">
      <c r="A7" s="219"/>
      <c r="B7" s="86"/>
      <c r="C7" s="86"/>
      <c r="D7" s="103"/>
      <c r="E7" s="86"/>
      <c r="F7" s="69">
        <f t="shared" si="0"/>
        <v>0</v>
      </c>
    </row>
    <row r="8" spans="1:8" s="88" customFormat="1" x14ac:dyDescent="0.3">
      <c r="A8" s="219"/>
      <c r="B8" s="86"/>
      <c r="C8" s="86"/>
      <c r="D8" s="103"/>
      <c r="E8" s="86"/>
      <c r="F8" s="273">
        <f t="shared" si="0"/>
        <v>0</v>
      </c>
    </row>
    <row r="9" spans="1:8" s="88" customFormat="1" x14ac:dyDescent="0.3">
      <c r="A9" s="219"/>
      <c r="B9" s="76"/>
      <c r="C9" s="76"/>
      <c r="D9" s="121"/>
      <c r="E9" s="245" t="s">
        <v>310</v>
      </c>
      <c r="F9" s="192">
        <f>ROUND(SUM(F5:F8),0)</f>
        <v>0</v>
      </c>
      <c r="H9" s="101" t="s">
        <v>312</v>
      </c>
    </row>
    <row r="10" spans="1:8" s="88" customFormat="1" x14ac:dyDescent="0.3">
      <c r="A10" s="219"/>
      <c r="B10" s="76"/>
      <c r="C10" s="76"/>
      <c r="D10" s="121"/>
      <c r="E10" s="76"/>
      <c r="F10" s="274"/>
    </row>
    <row r="11" spans="1:8" s="88" customFormat="1" x14ac:dyDescent="0.3">
      <c r="A11" s="219"/>
      <c r="B11" s="86"/>
      <c r="C11" s="86"/>
      <c r="D11" s="103"/>
      <c r="E11" s="86"/>
      <c r="F11" s="69">
        <f t="shared" ref="F11:F14" si="1">ROUND(+B11*D11*E11,0)</f>
        <v>0</v>
      </c>
    </row>
    <row r="12" spans="1:8" s="88" customFormat="1" x14ac:dyDescent="0.3">
      <c r="A12" s="219"/>
      <c r="B12" s="86"/>
      <c r="C12" s="86"/>
      <c r="D12" s="103"/>
      <c r="E12" s="86"/>
      <c r="F12" s="69">
        <f t="shared" si="1"/>
        <v>0</v>
      </c>
    </row>
    <row r="13" spans="1:8" s="88" customFormat="1" x14ac:dyDescent="0.3">
      <c r="A13" s="219"/>
      <c r="B13" s="86"/>
      <c r="C13" s="86"/>
      <c r="D13" s="103"/>
      <c r="E13" s="86"/>
      <c r="F13" s="69">
        <f t="shared" si="1"/>
        <v>0</v>
      </c>
    </row>
    <row r="14" spans="1:8" s="88" customFormat="1" x14ac:dyDescent="0.3">
      <c r="A14" s="219"/>
      <c r="B14" s="86"/>
      <c r="C14" s="86"/>
      <c r="D14" s="103"/>
      <c r="E14" s="86"/>
      <c r="F14" s="273">
        <f t="shared" si="1"/>
        <v>0</v>
      </c>
    </row>
    <row r="15" spans="1:8" s="88" customFormat="1" x14ac:dyDescent="0.3">
      <c r="A15" s="219"/>
      <c r="B15" s="76"/>
      <c r="C15" s="76"/>
      <c r="D15" s="121"/>
      <c r="E15" s="245" t="s">
        <v>318</v>
      </c>
      <c r="F15" s="192">
        <f>ROUND(SUM(F10:F14),0)</f>
        <v>0</v>
      </c>
      <c r="H15" s="101" t="s">
        <v>312</v>
      </c>
    </row>
    <row r="16" spans="1:8" s="88" customFormat="1" x14ac:dyDescent="0.3">
      <c r="A16" s="219"/>
      <c r="B16" s="76"/>
      <c r="C16" s="76"/>
      <c r="D16" s="121"/>
      <c r="E16" s="243" t="s">
        <v>213</v>
      </c>
      <c r="F16" s="192">
        <f>+F15+F9</f>
        <v>0</v>
      </c>
    </row>
    <row r="17" spans="1:16" s="88" customFormat="1" x14ac:dyDescent="0.3">
      <c r="A17" s="219"/>
      <c r="B17" s="76"/>
      <c r="C17" s="76"/>
      <c r="D17" s="121"/>
      <c r="E17" s="76"/>
      <c r="F17" s="274"/>
    </row>
    <row r="18" spans="1:16" s="88" customFormat="1" x14ac:dyDescent="0.3">
      <c r="A18" s="219"/>
      <c r="B18" s="86"/>
      <c r="C18" s="86"/>
      <c r="D18" s="103"/>
      <c r="E18" s="86"/>
      <c r="F18" s="69">
        <f t="shared" ref="F18:F19" si="2">ROUND(+B18*D18*E18,0)</f>
        <v>0</v>
      </c>
    </row>
    <row r="19" spans="1:16" s="88" customFormat="1" x14ac:dyDescent="0.3">
      <c r="A19" s="219"/>
      <c r="B19" s="86"/>
      <c r="C19" s="86"/>
      <c r="D19" s="103"/>
      <c r="E19" s="86"/>
      <c r="F19" s="273">
        <f t="shared" si="2"/>
        <v>0</v>
      </c>
    </row>
    <row r="20" spans="1:16" s="88" customFormat="1" x14ac:dyDescent="0.3">
      <c r="A20" s="219"/>
      <c r="B20" s="76"/>
      <c r="C20" s="76"/>
      <c r="D20" s="206"/>
      <c r="E20" s="213" t="s">
        <v>315</v>
      </c>
      <c r="F20" s="69">
        <f>ROUND(SUM(F17:F19),0)</f>
        <v>0</v>
      </c>
      <c r="H20" s="101" t="s">
        <v>312</v>
      </c>
    </row>
    <row r="21" spans="1:16" s="88" customFormat="1" x14ac:dyDescent="0.3">
      <c r="A21" s="219"/>
      <c r="B21" s="76"/>
      <c r="C21" s="76"/>
      <c r="D21" s="121"/>
      <c r="E21" s="76"/>
      <c r="F21" s="274"/>
    </row>
    <row r="22" spans="1:16" s="88" customFormat="1" x14ac:dyDescent="0.3">
      <c r="A22" s="219"/>
      <c r="B22" s="86"/>
      <c r="C22" s="86"/>
      <c r="D22" s="103"/>
      <c r="E22" s="86"/>
      <c r="F22" s="69">
        <f t="shared" ref="F22:F23" si="3">ROUND(+B22*D22*E22,0)</f>
        <v>0</v>
      </c>
    </row>
    <row r="23" spans="1:16" s="88" customFormat="1" x14ac:dyDescent="0.3">
      <c r="A23" s="219"/>
      <c r="B23" s="86"/>
      <c r="C23" s="86"/>
      <c r="D23" s="103"/>
      <c r="E23" s="86"/>
      <c r="F23" s="273">
        <f t="shared" si="3"/>
        <v>0</v>
      </c>
    </row>
    <row r="24" spans="1:16" s="88" customFormat="1" x14ac:dyDescent="0.3">
      <c r="A24" s="219"/>
      <c r="B24" s="76"/>
      <c r="C24" s="76"/>
      <c r="D24" s="206"/>
      <c r="E24" s="213" t="s">
        <v>316</v>
      </c>
      <c r="F24" s="69">
        <f>ROUND(SUM(F21:F23),0)</f>
        <v>0</v>
      </c>
      <c r="H24" s="101" t="s">
        <v>312</v>
      </c>
    </row>
    <row r="25" spans="1:16" s="88" customFormat="1" x14ac:dyDescent="0.3">
      <c r="A25" s="219"/>
      <c r="B25" s="76"/>
      <c r="C25" s="76"/>
      <c r="D25" s="121"/>
      <c r="E25" s="243" t="s">
        <v>317</v>
      </c>
      <c r="F25" s="69">
        <f>+F24+F20</f>
        <v>0</v>
      </c>
    </row>
    <row r="26" spans="1:16" x14ac:dyDescent="0.3">
      <c r="F26" s="74"/>
    </row>
    <row r="27" spans="1:16" x14ac:dyDescent="0.3">
      <c r="C27" s="490" t="s">
        <v>343</v>
      </c>
      <c r="D27" s="490"/>
      <c r="E27" s="490"/>
      <c r="F27" s="68">
        <f>+F25+F16</f>
        <v>0</v>
      </c>
      <c r="H27" s="127" t="s">
        <v>216</v>
      </c>
    </row>
    <row r="28" spans="1:16" s="88" customFormat="1" x14ac:dyDescent="0.3">
      <c r="A28" s="76"/>
      <c r="B28" s="76"/>
      <c r="C28" s="76"/>
      <c r="D28" s="76"/>
      <c r="E28" s="76"/>
      <c r="F28" s="116"/>
    </row>
    <row r="29" spans="1:16" s="88" customFormat="1" x14ac:dyDescent="0.3">
      <c r="A29" s="93" t="s">
        <v>344</v>
      </c>
      <c r="B29" s="94"/>
      <c r="C29" s="94"/>
      <c r="D29" s="94"/>
      <c r="E29" s="94"/>
      <c r="F29" s="95"/>
      <c r="H29" s="128" t="s">
        <v>215</v>
      </c>
    </row>
    <row r="30" spans="1:16" s="88" customFormat="1" ht="45.75" customHeight="1" x14ac:dyDescent="0.3">
      <c r="A30" s="538"/>
      <c r="B30" s="539"/>
      <c r="C30" s="539"/>
      <c r="D30" s="539"/>
      <c r="E30" s="539"/>
      <c r="F30" s="540"/>
      <c r="H30" s="485" t="s">
        <v>319</v>
      </c>
      <c r="I30" s="485"/>
      <c r="J30" s="485"/>
      <c r="K30" s="485"/>
      <c r="L30" s="485"/>
      <c r="M30" s="485"/>
      <c r="N30" s="485"/>
      <c r="O30" s="485"/>
      <c r="P30" s="485"/>
    </row>
    <row r="32" spans="1:16" s="88" customFormat="1" x14ac:dyDescent="0.3">
      <c r="A32" s="93" t="s">
        <v>345</v>
      </c>
      <c r="B32" s="98"/>
      <c r="C32" s="98"/>
      <c r="D32" s="98"/>
      <c r="E32" s="98"/>
      <c r="F32" s="99"/>
      <c r="H32" s="128" t="s">
        <v>215</v>
      </c>
    </row>
    <row r="33" spans="1:16" s="88" customFormat="1" ht="45" customHeight="1" x14ac:dyDescent="0.3">
      <c r="A33" s="510"/>
      <c r="B33" s="511"/>
      <c r="C33" s="511"/>
      <c r="D33" s="511"/>
      <c r="E33" s="511"/>
      <c r="F33" s="512"/>
      <c r="H33" s="485" t="s">
        <v>319</v>
      </c>
      <c r="I33" s="485"/>
      <c r="J33" s="485"/>
      <c r="K33" s="485"/>
      <c r="L33" s="485"/>
      <c r="M33" s="485"/>
      <c r="N33" s="485"/>
      <c r="O33" s="485"/>
      <c r="P33" s="485"/>
    </row>
    <row r="35" spans="1:16" x14ac:dyDescent="0.3">
      <c r="D35" s="21"/>
    </row>
  </sheetData>
  <sheetProtection algorithmName="SHA-512" hashValue="3bs8U/rhFTip0YHC8myVyTgDPkb3M6NEce0ArR0PpE7FYpam51hivZ4qD4wJt1Lh17QioGQaClWXpgXTotMnaQ==" saltValue="b1Kv1XIDQpXVdggY46elAw==" spinCount="100000" sheet="1" objects="1" scenarios="1" formatCells="0" formatRows="0" insertRows="0" deleteRows="0" sort="0"/>
  <mergeCells count="7">
    <mergeCell ref="A33:F33"/>
    <mergeCell ref="H33:P33"/>
    <mergeCell ref="A1:E1"/>
    <mergeCell ref="A2:F2"/>
    <mergeCell ref="C27:E27"/>
    <mergeCell ref="A30:F30"/>
    <mergeCell ref="H30:P30"/>
  </mergeCells>
  <printOptions horizontalCentered="1"/>
  <pageMargins left="0.25" right="0.25" top="0.25" bottom="0.25" header="0.3" footer="0.3"/>
  <pageSetup fitToHeight="0" orientation="landscape" blackAndWhite="1"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BC393-5AEB-409C-85E6-B785714BA0CF}">
  <sheetPr>
    <pageSetUpPr fitToPage="1"/>
  </sheetPr>
  <dimension ref="A1:P35"/>
  <sheetViews>
    <sheetView zoomScaleNormal="100" zoomScaleSheetLayoutView="100" workbookViewId="0">
      <selection activeCell="F25" sqref="F25 F16"/>
    </sheetView>
  </sheetViews>
  <sheetFormatPr defaultColWidth="9.109375" defaultRowHeight="14.4" x14ac:dyDescent="0.3"/>
  <cols>
    <col min="1" max="1" width="55.5546875" customWidth="1"/>
    <col min="2" max="5" width="15.109375" customWidth="1"/>
    <col min="6" max="6" width="17" customWidth="1"/>
    <col min="7" max="7" width="2.5546875" customWidth="1"/>
  </cols>
  <sheetData>
    <row r="1" spans="1:8" ht="20.25" customHeight="1" x14ac:dyDescent="0.3">
      <c r="A1" s="489" t="s">
        <v>233</v>
      </c>
      <c r="B1" s="489"/>
      <c r="C1" s="489"/>
      <c r="D1" s="489"/>
      <c r="E1" s="489"/>
      <c r="F1">
        <f>+'Section A'!B2</f>
        <v>0</v>
      </c>
      <c r="H1" s="138" t="s">
        <v>234</v>
      </c>
    </row>
    <row r="2" spans="1:8" ht="54.9" customHeight="1" x14ac:dyDescent="0.3">
      <c r="A2" s="423" t="s">
        <v>339</v>
      </c>
      <c r="B2" s="423"/>
      <c r="C2" s="423"/>
      <c r="D2" s="423"/>
      <c r="E2" s="423"/>
      <c r="F2" s="423"/>
    </row>
    <row r="3" spans="1:8" x14ac:dyDescent="0.3">
      <c r="A3" s="10"/>
      <c r="B3" s="10"/>
      <c r="C3" s="10"/>
      <c r="D3" s="10"/>
      <c r="E3" s="10"/>
      <c r="F3" s="10"/>
    </row>
    <row r="4" spans="1:8" x14ac:dyDescent="0.3">
      <c r="A4" s="205" t="s">
        <v>63</v>
      </c>
      <c r="B4" s="205" t="s">
        <v>46</v>
      </c>
      <c r="C4" s="205" t="s">
        <v>45</v>
      </c>
      <c r="D4" s="205" t="s">
        <v>35</v>
      </c>
      <c r="E4" s="205" t="s">
        <v>34</v>
      </c>
      <c r="F4" s="205" t="s">
        <v>305</v>
      </c>
      <c r="H4" s="128" t="s">
        <v>214</v>
      </c>
    </row>
    <row r="5" spans="1:8" s="88" customFormat="1" x14ac:dyDescent="0.3">
      <c r="A5" s="218"/>
      <c r="B5" s="86"/>
      <c r="C5" s="86"/>
      <c r="D5" s="103"/>
      <c r="E5" s="86"/>
      <c r="F5" s="69">
        <f>ROUND(+B5*D5*E5,0)</f>
        <v>0</v>
      </c>
    </row>
    <row r="6" spans="1:8" s="88" customFormat="1" x14ac:dyDescent="0.3">
      <c r="A6" s="219"/>
      <c r="B6" s="86"/>
      <c r="C6" s="86"/>
      <c r="D6" s="103"/>
      <c r="E6" s="86"/>
      <c r="F6" s="69">
        <f t="shared" ref="F6:F8" si="0">ROUND(+B6*D6*E6,0)</f>
        <v>0</v>
      </c>
    </row>
    <row r="7" spans="1:8" s="88" customFormat="1" x14ac:dyDescent="0.3">
      <c r="A7" s="219"/>
      <c r="B7" s="86"/>
      <c r="C7" s="86"/>
      <c r="D7" s="103"/>
      <c r="E7" s="86"/>
      <c r="F7" s="69">
        <f t="shared" si="0"/>
        <v>0</v>
      </c>
    </row>
    <row r="8" spans="1:8" s="88" customFormat="1" x14ac:dyDescent="0.3">
      <c r="A8" s="219"/>
      <c r="B8" s="86"/>
      <c r="C8" s="86"/>
      <c r="D8" s="103"/>
      <c r="E8" s="86"/>
      <c r="F8" s="273">
        <f t="shared" si="0"/>
        <v>0</v>
      </c>
    </row>
    <row r="9" spans="1:8" s="88" customFormat="1" x14ac:dyDescent="0.3">
      <c r="A9" s="219"/>
      <c r="B9" s="76"/>
      <c r="C9" s="76"/>
      <c r="D9" s="121"/>
      <c r="E9" s="245" t="s">
        <v>310</v>
      </c>
      <c r="F9" s="192">
        <f>ROUND(SUM(F5:F8),0)</f>
        <v>0</v>
      </c>
      <c r="H9" s="101" t="s">
        <v>312</v>
      </c>
    </row>
    <row r="10" spans="1:8" s="88" customFormat="1" x14ac:dyDescent="0.3">
      <c r="A10" s="219"/>
      <c r="B10" s="76"/>
      <c r="C10" s="76"/>
      <c r="D10" s="121"/>
      <c r="E10" s="76"/>
      <c r="F10" s="274"/>
    </row>
    <row r="11" spans="1:8" s="88" customFormat="1" x14ac:dyDescent="0.3">
      <c r="A11" s="219"/>
      <c r="B11" s="86"/>
      <c r="C11" s="86"/>
      <c r="D11" s="103"/>
      <c r="E11" s="86"/>
      <c r="F11" s="69">
        <f t="shared" ref="F11:F14" si="1">ROUND(+B11*D11*E11,0)</f>
        <v>0</v>
      </c>
    </row>
    <row r="12" spans="1:8" s="88" customFormat="1" x14ac:dyDescent="0.3">
      <c r="A12" s="219"/>
      <c r="B12" s="86"/>
      <c r="C12" s="86"/>
      <c r="D12" s="103"/>
      <c r="E12" s="86"/>
      <c r="F12" s="69">
        <f t="shared" si="1"/>
        <v>0</v>
      </c>
    </row>
    <row r="13" spans="1:8" s="88" customFormat="1" x14ac:dyDescent="0.3">
      <c r="A13" s="219"/>
      <c r="B13" s="86"/>
      <c r="C13" s="86"/>
      <c r="D13" s="103"/>
      <c r="E13" s="86"/>
      <c r="F13" s="69">
        <f t="shared" si="1"/>
        <v>0</v>
      </c>
    </row>
    <row r="14" spans="1:8" s="88" customFormat="1" x14ac:dyDescent="0.3">
      <c r="A14" s="219"/>
      <c r="B14" s="86"/>
      <c r="C14" s="86"/>
      <c r="D14" s="103"/>
      <c r="E14" s="86"/>
      <c r="F14" s="273">
        <f t="shared" si="1"/>
        <v>0</v>
      </c>
    </row>
    <row r="15" spans="1:8" s="88" customFormat="1" x14ac:dyDescent="0.3">
      <c r="A15" s="219"/>
      <c r="B15" s="76"/>
      <c r="C15" s="76"/>
      <c r="D15" s="121"/>
      <c r="E15" s="245" t="s">
        <v>318</v>
      </c>
      <c r="F15" s="192">
        <f>ROUND(SUM(F10:F14),0)</f>
        <v>0</v>
      </c>
      <c r="H15" s="101" t="s">
        <v>312</v>
      </c>
    </row>
    <row r="16" spans="1:8" s="88" customFormat="1" x14ac:dyDescent="0.3">
      <c r="A16" s="219"/>
      <c r="B16" s="76"/>
      <c r="C16" s="76"/>
      <c r="D16" s="121"/>
      <c r="E16" s="243" t="s">
        <v>213</v>
      </c>
      <c r="F16" s="192">
        <f>+F15+F9</f>
        <v>0</v>
      </c>
    </row>
    <row r="17" spans="1:16" s="88" customFormat="1" x14ac:dyDescent="0.3">
      <c r="A17" s="219"/>
      <c r="B17" s="76"/>
      <c r="C17" s="76"/>
      <c r="D17" s="121"/>
      <c r="E17" s="76"/>
      <c r="F17" s="274"/>
    </row>
    <row r="18" spans="1:16" s="88" customFormat="1" x14ac:dyDescent="0.3">
      <c r="A18" s="219"/>
      <c r="B18" s="86"/>
      <c r="C18" s="86"/>
      <c r="D18" s="103"/>
      <c r="E18" s="86"/>
      <c r="F18" s="69">
        <f t="shared" ref="F18:F19" si="2">ROUND(+B18*D18*E18,0)</f>
        <v>0</v>
      </c>
    </row>
    <row r="19" spans="1:16" s="88" customFormat="1" x14ac:dyDescent="0.3">
      <c r="A19" s="219"/>
      <c r="B19" s="86"/>
      <c r="C19" s="86"/>
      <c r="D19" s="103"/>
      <c r="E19" s="86"/>
      <c r="F19" s="273">
        <f t="shared" si="2"/>
        <v>0</v>
      </c>
    </row>
    <row r="20" spans="1:16" s="88" customFormat="1" x14ac:dyDescent="0.3">
      <c r="A20" s="219"/>
      <c r="B20" s="76"/>
      <c r="C20" s="76"/>
      <c r="D20" s="206"/>
      <c r="E20" s="213" t="s">
        <v>315</v>
      </c>
      <c r="F20" s="69">
        <f>ROUND(SUM(F17:F19),0)</f>
        <v>0</v>
      </c>
      <c r="H20" s="101" t="s">
        <v>312</v>
      </c>
    </row>
    <row r="21" spans="1:16" s="88" customFormat="1" x14ac:dyDescent="0.3">
      <c r="A21" s="219"/>
      <c r="B21" s="76"/>
      <c r="C21" s="76"/>
      <c r="D21" s="121"/>
      <c r="E21" s="76"/>
      <c r="F21" s="274"/>
    </row>
    <row r="22" spans="1:16" s="88" customFormat="1" x14ac:dyDescent="0.3">
      <c r="A22" s="219"/>
      <c r="B22" s="86"/>
      <c r="C22" s="86"/>
      <c r="D22" s="103"/>
      <c r="E22" s="86"/>
      <c r="F22" s="69">
        <f t="shared" ref="F22:F23" si="3">ROUND(+B22*D22*E22,0)</f>
        <v>0</v>
      </c>
    </row>
    <row r="23" spans="1:16" s="88" customFormat="1" x14ac:dyDescent="0.3">
      <c r="A23" s="219"/>
      <c r="B23" s="86"/>
      <c r="C23" s="86"/>
      <c r="D23" s="103"/>
      <c r="E23" s="86"/>
      <c r="F23" s="273">
        <f t="shared" si="3"/>
        <v>0</v>
      </c>
    </row>
    <row r="24" spans="1:16" s="88" customFormat="1" x14ac:dyDescent="0.3">
      <c r="A24" s="219"/>
      <c r="B24" s="76"/>
      <c r="C24" s="76"/>
      <c r="D24" s="206"/>
      <c r="E24" s="213" t="s">
        <v>316</v>
      </c>
      <c r="F24" s="69">
        <f>ROUND(SUM(F21:F23),0)</f>
        <v>0</v>
      </c>
      <c r="H24" s="101" t="s">
        <v>312</v>
      </c>
    </row>
    <row r="25" spans="1:16" s="88" customFormat="1" x14ac:dyDescent="0.3">
      <c r="A25" s="219"/>
      <c r="B25" s="76"/>
      <c r="C25" s="76"/>
      <c r="D25" s="121"/>
      <c r="E25" s="243" t="s">
        <v>317</v>
      </c>
      <c r="F25" s="69">
        <f>+F24+F20</f>
        <v>0</v>
      </c>
    </row>
    <row r="26" spans="1:16" x14ac:dyDescent="0.3">
      <c r="F26" s="74"/>
    </row>
    <row r="27" spans="1:16" x14ac:dyDescent="0.3">
      <c r="C27" s="490" t="s">
        <v>340</v>
      </c>
      <c r="D27" s="490"/>
      <c r="E27" s="490"/>
      <c r="F27" s="68">
        <f>+F25+F16</f>
        <v>0</v>
      </c>
      <c r="H27" s="127" t="s">
        <v>216</v>
      </c>
    </row>
    <row r="28" spans="1:16" s="88" customFormat="1" x14ac:dyDescent="0.3">
      <c r="A28" s="76"/>
      <c r="B28" s="76"/>
      <c r="C28" s="76"/>
      <c r="D28" s="76"/>
      <c r="E28" s="76"/>
      <c r="F28" s="116"/>
    </row>
    <row r="29" spans="1:16" s="88" customFormat="1" x14ac:dyDescent="0.3">
      <c r="A29" s="93" t="s">
        <v>341</v>
      </c>
      <c r="B29" s="94"/>
      <c r="C29" s="94"/>
      <c r="D29" s="94"/>
      <c r="E29" s="94"/>
      <c r="F29" s="95"/>
      <c r="H29" s="128" t="s">
        <v>215</v>
      </c>
    </row>
    <row r="30" spans="1:16" s="88" customFormat="1" ht="45.75" customHeight="1" x14ac:dyDescent="0.3">
      <c r="A30" s="538"/>
      <c r="B30" s="539"/>
      <c r="C30" s="539"/>
      <c r="D30" s="539"/>
      <c r="E30" s="539"/>
      <c r="F30" s="540"/>
      <c r="H30" s="485" t="s">
        <v>319</v>
      </c>
      <c r="I30" s="485"/>
      <c r="J30" s="485"/>
      <c r="K30" s="485"/>
      <c r="L30" s="485"/>
      <c r="M30" s="485"/>
      <c r="N30" s="485"/>
      <c r="O30" s="485"/>
      <c r="P30" s="485"/>
    </row>
    <row r="32" spans="1:16" s="88" customFormat="1" x14ac:dyDescent="0.3">
      <c r="A32" s="93" t="s">
        <v>342</v>
      </c>
      <c r="B32" s="98"/>
      <c r="C32" s="98"/>
      <c r="D32" s="98"/>
      <c r="E32" s="98"/>
      <c r="F32" s="99"/>
      <c r="H32" s="128" t="s">
        <v>215</v>
      </c>
    </row>
    <row r="33" spans="1:16" s="88" customFormat="1" ht="45" customHeight="1" x14ac:dyDescent="0.3">
      <c r="A33" s="510"/>
      <c r="B33" s="511"/>
      <c r="C33" s="511"/>
      <c r="D33" s="511"/>
      <c r="E33" s="511"/>
      <c r="F33" s="512"/>
      <c r="H33" s="485" t="s">
        <v>319</v>
      </c>
      <c r="I33" s="485"/>
      <c r="J33" s="485"/>
      <c r="K33" s="485"/>
      <c r="L33" s="485"/>
      <c r="M33" s="485"/>
      <c r="N33" s="485"/>
      <c r="O33" s="485"/>
      <c r="P33" s="485"/>
    </row>
    <row r="35" spans="1:16" x14ac:dyDescent="0.3">
      <c r="D35" s="21"/>
    </row>
  </sheetData>
  <sheetProtection algorithmName="SHA-512" hashValue="N1/6gqCl9W4mlPg+ABzbEZhOtFVEDjt9nSH1mT1BGMLT4y3OaXRSdA6F4W6sYydGTGLXNP82e0H+eHNv4WIYkw==" saltValue="w0f5ZRkUgEKPAolp8UYIXA==" spinCount="100000" sheet="1" objects="1" scenarios="1" formatCells="0" formatRows="0" insertRows="0" deleteRows="0" sort="0"/>
  <mergeCells count="7">
    <mergeCell ref="A33:F33"/>
    <mergeCell ref="H33:P33"/>
    <mergeCell ref="A1:E1"/>
    <mergeCell ref="A2:F2"/>
    <mergeCell ref="C27:E27"/>
    <mergeCell ref="A30:F30"/>
    <mergeCell ref="H30:P30"/>
  </mergeCells>
  <printOptions horizontalCentered="1"/>
  <pageMargins left="0.25" right="0.25" top="0.25" bottom="0.25" header="0.3" footer="0.3"/>
  <pageSetup fitToHeight="0" orientation="landscape" blackAndWhite="1"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A1:F18"/>
  <sheetViews>
    <sheetView zoomScaleNormal="100" zoomScaleSheetLayoutView="100" workbookViewId="0">
      <selection activeCell="A4" sqref="A4:C5"/>
    </sheetView>
  </sheetViews>
  <sheetFormatPr defaultRowHeight="14.4" x14ac:dyDescent="0.3"/>
  <cols>
    <col min="1" max="1" width="75.6640625" customWidth="1"/>
    <col min="2" max="3" width="18.6640625" customWidth="1"/>
    <col min="4" max="4" width="19.6640625" customWidth="1"/>
    <col min="5" max="5" width="3" customWidth="1"/>
  </cols>
  <sheetData>
    <row r="1" spans="1:6" ht="21.75" customHeight="1" x14ac:dyDescent="0.3">
      <c r="A1" s="489" t="s">
        <v>233</v>
      </c>
      <c r="B1" s="489"/>
      <c r="C1" s="489"/>
      <c r="D1">
        <f>+'Section A'!B2</f>
        <v>0</v>
      </c>
      <c r="F1" s="138" t="s">
        <v>251</v>
      </c>
    </row>
    <row r="2" spans="1:6" ht="54.75" customHeight="1" x14ac:dyDescent="0.3">
      <c r="A2" s="514" t="s">
        <v>225</v>
      </c>
      <c r="B2" s="514"/>
      <c r="C2" s="514"/>
      <c r="D2" s="514"/>
    </row>
    <row r="3" spans="1:6" ht="15" customHeight="1" x14ac:dyDescent="0.3">
      <c r="A3" s="209" t="s">
        <v>63</v>
      </c>
      <c r="B3" s="209" t="s">
        <v>73</v>
      </c>
      <c r="C3" s="209" t="s">
        <v>74</v>
      </c>
      <c r="D3" s="209" t="s">
        <v>300</v>
      </c>
    </row>
    <row r="4" spans="1:6" s="88" customFormat="1" x14ac:dyDescent="0.3">
      <c r="A4" s="225"/>
      <c r="B4" s="121"/>
      <c r="C4" s="125"/>
      <c r="D4" s="87">
        <f>ROUND(B4*C4,0)</f>
        <v>0</v>
      </c>
    </row>
    <row r="5" spans="1:6" s="88" customFormat="1" ht="18.75" customHeight="1" x14ac:dyDescent="0.3">
      <c r="A5" s="214"/>
      <c r="B5" s="121"/>
      <c r="C5" s="125"/>
      <c r="D5" s="211">
        <f>ROUND(B5*C5,0)</f>
        <v>0</v>
      </c>
    </row>
    <row r="6" spans="1:6" s="88" customFormat="1" x14ac:dyDescent="0.3">
      <c r="A6" s="214"/>
      <c r="B6" s="106"/>
      <c r="C6" s="212" t="s">
        <v>42</v>
      </c>
      <c r="D6" s="69">
        <f>ROUND(SUM(D4:D5),0)</f>
        <v>0</v>
      </c>
      <c r="F6" s="101" t="s">
        <v>312</v>
      </c>
    </row>
    <row r="7" spans="1:6" s="88" customFormat="1" x14ac:dyDescent="0.3">
      <c r="A7" s="214"/>
      <c r="D7" s="229"/>
    </row>
    <row r="8" spans="1:6" s="88" customFormat="1" x14ac:dyDescent="0.3">
      <c r="A8" s="214"/>
      <c r="B8" s="121"/>
      <c r="C8" s="125"/>
      <c r="D8" s="87">
        <f t="shared" ref="D8:D9" si="0">ROUND(B8*C8,0)</f>
        <v>0</v>
      </c>
    </row>
    <row r="9" spans="1:6" s="88" customFormat="1" x14ac:dyDescent="0.3">
      <c r="A9" s="214"/>
      <c r="B9" s="121"/>
      <c r="C9" s="125"/>
      <c r="D9" s="211">
        <f t="shared" si="0"/>
        <v>0</v>
      </c>
    </row>
    <row r="10" spans="1:6" s="88" customFormat="1" x14ac:dyDescent="0.3">
      <c r="A10" s="222"/>
      <c r="B10" s="206"/>
      <c r="C10" s="213" t="s">
        <v>37</v>
      </c>
      <c r="D10" s="69">
        <f>ROUND(SUM(D7:D9),0)</f>
        <v>0</v>
      </c>
      <c r="F10" s="101" t="s">
        <v>312</v>
      </c>
    </row>
    <row r="11" spans="1:6" x14ac:dyDescent="0.3">
      <c r="D11" s="74"/>
    </row>
    <row r="12" spans="1:6" x14ac:dyDescent="0.3">
      <c r="B12" s="490" t="s">
        <v>94</v>
      </c>
      <c r="C12" s="490"/>
      <c r="D12" s="68">
        <f>+D10+D6</f>
        <v>0</v>
      </c>
      <c r="F12" s="127" t="s">
        <v>216</v>
      </c>
    </row>
    <row r="13" spans="1:6" s="88" customFormat="1" x14ac:dyDescent="0.3">
      <c r="A13" s="222"/>
      <c r="C13" s="119"/>
      <c r="D13" s="92"/>
    </row>
    <row r="14" spans="1:6" s="88" customFormat="1" x14ac:dyDescent="0.3">
      <c r="A14" s="93" t="s">
        <v>75</v>
      </c>
      <c r="B14" s="94"/>
      <c r="C14" s="94"/>
      <c r="D14" s="95"/>
      <c r="F14" s="128" t="s">
        <v>215</v>
      </c>
    </row>
    <row r="15" spans="1:6" s="88" customFormat="1" ht="45.75" customHeight="1" x14ac:dyDescent="0.3">
      <c r="A15" s="541"/>
      <c r="B15" s="542"/>
      <c r="C15" s="542"/>
      <c r="D15" s="543"/>
      <c r="F15" s="128" t="s">
        <v>303</v>
      </c>
    </row>
    <row r="17" spans="1:6" s="88" customFormat="1" x14ac:dyDescent="0.3">
      <c r="A17" s="185" t="s">
        <v>93</v>
      </c>
      <c r="B17" s="98"/>
      <c r="C17" s="98"/>
      <c r="D17" s="99"/>
      <c r="F17" s="128" t="s">
        <v>215</v>
      </c>
    </row>
    <row r="18" spans="1:6" s="88" customFormat="1" ht="45" customHeight="1" x14ac:dyDescent="0.3">
      <c r="A18" s="510"/>
      <c r="B18" s="511"/>
      <c r="C18" s="511"/>
      <c r="D18" s="512"/>
      <c r="F18" s="128" t="s">
        <v>303</v>
      </c>
    </row>
  </sheetData>
  <sheetProtection algorithmName="SHA-512" hashValue="W2kUNn5Gmm14tM1f/8zN3EHOgswRnBwavpDQ1ER7r2rZ67o2d2iA/fpMPozWuT0psJkg4wDomN7MHzSaQ0vJmg==" saltValue="2SPj/6bV7fWgeLN1hefp4w==" spinCount="100000" sheet="1" objects="1" scenarios="1" formatCells="0" formatRows="0" insertRows="0" deleteRows="0" sort="0"/>
  <mergeCells count="5">
    <mergeCell ref="A1:C1"/>
    <mergeCell ref="A2:D2"/>
    <mergeCell ref="B12:C12"/>
    <mergeCell ref="A15:D15"/>
    <mergeCell ref="A18:D18"/>
  </mergeCells>
  <printOptions horizontalCentered="1"/>
  <pageMargins left="0.25" right="0.25" top="0.25" bottom="0.25" header="0.3" footer="0.3"/>
  <pageSetup fitToHeight="0" orientation="landscape" blackAndWhite="1"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M82"/>
  <sheetViews>
    <sheetView zoomScaleNormal="100" zoomScaleSheetLayoutView="100" workbookViewId="0">
      <selection activeCell="E32" sqref="E32"/>
    </sheetView>
  </sheetViews>
  <sheetFormatPr defaultColWidth="9.109375" defaultRowHeight="14.4" x14ac:dyDescent="0.3"/>
  <cols>
    <col min="1" max="7" width="18.109375" customWidth="1"/>
    <col min="8" max="8" width="2.33203125" customWidth="1"/>
  </cols>
  <sheetData>
    <row r="1" spans="1:9" ht="20.25" customHeight="1" x14ac:dyDescent="0.3">
      <c r="A1" s="489" t="s">
        <v>229</v>
      </c>
      <c r="B1" s="489"/>
      <c r="C1" s="489"/>
      <c r="D1" s="489"/>
      <c r="E1" s="489"/>
      <c r="F1" s="489"/>
      <c r="G1">
        <f>+'Section A'!B2</f>
        <v>0</v>
      </c>
      <c r="I1" s="19" t="s">
        <v>223</v>
      </c>
    </row>
    <row r="2" spans="1:9" ht="20.25" customHeight="1" x14ac:dyDescent="0.3">
      <c r="A2" s="544" t="s">
        <v>226</v>
      </c>
      <c r="B2" s="544"/>
      <c r="C2" s="544"/>
      <c r="D2" s="544"/>
      <c r="E2" s="544"/>
      <c r="F2" s="544"/>
      <c r="G2" s="544"/>
      <c r="I2" s="19"/>
    </row>
    <row r="3" spans="1:9" ht="39" customHeight="1" x14ac:dyDescent="0.3">
      <c r="A3" s="496" t="s">
        <v>217</v>
      </c>
      <c r="B3" s="496"/>
      <c r="C3" s="496"/>
      <c r="D3" s="496"/>
      <c r="E3" s="496"/>
      <c r="F3" s="496"/>
      <c r="G3" s="496"/>
      <c r="H3" s="15"/>
      <c r="I3" s="15"/>
    </row>
    <row r="4" spans="1:9" x14ac:dyDescent="0.3">
      <c r="A4" s="22" t="s">
        <v>5</v>
      </c>
      <c r="B4" s="23"/>
      <c r="C4" s="23"/>
      <c r="D4" s="24"/>
      <c r="E4" s="25" t="s">
        <v>76</v>
      </c>
      <c r="F4" s="26" t="s">
        <v>77</v>
      </c>
      <c r="G4" s="27" t="s">
        <v>78</v>
      </c>
      <c r="H4" s="15"/>
      <c r="I4" s="15"/>
    </row>
    <row r="5" spans="1:9" ht="21.75" customHeight="1" x14ac:dyDescent="0.3">
      <c r="A5" s="52" t="s">
        <v>79</v>
      </c>
      <c r="B5" s="52"/>
      <c r="C5" s="18"/>
      <c r="E5" s="70">
        <f>+'Section A'!D9</f>
        <v>0</v>
      </c>
      <c r="F5" s="71">
        <f>+'Section B'!C12</f>
        <v>0</v>
      </c>
      <c r="G5" s="71">
        <f>+E5+F5</f>
        <v>0</v>
      </c>
      <c r="H5" s="15"/>
      <c r="I5" s="15"/>
    </row>
    <row r="6" spans="1:9" ht="21.75" customHeight="1" x14ac:dyDescent="0.3">
      <c r="A6" s="52" t="s">
        <v>80</v>
      </c>
      <c r="B6" s="52"/>
      <c r="C6" s="18"/>
      <c r="E6" s="70">
        <f>+'Section A'!D10</f>
        <v>0</v>
      </c>
      <c r="F6" s="71">
        <f>+'Section B'!C13</f>
        <v>0</v>
      </c>
      <c r="G6" s="71">
        <f>+E6+F6</f>
        <v>0</v>
      </c>
      <c r="H6" s="15"/>
      <c r="I6" s="15"/>
    </row>
    <row r="7" spans="1:9" ht="21.75" customHeight="1" x14ac:dyDescent="0.3">
      <c r="A7" s="52" t="s">
        <v>81</v>
      </c>
      <c r="B7" s="52"/>
      <c r="C7" s="18"/>
      <c r="E7" s="70">
        <f>+'Section A'!D11</f>
        <v>0</v>
      </c>
      <c r="F7" s="71">
        <f>+'Section B'!C14</f>
        <v>0</v>
      </c>
      <c r="G7" s="71">
        <f t="shared" ref="G7:G23" si="0">+E7+F7</f>
        <v>0</v>
      </c>
      <c r="H7" s="15"/>
      <c r="I7" s="15"/>
    </row>
    <row r="8" spans="1:9" ht="21.75" customHeight="1" x14ac:dyDescent="0.3">
      <c r="A8" s="52" t="s">
        <v>0</v>
      </c>
      <c r="B8" s="52"/>
      <c r="C8" s="18"/>
      <c r="E8" s="70">
        <f>+'Section A'!D12</f>
        <v>0</v>
      </c>
      <c r="F8" s="71">
        <f>+'Section B'!C15</f>
        <v>0</v>
      </c>
      <c r="G8" s="71">
        <f t="shared" si="0"/>
        <v>0</v>
      </c>
      <c r="H8" s="15"/>
      <c r="I8" s="15"/>
    </row>
    <row r="9" spans="1:9" ht="21.75" customHeight="1" x14ac:dyDescent="0.3">
      <c r="A9" s="52" t="s">
        <v>1</v>
      </c>
      <c r="B9" s="52"/>
      <c r="C9" s="18"/>
      <c r="E9" s="70">
        <f>+'Section A'!D13</f>
        <v>0</v>
      </c>
      <c r="F9" s="71">
        <f>+'Section B'!C16</f>
        <v>0</v>
      </c>
      <c r="G9" s="71">
        <f t="shared" si="0"/>
        <v>0</v>
      </c>
      <c r="H9" s="15"/>
      <c r="I9" s="15"/>
    </row>
    <row r="10" spans="1:9" ht="21.75" customHeight="1" x14ac:dyDescent="0.3">
      <c r="A10" s="52" t="s">
        <v>12</v>
      </c>
      <c r="B10" s="52"/>
      <c r="C10" s="18"/>
      <c r="E10" s="70">
        <f>+'Section A'!D14</f>
        <v>0</v>
      </c>
      <c r="F10" s="71">
        <f>+'Section B'!C17</f>
        <v>0</v>
      </c>
      <c r="G10" s="71">
        <f t="shared" si="0"/>
        <v>0</v>
      </c>
      <c r="H10" s="15"/>
      <c r="I10" s="15"/>
    </row>
    <row r="11" spans="1:9" ht="21.75" customHeight="1" x14ac:dyDescent="0.3">
      <c r="A11" s="52" t="s">
        <v>13</v>
      </c>
      <c r="B11" s="52"/>
      <c r="C11" s="18"/>
      <c r="E11" s="70">
        <f>+'Section A'!D15</f>
        <v>0</v>
      </c>
      <c r="F11" s="71">
        <f>+'Section B'!C18</f>
        <v>0</v>
      </c>
      <c r="G11" s="71">
        <f t="shared" si="0"/>
        <v>0</v>
      </c>
      <c r="H11" s="15"/>
      <c r="I11" s="15"/>
    </row>
    <row r="12" spans="1:9" ht="21.75" hidden="1" customHeight="1" x14ac:dyDescent="0.3">
      <c r="A12" s="288" t="s">
        <v>17</v>
      </c>
      <c r="B12" s="288"/>
      <c r="C12" s="289"/>
      <c r="D12" s="290"/>
      <c r="E12" s="291">
        <f>+'Section A'!D16</f>
        <v>0</v>
      </c>
      <c r="F12" s="292">
        <f>+'Section B'!C19</f>
        <v>0</v>
      </c>
      <c r="G12" s="292">
        <f t="shared" si="0"/>
        <v>0</v>
      </c>
      <c r="H12" s="15"/>
      <c r="I12" s="15"/>
    </row>
    <row r="13" spans="1:9" ht="21.75" customHeight="1" x14ac:dyDescent="0.3">
      <c r="A13" s="52" t="s">
        <v>18</v>
      </c>
      <c r="B13" s="52"/>
      <c r="C13" s="52"/>
      <c r="E13" s="70">
        <f>+'Section A'!D17</f>
        <v>0</v>
      </c>
      <c r="F13" s="71">
        <f>+'Section B'!C20</f>
        <v>0</v>
      </c>
      <c r="G13" s="71">
        <f t="shared" si="0"/>
        <v>0</v>
      </c>
      <c r="H13" s="15"/>
      <c r="I13" s="15"/>
    </row>
    <row r="14" spans="1:9" ht="21.75" customHeight="1" x14ac:dyDescent="0.3">
      <c r="A14" s="52" t="s">
        <v>82</v>
      </c>
      <c r="B14" s="52"/>
      <c r="C14" s="18"/>
      <c r="E14" s="70">
        <f>+'Section A'!D18</f>
        <v>0</v>
      </c>
      <c r="F14" s="71">
        <f>+'Section B'!C21</f>
        <v>0</v>
      </c>
      <c r="G14" s="71">
        <f t="shared" si="0"/>
        <v>0</v>
      </c>
      <c r="H14" s="15"/>
      <c r="I14" s="15"/>
    </row>
    <row r="15" spans="1:9" ht="21.75" customHeight="1" x14ac:dyDescent="0.3">
      <c r="A15" s="52" t="s">
        <v>83</v>
      </c>
      <c r="B15" s="52"/>
      <c r="C15" s="18"/>
      <c r="E15" s="70">
        <f>+'Section A'!D19</f>
        <v>0</v>
      </c>
      <c r="F15" s="71">
        <f>+'Section B'!C22</f>
        <v>0</v>
      </c>
      <c r="G15" s="71">
        <f t="shared" si="0"/>
        <v>0</v>
      </c>
      <c r="H15" s="15"/>
      <c r="I15" s="15"/>
    </row>
    <row r="16" spans="1:9" ht="21.75" customHeight="1" x14ac:dyDescent="0.3">
      <c r="A16" s="52" t="s">
        <v>84</v>
      </c>
      <c r="B16" s="52"/>
      <c r="C16" s="18"/>
      <c r="E16" s="70">
        <f>+'Section A'!D20</f>
        <v>0</v>
      </c>
      <c r="F16" s="71">
        <f>+'Section B'!C23</f>
        <v>0</v>
      </c>
      <c r="G16" s="71">
        <f t="shared" si="0"/>
        <v>0</v>
      </c>
      <c r="H16" s="15"/>
      <c r="I16" s="15"/>
    </row>
    <row r="17" spans="1:9" ht="21.75" customHeight="1" x14ac:dyDescent="0.3">
      <c r="A17" s="52" t="s">
        <v>85</v>
      </c>
      <c r="B17" s="52"/>
      <c r="C17" s="18"/>
      <c r="E17" s="187">
        <f>+'Section A'!D21</f>
        <v>0</v>
      </c>
      <c r="F17" s="186">
        <f>+'Section B'!C24</f>
        <v>0</v>
      </c>
      <c r="G17" s="186">
        <f t="shared" si="0"/>
        <v>0</v>
      </c>
      <c r="H17" s="15"/>
      <c r="I17" s="15"/>
    </row>
    <row r="18" spans="1:9" ht="21.75" customHeight="1" x14ac:dyDescent="0.3">
      <c r="A18" s="52" t="s">
        <v>86</v>
      </c>
      <c r="B18" s="52"/>
      <c r="C18" s="18"/>
      <c r="E18" s="187">
        <f>+'Section A'!D22</f>
        <v>0</v>
      </c>
      <c r="F18" s="186">
        <f>+'Section B'!C25</f>
        <v>0</v>
      </c>
      <c r="G18" s="186">
        <f t="shared" si="0"/>
        <v>0</v>
      </c>
      <c r="H18" s="15"/>
      <c r="I18" s="15"/>
    </row>
    <row r="19" spans="1:9" ht="21.75" customHeight="1" x14ac:dyDescent="0.3">
      <c r="A19" s="52" t="s">
        <v>320</v>
      </c>
      <c r="B19" s="52"/>
      <c r="C19" s="18"/>
      <c r="E19" s="187">
        <f>+'Section A'!D23</f>
        <v>0</v>
      </c>
      <c r="F19" s="186">
        <f>+'Section B'!C26</f>
        <v>0</v>
      </c>
      <c r="G19" s="186">
        <f t="shared" si="0"/>
        <v>0</v>
      </c>
      <c r="H19" s="15"/>
      <c r="I19" s="15"/>
    </row>
    <row r="20" spans="1:9" ht="21.75" customHeight="1" x14ac:dyDescent="0.3">
      <c r="A20" s="52" t="s">
        <v>321</v>
      </c>
      <c r="B20" s="52"/>
      <c r="C20" s="18"/>
      <c r="E20" s="187">
        <f>+'Section A'!D24</f>
        <v>0</v>
      </c>
      <c r="F20" s="186">
        <f>+'Section B'!C27</f>
        <v>0</v>
      </c>
      <c r="G20" s="186">
        <f t="shared" si="0"/>
        <v>0</v>
      </c>
      <c r="H20" s="15"/>
      <c r="I20" s="15"/>
    </row>
    <row r="21" spans="1:9" ht="21.75" customHeight="1" x14ac:dyDescent="0.3">
      <c r="A21" s="52" t="s">
        <v>322</v>
      </c>
      <c r="B21" s="52"/>
      <c r="C21" s="18"/>
      <c r="E21" s="187">
        <f>+'Section A'!D25</f>
        <v>0</v>
      </c>
      <c r="F21" s="186">
        <f>+'Section B'!C28</f>
        <v>0</v>
      </c>
      <c r="G21" s="186">
        <f t="shared" si="0"/>
        <v>0</v>
      </c>
      <c r="H21" s="15"/>
      <c r="I21" s="15"/>
    </row>
    <row r="22" spans="1:9" ht="21.75" customHeight="1" x14ac:dyDescent="0.3">
      <c r="A22" s="52" t="s">
        <v>323</v>
      </c>
      <c r="B22" s="52"/>
      <c r="C22" s="18"/>
      <c r="E22" s="187">
        <f>+'Section A'!D26</f>
        <v>0</v>
      </c>
      <c r="F22" s="186">
        <f>+'Section B'!C29</f>
        <v>0</v>
      </c>
      <c r="G22" s="186">
        <f t="shared" ref="G22" si="1">+E22+F22</f>
        <v>0</v>
      </c>
      <c r="H22" s="15"/>
      <c r="I22" s="15"/>
    </row>
    <row r="23" spans="1:9" ht="21.75" customHeight="1" x14ac:dyDescent="0.3">
      <c r="A23" s="52" t="s">
        <v>224</v>
      </c>
      <c r="B23" s="52"/>
      <c r="C23" s="18"/>
      <c r="E23" s="286">
        <f>+'Section A'!D28</f>
        <v>0</v>
      </c>
      <c r="F23" s="287">
        <f>+'Section B'!C31</f>
        <v>0</v>
      </c>
      <c r="G23" s="287">
        <f t="shared" si="0"/>
        <v>0</v>
      </c>
      <c r="H23" s="15"/>
      <c r="I23" s="15"/>
    </row>
    <row r="24" spans="1:9" ht="21.75" customHeight="1" x14ac:dyDescent="0.3">
      <c r="A24" s="18"/>
      <c r="B24" s="18"/>
      <c r="C24" s="18"/>
      <c r="E24" s="187"/>
      <c r="F24" s="186"/>
      <c r="G24" s="186"/>
      <c r="H24" s="15"/>
      <c r="I24" s="15"/>
    </row>
    <row r="25" spans="1:9" ht="21.75" customHeight="1" x14ac:dyDescent="0.3">
      <c r="A25" s="18"/>
      <c r="B25" s="18"/>
      <c r="C25" s="18"/>
      <c r="E25" s="188"/>
      <c r="F25" s="186"/>
      <c r="G25" s="186"/>
      <c r="H25" s="15"/>
      <c r="I25" s="15"/>
    </row>
    <row r="26" spans="1:9" ht="21.75" customHeight="1" x14ac:dyDescent="0.3">
      <c r="A26" s="52" t="s">
        <v>87</v>
      </c>
      <c r="B26" s="52"/>
      <c r="C26" s="52"/>
      <c r="E26" s="187">
        <f>SUM(E5:E24)</f>
        <v>0</v>
      </c>
      <c r="F26" s="186"/>
      <c r="G26" s="186"/>
      <c r="H26" s="15"/>
      <c r="I26" s="240">
        <f>+E26-'Section A'!D31</f>
        <v>0</v>
      </c>
    </row>
    <row r="27" spans="1:9" ht="21.75" customHeight="1" x14ac:dyDescent="0.3">
      <c r="A27" s="52" t="s">
        <v>162</v>
      </c>
      <c r="B27" s="52"/>
      <c r="C27" s="52"/>
      <c r="E27" s="187"/>
      <c r="F27" s="186">
        <f>SUM(F5:F25)</f>
        <v>0</v>
      </c>
      <c r="G27" s="186"/>
      <c r="H27" s="15"/>
      <c r="I27" s="240">
        <f>+F27-'Section B'!C33</f>
        <v>0</v>
      </c>
    </row>
    <row r="28" spans="1:9" ht="21.75" customHeight="1" x14ac:dyDescent="0.3">
      <c r="A28" s="22" t="s">
        <v>6</v>
      </c>
      <c r="B28" s="23"/>
      <c r="C28" s="23"/>
      <c r="D28" s="28"/>
      <c r="E28" s="189"/>
      <c r="F28" s="189"/>
      <c r="G28" s="190">
        <f>+F27+E26</f>
        <v>0</v>
      </c>
      <c r="H28" s="15"/>
      <c r="I28" s="132"/>
    </row>
    <row r="29" spans="1:9" ht="21.75" customHeight="1" x14ac:dyDescent="0.3">
      <c r="A29" s="52"/>
      <c r="B29" s="52"/>
      <c r="C29" s="52"/>
      <c r="D29" s="7"/>
      <c r="E29" s="186"/>
      <c r="F29" s="186"/>
      <c r="G29" s="186"/>
      <c r="H29" s="15"/>
      <c r="I29" s="132"/>
    </row>
    <row r="30" spans="1:9" ht="21.75" customHeight="1" x14ac:dyDescent="0.3">
      <c r="A30" s="544" t="s">
        <v>227</v>
      </c>
      <c r="B30" s="544"/>
      <c r="C30" s="544"/>
      <c r="D30" s="544"/>
      <c r="E30" s="544"/>
      <c r="F30" s="544"/>
      <c r="G30" s="544"/>
      <c r="H30" s="15"/>
      <c r="I30" s="15"/>
    </row>
    <row r="31" spans="1:9" ht="15" customHeight="1" x14ac:dyDescent="0.3">
      <c r="A31" s="22" t="s">
        <v>5</v>
      </c>
      <c r="B31" s="23"/>
      <c r="C31" s="23"/>
      <c r="D31" s="24"/>
      <c r="E31" s="25" t="s">
        <v>76</v>
      </c>
      <c r="F31" s="26" t="s">
        <v>77</v>
      </c>
      <c r="G31" s="27" t="s">
        <v>78</v>
      </c>
      <c r="I31" s="10"/>
    </row>
    <row r="32" spans="1:9" ht="21.75" customHeight="1" x14ac:dyDescent="0.3">
      <c r="A32" s="52" t="s">
        <v>79</v>
      </c>
      <c r="B32" s="52"/>
      <c r="C32" s="18"/>
      <c r="E32" s="187">
        <f>+Personnel!G35</f>
        <v>0</v>
      </c>
      <c r="F32" s="186">
        <f>+Personnel!G44</f>
        <v>0</v>
      </c>
      <c r="G32" s="186">
        <f>SUM(E32:F32)</f>
        <v>0</v>
      </c>
      <c r="H32" s="54"/>
      <c r="I32" s="10"/>
    </row>
    <row r="33" spans="1:9" ht="21.75" customHeight="1" x14ac:dyDescent="0.3">
      <c r="A33" s="52" t="s">
        <v>80</v>
      </c>
      <c r="B33" s="52"/>
      <c r="C33" s="18"/>
      <c r="E33" s="187">
        <f>+'Fringe Benefits'!G22</f>
        <v>0</v>
      </c>
      <c r="F33" s="186">
        <f>+'Fringe Benefits'!G31</f>
        <v>0</v>
      </c>
      <c r="G33" s="186">
        <f t="shared" ref="G33:G50" si="2">SUM(E33:F33)</f>
        <v>0</v>
      </c>
      <c r="H33" s="54"/>
      <c r="I33" s="10"/>
    </row>
    <row r="34" spans="1:9" ht="21.75" customHeight="1" x14ac:dyDescent="0.3">
      <c r="A34" s="52" t="s">
        <v>81</v>
      </c>
      <c r="B34" s="52"/>
      <c r="C34" s="18"/>
      <c r="E34" s="187">
        <f>+Travel!G28</f>
        <v>0</v>
      </c>
      <c r="F34" s="186">
        <f>+Travel!G37</f>
        <v>0</v>
      </c>
      <c r="G34" s="186">
        <f t="shared" si="2"/>
        <v>0</v>
      </c>
      <c r="H34" s="54"/>
      <c r="I34" s="10"/>
    </row>
    <row r="35" spans="1:9" ht="21.75" customHeight="1" x14ac:dyDescent="0.3">
      <c r="A35" s="52" t="s">
        <v>0</v>
      </c>
      <c r="B35" s="52"/>
      <c r="C35" s="18"/>
      <c r="E35" s="187">
        <f>+Equipment!D18</f>
        <v>0</v>
      </c>
      <c r="F35" s="186">
        <f>+Equipment!D27</f>
        <v>0</v>
      </c>
      <c r="G35" s="186">
        <f t="shared" si="2"/>
        <v>0</v>
      </c>
      <c r="H35" s="54"/>
      <c r="I35" s="10"/>
    </row>
    <row r="36" spans="1:9" ht="21.75" customHeight="1" x14ac:dyDescent="0.3">
      <c r="A36" s="52" t="s">
        <v>1</v>
      </c>
      <c r="B36" s="52"/>
      <c r="C36" s="18"/>
      <c r="E36" s="187">
        <f>+Supplies!D19</f>
        <v>0</v>
      </c>
      <c r="F36" s="186">
        <f>+Supplies!D28</f>
        <v>0</v>
      </c>
      <c r="G36" s="186">
        <f t="shared" si="2"/>
        <v>0</v>
      </c>
      <c r="H36" s="54"/>
      <c r="I36" s="10"/>
    </row>
    <row r="37" spans="1:9" ht="21.75" customHeight="1" x14ac:dyDescent="0.3">
      <c r="A37" s="52" t="s">
        <v>12</v>
      </c>
      <c r="B37" s="52"/>
      <c r="C37" s="18"/>
      <c r="E37" s="187">
        <f>+'Contractual Services'!C19</f>
        <v>0</v>
      </c>
      <c r="F37" s="186">
        <f>+'Contractual Services'!C28</f>
        <v>0</v>
      </c>
      <c r="G37" s="186">
        <f t="shared" si="2"/>
        <v>0</v>
      </c>
      <c r="H37" s="54"/>
      <c r="I37" s="10"/>
    </row>
    <row r="38" spans="1:9" ht="21.75" customHeight="1" x14ac:dyDescent="0.3">
      <c r="A38" s="52" t="s">
        <v>13</v>
      </c>
      <c r="B38" s="52"/>
      <c r="C38" s="18"/>
      <c r="E38" s="187">
        <f>+Consultant!G12+Consultant!G34</f>
        <v>0</v>
      </c>
      <c r="F38" s="186">
        <f>+Consultant!G21+Consultant!G43</f>
        <v>0</v>
      </c>
      <c r="G38" s="186">
        <f t="shared" si="2"/>
        <v>0</v>
      </c>
      <c r="H38" s="54"/>
      <c r="I38" s="10"/>
    </row>
    <row r="39" spans="1:9" ht="21.75" hidden="1" customHeight="1" x14ac:dyDescent="0.3">
      <c r="A39" s="288" t="s">
        <v>17</v>
      </c>
      <c r="B39" s="288"/>
      <c r="C39" s="289"/>
      <c r="D39" s="290"/>
      <c r="E39" s="337">
        <f>+Construction!C6</f>
        <v>0</v>
      </c>
      <c r="F39" s="338">
        <f>+Construction!C10</f>
        <v>0</v>
      </c>
      <c r="G39" s="292">
        <f t="shared" si="2"/>
        <v>0</v>
      </c>
      <c r="H39" s="54"/>
      <c r="I39" s="10"/>
    </row>
    <row r="40" spans="1:9" ht="21.75" customHeight="1" x14ac:dyDescent="0.3">
      <c r="A40" s="52" t="s">
        <v>18</v>
      </c>
      <c r="B40" s="52"/>
      <c r="C40" s="52"/>
      <c r="E40" s="187">
        <f>+Occupancy!F18</f>
        <v>0</v>
      </c>
      <c r="F40" s="186">
        <f>+Occupancy!F27</f>
        <v>0</v>
      </c>
      <c r="G40" s="186">
        <f t="shared" si="2"/>
        <v>0</v>
      </c>
      <c r="H40" s="54"/>
      <c r="I40" s="10"/>
    </row>
    <row r="41" spans="1:9" ht="21.75" customHeight="1" x14ac:dyDescent="0.3">
      <c r="A41" s="52" t="s">
        <v>82</v>
      </c>
      <c r="B41" s="52"/>
      <c r="C41" s="18"/>
      <c r="E41" s="187">
        <f>+'R &amp; D'!C11</f>
        <v>0</v>
      </c>
      <c r="F41" s="186">
        <f>+'R &amp; D'!C20</f>
        <v>0</v>
      </c>
      <c r="G41" s="186">
        <f t="shared" si="2"/>
        <v>0</v>
      </c>
      <c r="H41" s="54"/>
      <c r="I41" s="10"/>
    </row>
    <row r="42" spans="1:9" ht="21.75" customHeight="1" x14ac:dyDescent="0.3">
      <c r="A42" s="52" t="s">
        <v>83</v>
      </c>
      <c r="B42" s="52"/>
      <c r="C42" s="18"/>
      <c r="E42" s="187">
        <f>+Telecommunications!F16</f>
        <v>0</v>
      </c>
      <c r="F42" s="186">
        <f>+Telecommunications!F25</f>
        <v>0</v>
      </c>
      <c r="G42" s="186">
        <f t="shared" si="2"/>
        <v>0</v>
      </c>
      <c r="H42" s="55"/>
      <c r="I42" s="10"/>
    </row>
    <row r="43" spans="1:9" ht="21.75" customHeight="1" x14ac:dyDescent="0.3">
      <c r="A43" s="52" t="s">
        <v>84</v>
      </c>
      <c r="B43" s="52"/>
      <c r="C43" s="18"/>
      <c r="E43" s="187">
        <f>+'Training &amp; Education'!F14</f>
        <v>0</v>
      </c>
      <c r="F43" s="186">
        <f>+'Training &amp; Education'!F23</f>
        <v>0</v>
      </c>
      <c r="G43" s="186">
        <f t="shared" ref="G43:G45" si="3">SUM(E43:F43)</f>
        <v>0</v>
      </c>
      <c r="H43" s="55"/>
      <c r="I43" s="10"/>
    </row>
    <row r="44" spans="1:9" ht="21.75" customHeight="1" x14ac:dyDescent="0.3">
      <c r="A44" s="52" t="s">
        <v>85</v>
      </c>
      <c r="B44" s="52"/>
      <c r="C44" s="18"/>
      <c r="E44" s="187">
        <f>+'Direct Administrative'!G16</f>
        <v>0</v>
      </c>
      <c r="F44" s="186">
        <f>+'Direct Administrative'!G25</f>
        <v>0</v>
      </c>
      <c r="G44" s="186">
        <f t="shared" si="3"/>
        <v>0</v>
      </c>
      <c r="H44" s="55"/>
      <c r="I44" s="10"/>
    </row>
    <row r="45" spans="1:9" ht="21.75" customHeight="1" x14ac:dyDescent="0.3">
      <c r="A45" s="52" t="s">
        <v>86</v>
      </c>
      <c r="B45" s="52"/>
      <c r="C45" s="18"/>
      <c r="E45" s="187">
        <f>+'Miscellaneous (other) Costs'!F16</f>
        <v>0</v>
      </c>
      <c r="F45" s="186">
        <f>+'Miscellaneous (other) Costs'!F25</f>
        <v>0</v>
      </c>
      <c r="G45" s="186">
        <f t="shared" si="3"/>
        <v>0</v>
      </c>
      <c r="H45" s="55"/>
      <c r="I45" s="10"/>
    </row>
    <row r="46" spans="1:9" ht="21.75" customHeight="1" x14ac:dyDescent="0.3">
      <c r="A46" s="52" t="s">
        <v>320</v>
      </c>
      <c r="B46" s="52"/>
      <c r="C46" s="18"/>
      <c r="E46" s="187">
        <f>+DirectTraining!F28</f>
        <v>0</v>
      </c>
      <c r="F46" s="186">
        <f>+DirectTraining!F47</f>
        <v>0</v>
      </c>
      <c r="G46" s="186">
        <f t="shared" ref="G46:G48" si="4">SUM(E46:F46)</f>
        <v>0</v>
      </c>
      <c r="H46" s="55"/>
      <c r="I46" s="10"/>
    </row>
    <row r="47" spans="1:9" ht="21.75" customHeight="1" x14ac:dyDescent="0.3">
      <c r="A47" s="52" t="s">
        <v>321</v>
      </c>
      <c r="B47" s="52"/>
      <c r="C47" s="18"/>
      <c r="E47" s="187">
        <f>+'Work-Based'!F28</f>
        <v>0</v>
      </c>
      <c r="F47" s="186">
        <f>+'Work-Based'!F47</f>
        <v>0</v>
      </c>
      <c r="G47" s="186">
        <f t="shared" si="4"/>
        <v>0</v>
      </c>
      <c r="H47" s="55"/>
      <c r="I47" s="10"/>
    </row>
    <row r="48" spans="1:9" ht="21.75" customHeight="1" x14ac:dyDescent="0.3">
      <c r="A48" s="52" t="s">
        <v>322</v>
      </c>
      <c r="B48" s="52"/>
      <c r="C48" s="18"/>
      <c r="E48" s="187">
        <f>+OtherProgram!F16</f>
        <v>0</v>
      </c>
      <c r="F48" s="186">
        <f>+OtherProgram!F25</f>
        <v>0</v>
      </c>
      <c r="G48" s="186">
        <f t="shared" si="4"/>
        <v>0</v>
      </c>
      <c r="H48" s="55"/>
      <c r="I48" s="10"/>
    </row>
    <row r="49" spans="1:9" ht="21.75" customHeight="1" x14ac:dyDescent="0.3">
      <c r="A49" s="52" t="s">
        <v>323</v>
      </c>
      <c r="B49" s="52"/>
      <c r="C49" s="18"/>
      <c r="E49" s="187">
        <f>+BarrierReduction!F16</f>
        <v>0</v>
      </c>
      <c r="F49" s="186">
        <f>+BarrierReduction!F25</f>
        <v>0</v>
      </c>
      <c r="G49" s="186">
        <f t="shared" ref="G49" si="5">SUM(E49:F49)</f>
        <v>0</v>
      </c>
      <c r="H49" s="55"/>
      <c r="I49" s="10"/>
    </row>
    <row r="50" spans="1:9" ht="21.75" customHeight="1" x14ac:dyDescent="0.3">
      <c r="A50" s="52" t="s">
        <v>224</v>
      </c>
      <c r="B50" s="52"/>
      <c r="C50" s="18"/>
      <c r="E50" s="286">
        <f>'Indirect Costs'!D6-'Section A'!D28</f>
        <v>0</v>
      </c>
      <c r="F50" s="287">
        <f>'Indirect Costs'!D10-'Section B'!C31</f>
        <v>0</v>
      </c>
      <c r="G50" s="287">
        <f t="shared" si="2"/>
        <v>0</v>
      </c>
      <c r="H50" s="55"/>
      <c r="I50" s="10"/>
    </row>
    <row r="51" spans="1:9" ht="21.75" customHeight="1" x14ac:dyDescent="0.3">
      <c r="A51" s="18"/>
      <c r="B51" s="18"/>
      <c r="C51" s="18"/>
      <c r="E51" s="187"/>
      <c r="F51" s="186"/>
      <c r="G51" s="186"/>
      <c r="H51" s="51"/>
      <c r="I51" s="10"/>
    </row>
    <row r="52" spans="1:9" ht="21.75" customHeight="1" x14ac:dyDescent="0.3">
      <c r="A52" s="18"/>
      <c r="B52" s="18"/>
      <c r="C52" s="18"/>
      <c r="E52" s="188"/>
      <c r="F52" s="186"/>
      <c r="G52" s="186"/>
      <c r="H52" s="10"/>
      <c r="I52" s="10"/>
    </row>
    <row r="53" spans="1:9" ht="21.75" customHeight="1" x14ac:dyDescent="0.3">
      <c r="A53" s="52" t="s">
        <v>87</v>
      </c>
      <c r="B53" s="52"/>
      <c r="C53" s="52"/>
      <c r="E53" s="187">
        <f>SUM(E32:E52)</f>
        <v>0</v>
      </c>
      <c r="F53" s="186"/>
      <c r="G53" s="186"/>
      <c r="H53" s="54"/>
      <c r="I53" s="241">
        <f>+E53-'Section A'!E31</f>
        <v>0</v>
      </c>
    </row>
    <row r="54" spans="1:9" ht="21.75" customHeight="1" x14ac:dyDescent="0.3">
      <c r="A54" s="52" t="s">
        <v>162</v>
      </c>
      <c r="B54" s="52"/>
      <c r="C54" s="52"/>
      <c r="E54" s="187"/>
      <c r="F54" s="186">
        <f>SUM(F32:F53)</f>
        <v>0</v>
      </c>
      <c r="G54" s="186"/>
      <c r="H54" s="56"/>
      <c r="I54" s="241">
        <f>+F54-'Section B'!D33</f>
        <v>0</v>
      </c>
    </row>
    <row r="55" spans="1:9" ht="21.75" customHeight="1" x14ac:dyDescent="0.3">
      <c r="A55" s="22" t="s">
        <v>6</v>
      </c>
      <c r="B55" s="23"/>
      <c r="C55" s="23"/>
      <c r="D55" s="28"/>
      <c r="E55" s="189"/>
      <c r="F55" s="189"/>
      <c r="G55" s="190">
        <f>SUM(G32:G54)</f>
        <v>0</v>
      </c>
      <c r="H55" s="7"/>
      <c r="I55" s="7"/>
    </row>
    <row r="57" spans="1:9" ht="20.399999999999999" x14ac:dyDescent="0.3">
      <c r="A57" s="544" t="s">
        <v>228</v>
      </c>
      <c r="B57" s="544"/>
      <c r="C57" s="544"/>
      <c r="D57" s="544"/>
      <c r="E57" s="544"/>
      <c r="F57" s="544"/>
      <c r="G57" s="544"/>
    </row>
    <row r="58" spans="1:9" x14ac:dyDescent="0.3">
      <c r="A58" s="22" t="s">
        <v>5</v>
      </c>
      <c r="B58" s="23"/>
      <c r="C58" s="23"/>
      <c r="D58" s="24"/>
      <c r="E58" s="25" t="s">
        <v>76</v>
      </c>
      <c r="F58" s="26" t="s">
        <v>77</v>
      </c>
      <c r="G58" s="27" t="s">
        <v>78</v>
      </c>
    </row>
    <row r="59" spans="1:9" ht="21.75" customHeight="1" x14ac:dyDescent="0.3">
      <c r="A59" s="52" t="s">
        <v>79</v>
      </c>
      <c r="B59" s="52"/>
      <c r="C59" s="18"/>
      <c r="E59" s="187">
        <f t="shared" ref="E59:F72" si="6">+E5+E32</f>
        <v>0</v>
      </c>
      <c r="F59" s="186">
        <f t="shared" si="6"/>
        <v>0</v>
      </c>
      <c r="G59" s="186">
        <f>SUM(E59:F59)</f>
        <v>0</v>
      </c>
    </row>
    <row r="60" spans="1:9" ht="21.75" customHeight="1" x14ac:dyDescent="0.3">
      <c r="A60" s="52" t="s">
        <v>80</v>
      </c>
      <c r="B60" s="52"/>
      <c r="C60" s="18"/>
      <c r="E60" s="187">
        <f t="shared" si="6"/>
        <v>0</v>
      </c>
      <c r="F60" s="186">
        <f t="shared" si="6"/>
        <v>0</v>
      </c>
      <c r="G60" s="186">
        <f t="shared" ref="G60:G77" si="7">SUM(E60:F60)</f>
        <v>0</v>
      </c>
    </row>
    <row r="61" spans="1:9" ht="21.75" customHeight="1" x14ac:dyDescent="0.3">
      <c r="A61" s="52" t="s">
        <v>81</v>
      </c>
      <c r="B61" s="52"/>
      <c r="C61" s="18"/>
      <c r="E61" s="187">
        <f t="shared" si="6"/>
        <v>0</v>
      </c>
      <c r="F61" s="186">
        <f t="shared" si="6"/>
        <v>0</v>
      </c>
      <c r="G61" s="186">
        <f t="shared" si="7"/>
        <v>0</v>
      </c>
    </row>
    <row r="62" spans="1:9" ht="21.75" customHeight="1" x14ac:dyDescent="0.3">
      <c r="A62" s="52" t="s">
        <v>0</v>
      </c>
      <c r="B62" s="52"/>
      <c r="C62" s="18"/>
      <c r="E62" s="187">
        <f t="shared" si="6"/>
        <v>0</v>
      </c>
      <c r="F62" s="186">
        <f t="shared" si="6"/>
        <v>0</v>
      </c>
      <c r="G62" s="186">
        <f t="shared" si="7"/>
        <v>0</v>
      </c>
    </row>
    <row r="63" spans="1:9" ht="21.75" customHeight="1" x14ac:dyDescent="0.3">
      <c r="A63" s="52" t="s">
        <v>1</v>
      </c>
      <c r="B63" s="52"/>
      <c r="C63" s="18"/>
      <c r="E63" s="187">
        <f t="shared" si="6"/>
        <v>0</v>
      </c>
      <c r="F63" s="186">
        <f t="shared" si="6"/>
        <v>0</v>
      </c>
      <c r="G63" s="186">
        <f t="shared" si="7"/>
        <v>0</v>
      </c>
    </row>
    <row r="64" spans="1:9" ht="21.75" customHeight="1" x14ac:dyDescent="0.3">
      <c r="A64" s="52" t="s">
        <v>12</v>
      </c>
      <c r="B64" s="52"/>
      <c r="C64" s="18"/>
      <c r="E64" s="187">
        <f t="shared" si="6"/>
        <v>0</v>
      </c>
      <c r="F64" s="186">
        <f t="shared" si="6"/>
        <v>0</v>
      </c>
      <c r="G64" s="186">
        <f t="shared" si="7"/>
        <v>0</v>
      </c>
    </row>
    <row r="65" spans="1:13" ht="21.75" customHeight="1" x14ac:dyDescent="0.3">
      <c r="A65" s="52" t="s">
        <v>13</v>
      </c>
      <c r="B65" s="52"/>
      <c r="C65" s="18"/>
      <c r="E65" s="187">
        <f t="shared" si="6"/>
        <v>0</v>
      </c>
      <c r="F65" s="186">
        <f t="shared" si="6"/>
        <v>0</v>
      </c>
      <c r="G65" s="186">
        <f t="shared" si="7"/>
        <v>0</v>
      </c>
    </row>
    <row r="66" spans="1:13" ht="21.75" hidden="1" customHeight="1" x14ac:dyDescent="0.3">
      <c r="A66" s="288" t="s">
        <v>17</v>
      </c>
      <c r="B66" s="288"/>
      <c r="C66" s="289"/>
      <c r="D66" s="290"/>
      <c r="E66" s="291">
        <f t="shared" si="6"/>
        <v>0</v>
      </c>
      <c r="F66" s="292">
        <f t="shared" si="6"/>
        <v>0</v>
      </c>
      <c r="G66" s="292">
        <f t="shared" si="7"/>
        <v>0</v>
      </c>
    </row>
    <row r="67" spans="1:13" ht="21.75" customHeight="1" x14ac:dyDescent="0.3">
      <c r="A67" s="52" t="s">
        <v>18</v>
      </c>
      <c r="B67" s="52"/>
      <c r="C67" s="52"/>
      <c r="E67" s="187">
        <f t="shared" si="6"/>
        <v>0</v>
      </c>
      <c r="F67" s="186">
        <f t="shared" si="6"/>
        <v>0</v>
      </c>
      <c r="G67" s="186">
        <f t="shared" si="7"/>
        <v>0</v>
      </c>
    </row>
    <row r="68" spans="1:13" ht="21.75" customHeight="1" x14ac:dyDescent="0.3">
      <c r="A68" s="52" t="s">
        <v>82</v>
      </c>
      <c r="B68" s="52"/>
      <c r="C68" s="18"/>
      <c r="E68" s="187">
        <f t="shared" si="6"/>
        <v>0</v>
      </c>
      <c r="F68" s="186">
        <f t="shared" si="6"/>
        <v>0</v>
      </c>
      <c r="G68" s="186">
        <f t="shared" si="7"/>
        <v>0</v>
      </c>
    </row>
    <row r="69" spans="1:13" ht="21.75" customHeight="1" x14ac:dyDescent="0.3">
      <c r="A69" s="52" t="s">
        <v>83</v>
      </c>
      <c r="B69" s="52"/>
      <c r="C69" s="18"/>
      <c r="E69" s="187">
        <f t="shared" si="6"/>
        <v>0</v>
      </c>
      <c r="F69" s="186">
        <f t="shared" si="6"/>
        <v>0</v>
      </c>
      <c r="G69" s="186">
        <f t="shared" si="7"/>
        <v>0</v>
      </c>
    </row>
    <row r="70" spans="1:13" ht="21.75" customHeight="1" x14ac:dyDescent="0.3">
      <c r="A70" s="52" t="s">
        <v>84</v>
      </c>
      <c r="B70" s="52"/>
      <c r="C70" s="18"/>
      <c r="E70" s="187">
        <f t="shared" si="6"/>
        <v>0</v>
      </c>
      <c r="F70" s="186">
        <f t="shared" si="6"/>
        <v>0</v>
      </c>
      <c r="G70" s="186">
        <f t="shared" si="7"/>
        <v>0</v>
      </c>
    </row>
    <row r="71" spans="1:13" ht="21.75" customHeight="1" x14ac:dyDescent="0.3">
      <c r="A71" s="52" t="s">
        <v>85</v>
      </c>
      <c r="B71" s="52"/>
      <c r="C71" s="18"/>
      <c r="E71" s="187">
        <f t="shared" si="6"/>
        <v>0</v>
      </c>
      <c r="F71" s="186">
        <f t="shared" si="6"/>
        <v>0</v>
      </c>
      <c r="G71" s="186">
        <f t="shared" si="7"/>
        <v>0</v>
      </c>
    </row>
    <row r="72" spans="1:13" ht="21.75" customHeight="1" x14ac:dyDescent="0.3">
      <c r="A72" s="52" t="s">
        <v>86</v>
      </c>
      <c r="B72" s="52"/>
      <c r="C72" s="18"/>
      <c r="E72" s="187">
        <f t="shared" si="6"/>
        <v>0</v>
      </c>
      <c r="F72" s="186">
        <f t="shared" si="6"/>
        <v>0</v>
      </c>
      <c r="G72" s="186">
        <f t="shared" si="7"/>
        <v>0</v>
      </c>
    </row>
    <row r="73" spans="1:13" ht="21.75" customHeight="1" x14ac:dyDescent="0.3">
      <c r="A73" s="52" t="s">
        <v>320</v>
      </c>
      <c r="B73" s="52"/>
      <c r="C73" s="18"/>
      <c r="E73" s="187">
        <f t="shared" ref="E73:F73" si="8">+E19+E46</f>
        <v>0</v>
      </c>
      <c r="F73" s="186">
        <f t="shared" si="8"/>
        <v>0</v>
      </c>
      <c r="G73" s="186">
        <f t="shared" si="7"/>
        <v>0</v>
      </c>
    </row>
    <row r="74" spans="1:13" ht="21.75" customHeight="1" x14ac:dyDescent="0.3">
      <c r="A74" s="52" t="s">
        <v>321</v>
      </c>
      <c r="B74" s="52"/>
      <c r="C74" s="18"/>
      <c r="E74" s="187">
        <f t="shared" ref="E74:F74" si="9">+E20+E47</f>
        <v>0</v>
      </c>
      <c r="F74" s="186">
        <f t="shared" si="9"/>
        <v>0</v>
      </c>
      <c r="G74" s="186">
        <f t="shared" si="7"/>
        <v>0</v>
      </c>
    </row>
    <row r="75" spans="1:13" ht="21.75" customHeight="1" x14ac:dyDescent="0.3">
      <c r="A75" s="52" t="s">
        <v>322</v>
      </c>
      <c r="B75" s="52"/>
      <c r="C75" s="18"/>
      <c r="E75" s="187">
        <f t="shared" ref="E75:F75" si="10">+E21+E48</f>
        <v>0</v>
      </c>
      <c r="F75" s="186">
        <f t="shared" si="10"/>
        <v>0</v>
      </c>
      <c r="G75" s="186">
        <f t="shared" si="7"/>
        <v>0</v>
      </c>
    </row>
    <row r="76" spans="1:13" ht="21.75" customHeight="1" x14ac:dyDescent="0.3">
      <c r="A76" s="52" t="s">
        <v>323</v>
      </c>
      <c r="B76" s="52"/>
      <c r="C76" s="18"/>
      <c r="E76" s="187">
        <f t="shared" ref="E76:F76" si="11">+E22+E49</f>
        <v>0</v>
      </c>
      <c r="F76" s="186">
        <f t="shared" si="11"/>
        <v>0</v>
      </c>
      <c r="G76" s="186">
        <f t="shared" ref="G76" si="12">SUM(E76:F76)</f>
        <v>0</v>
      </c>
    </row>
    <row r="77" spans="1:13" ht="21.75" customHeight="1" x14ac:dyDescent="0.3">
      <c r="A77" s="52" t="s">
        <v>224</v>
      </c>
      <c r="B77" s="52"/>
      <c r="C77" s="18"/>
      <c r="E77" s="286">
        <f>+'Indirect Costs'!D6</f>
        <v>0</v>
      </c>
      <c r="F77" s="287">
        <f>+'Indirect Costs'!D10</f>
        <v>0</v>
      </c>
      <c r="G77" s="287">
        <f t="shared" si="7"/>
        <v>0</v>
      </c>
    </row>
    <row r="78" spans="1:13" ht="21.75" customHeight="1" x14ac:dyDescent="0.3">
      <c r="A78" s="18"/>
      <c r="B78" s="18"/>
      <c r="C78" s="18"/>
      <c r="E78" s="187"/>
      <c r="F78" s="186"/>
      <c r="G78" s="186"/>
    </row>
    <row r="79" spans="1:13" ht="21.75" customHeight="1" x14ac:dyDescent="0.3">
      <c r="A79" s="18"/>
      <c r="B79" s="18"/>
      <c r="C79" s="18"/>
      <c r="E79" s="188"/>
      <c r="F79" s="186"/>
      <c r="G79" s="186"/>
    </row>
    <row r="80" spans="1:13" ht="21.75" customHeight="1" x14ac:dyDescent="0.3">
      <c r="A80" s="52" t="s">
        <v>87</v>
      </c>
      <c r="B80" s="52"/>
      <c r="C80" s="52"/>
      <c r="E80" s="187">
        <f>SUM(E59:E79)</f>
        <v>0</v>
      </c>
      <c r="F80" s="186"/>
      <c r="G80" s="186"/>
      <c r="I80" s="133">
        <f>+E80-E53-E26</f>
        <v>0</v>
      </c>
      <c r="J80" s="133">
        <f>+E80-'Section A'!F31</f>
        <v>0</v>
      </c>
      <c r="K80" s="133"/>
      <c r="L80" s="133"/>
      <c r="M80" s="133"/>
    </row>
    <row r="81" spans="1:13" ht="21.75" customHeight="1" x14ac:dyDescent="0.3">
      <c r="A81" s="52" t="s">
        <v>162</v>
      </c>
      <c r="B81" s="52"/>
      <c r="C81" s="52"/>
      <c r="E81" s="187"/>
      <c r="F81" s="186">
        <f>SUM(F59:F80)</f>
        <v>0</v>
      </c>
      <c r="G81" s="186"/>
      <c r="I81" s="133">
        <f>+F81-F54-F27</f>
        <v>0</v>
      </c>
      <c r="J81" s="133">
        <f>+F81-'Section B'!E33</f>
        <v>0</v>
      </c>
      <c r="K81" s="133"/>
      <c r="L81" s="133"/>
      <c r="M81" s="133"/>
    </row>
    <row r="82" spans="1:13" ht="21.75" customHeight="1" x14ac:dyDescent="0.3">
      <c r="A82" s="22" t="s">
        <v>6</v>
      </c>
      <c r="B82" s="23"/>
      <c r="C82" s="23"/>
      <c r="D82" s="28"/>
      <c r="E82" s="72"/>
      <c r="F82" s="72"/>
      <c r="G82" s="73">
        <f>SUM(G59:G81)</f>
        <v>0</v>
      </c>
      <c r="I82" s="133">
        <f>+G82-G55-G28</f>
        <v>0</v>
      </c>
      <c r="J82" s="133"/>
      <c r="K82" s="133"/>
      <c r="L82" s="133"/>
      <c r="M82" s="133"/>
    </row>
  </sheetData>
  <sheetProtection algorithmName="SHA-512" hashValue="QJS+V+jwbqTZZgp+0mgMVuTamVz8U2KBNW/WmMkJYVTCKF5OYCnGKWbpZPZSeQNWgD9yxaD1KgYuSadlpIwqtA==" saltValue="Vbd7S7mGDqro0hASvV6VWw==" spinCount="100000" sheet="1" objects="1" scenarios="1"/>
  <mergeCells count="5">
    <mergeCell ref="A57:G57"/>
    <mergeCell ref="A3:G3"/>
    <mergeCell ref="A1:F1"/>
    <mergeCell ref="A2:G2"/>
    <mergeCell ref="A30:G30"/>
  </mergeCells>
  <printOptions horizontalCentered="1"/>
  <pageMargins left="0.25" right="0.25" top="0.25" bottom="0.25" header="0.3" footer="0.3"/>
  <pageSetup orientation="landscape" blackAndWhite="1"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A1:N30"/>
  <sheetViews>
    <sheetView zoomScaleNormal="100" workbookViewId="0">
      <selection sqref="A1:C1"/>
    </sheetView>
  </sheetViews>
  <sheetFormatPr defaultRowHeight="14.4" x14ac:dyDescent="0.3"/>
  <cols>
    <col min="1" max="9" width="14.44140625" customWidth="1"/>
  </cols>
  <sheetData>
    <row r="1" spans="1:9" ht="44.25" customHeight="1" thickTop="1" thickBot="1" x14ac:dyDescent="0.35">
      <c r="A1" s="548" t="s">
        <v>154</v>
      </c>
      <c r="B1" s="468"/>
      <c r="C1" s="469"/>
      <c r="D1" s="467" t="s">
        <v>192</v>
      </c>
      <c r="E1" s="468"/>
      <c r="F1" s="469"/>
      <c r="G1" s="470" t="s">
        <v>212</v>
      </c>
      <c r="H1" s="471"/>
      <c r="I1" s="472"/>
    </row>
    <row r="2" spans="1:9" ht="50.1" customHeight="1" thickTop="1" thickBot="1" x14ac:dyDescent="0.35">
      <c r="A2" s="470" t="str">
        <f>+'Certification '!A2:C2</f>
        <v xml:space="preserve">Organization Name: </v>
      </c>
      <c r="B2" s="471"/>
      <c r="C2" s="471"/>
      <c r="D2" s="549" t="str">
        <f>+'Certification '!D2:F2</f>
        <v xml:space="preserve">CSFA Description: </v>
      </c>
      <c r="E2" s="550"/>
      <c r="F2" s="551"/>
      <c r="G2" s="470" t="str">
        <f>+'Certification '!G2:I2</f>
        <v xml:space="preserve">NOFO # </v>
      </c>
      <c r="H2" s="471"/>
      <c r="I2" s="472"/>
    </row>
    <row r="3" spans="1:9" ht="15.6" thickTop="1" thickBot="1" x14ac:dyDescent="0.35">
      <c r="A3" s="473" t="str">
        <f>+'Certification '!A3:C3</f>
        <v xml:space="preserve">CSFA #: </v>
      </c>
      <c r="B3" s="474"/>
      <c r="C3" s="474"/>
      <c r="D3" s="478" t="str">
        <f>+'Certification '!D3:F3</f>
        <v xml:space="preserve">DUNS # </v>
      </c>
      <c r="E3" s="479"/>
      <c r="F3" s="480"/>
      <c r="G3" s="470" t="str">
        <f>+'Certification '!G3:I3</f>
        <v xml:space="preserve">Fiscal Year(s): </v>
      </c>
      <c r="H3" s="471"/>
      <c r="I3" s="472"/>
    </row>
    <row r="4" spans="1:9" ht="15.6" thickTop="1" thickBot="1" x14ac:dyDescent="0.35">
      <c r="A4" s="126" t="s">
        <v>208</v>
      </c>
      <c r="B4" s="126">
        <f>+'Section A'!F4</f>
        <v>0</v>
      </c>
      <c r="C4" s="7"/>
      <c r="D4" s="7"/>
      <c r="E4" s="7"/>
      <c r="F4" s="7"/>
      <c r="G4" s="7"/>
      <c r="H4" s="7"/>
      <c r="I4" s="7"/>
    </row>
    <row r="5" spans="1:9" ht="15" thickTop="1" x14ac:dyDescent="0.3">
      <c r="A5" s="46"/>
      <c r="B5" s="46"/>
      <c r="C5" s="46"/>
      <c r="D5" s="7"/>
      <c r="E5" s="7"/>
      <c r="F5" s="7"/>
      <c r="G5" s="7"/>
      <c r="H5" s="7"/>
      <c r="I5" s="7"/>
    </row>
    <row r="6" spans="1:9" x14ac:dyDescent="0.3">
      <c r="B6" s="7"/>
      <c r="C6" s="7"/>
      <c r="D6" s="7"/>
      <c r="E6" s="7"/>
      <c r="F6" s="7"/>
      <c r="G6" s="7"/>
      <c r="H6" s="7"/>
      <c r="I6" s="7"/>
    </row>
    <row r="7" spans="1:9" x14ac:dyDescent="0.3">
      <c r="A7" s="7"/>
      <c r="B7" s="7"/>
      <c r="C7" s="7"/>
      <c r="D7" s="7"/>
      <c r="E7" s="7"/>
      <c r="F7" s="7"/>
      <c r="G7" s="7"/>
      <c r="H7" s="7"/>
      <c r="I7" s="7"/>
    </row>
    <row r="8" spans="1:9" x14ac:dyDescent="0.3">
      <c r="A8" s="7"/>
      <c r="B8" s="7"/>
      <c r="C8" s="7"/>
      <c r="D8" s="7"/>
      <c r="E8" s="7"/>
      <c r="F8" s="7"/>
      <c r="G8" s="7"/>
      <c r="H8" s="7"/>
      <c r="I8" s="7"/>
    </row>
    <row r="9" spans="1:9" ht="29.25" customHeight="1" x14ac:dyDescent="0.3">
      <c r="A9" s="547" t="s">
        <v>159</v>
      </c>
      <c r="B9" s="547"/>
      <c r="C9" s="547"/>
      <c r="D9" s="546" t="s">
        <v>156</v>
      </c>
      <c r="E9" s="546"/>
      <c r="F9" s="36" t="s">
        <v>155</v>
      </c>
      <c r="G9" s="546" t="s">
        <v>157</v>
      </c>
      <c r="H9" s="546"/>
      <c r="I9" s="36" t="s">
        <v>155</v>
      </c>
    </row>
    <row r="10" spans="1:9" x14ac:dyDescent="0.3">
      <c r="A10" s="545">
        <f>+Cumulative!E26</f>
        <v>0</v>
      </c>
      <c r="B10" s="545"/>
      <c r="C10" s="37"/>
      <c r="D10" s="37"/>
      <c r="E10" s="37"/>
      <c r="F10" s="199"/>
      <c r="G10" s="37"/>
      <c r="H10" s="37"/>
      <c r="I10" s="199"/>
    </row>
    <row r="11" spans="1:9" x14ac:dyDescent="0.3">
      <c r="A11" s="37"/>
      <c r="B11" s="37"/>
      <c r="C11" s="37"/>
      <c r="D11" s="37"/>
      <c r="E11" s="37"/>
      <c r="F11" s="37"/>
      <c r="G11" s="37"/>
      <c r="H11" s="37"/>
      <c r="I11" s="37"/>
    </row>
    <row r="12" spans="1:9" x14ac:dyDescent="0.3">
      <c r="A12" s="37"/>
      <c r="B12" s="37"/>
      <c r="C12" s="37"/>
      <c r="D12" s="37"/>
      <c r="E12" s="37"/>
      <c r="F12" s="37"/>
      <c r="G12" s="37"/>
      <c r="H12" s="37"/>
      <c r="I12" s="37"/>
    </row>
    <row r="13" spans="1:9" x14ac:dyDescent="0.3">
      <c r="A13" s="37"/>
      <c r="B13" s="37"/>
      <c r="C13" s="37"/>
      <c r="D13" s="37"/>
      <c r="E13" s="37"/>
      <c r="F13" s="37"/>
      <c r="G13" s="37"/>
      <c r="H13" s="37"/>
      <c r="I13" s="37"/>
    </row>
    <row r="14" spans="1:9" x14ac:dyDescent="0.3">
      <c r="A14" s="37"/>
      <c r="B14" s="37"/>
      <c r="C14" s="37"/>
      <c r="D14" s="37"/>
      <c r="E14" s="37"/>
      <c r="F14" s="37"/>
      <c r="G14" s="37"/>
      <c r="H14" s="37"/>
      <c r="I14" s="37"/>
    </row>
    <row r="15" spans="1:9" x14ac:dyDescent="0.3">
      <c r="A15" s="37"/>
      <c r="B15" s="37"/>
      <c r="C15" s="37"/>
      <c r="D15" s="37"/>
      <c r="E15" s="37"/>
      <c r="F15" s="37"/>
      <c r="G15" s="37"/>
      <c r="H15" s="37"/>
      <c r="I15" s="37"/>
    </row>
    <row r="16" spans="1:9" ht="35.25" customHeight="1" x14ac:dyDescent="0.3">
      <c r="A16" s="547" t="s">
        <v>158</v>
      </c>
      <c r="B16" s="547"/>
      <c r="C16" s="547"/>
      <c r="D16" s="546" t="s">
        <v>156</v>
      </c>
      <c r="E16" s="546"/>
      <c r="F16" s="36" t="s">
        <v>155</v>
      </c>
      <c r="G16" s="546" t="s">
        <v>157</v>
      </c>
      <c r="H16" s="546"/>
      <c r="I16" s="36" t="s">
        <v>155</v>
      </c>
    </row>
    <row r="17" spans="1:14" ht="18.75" customHeight="1" x14ac:dyDescent="0.3">
      <c r="A17" s="545">
        <f>+Cumulative!E80</f>
        <v>0</v>
      </c>
      <c r="B17" s="545"/>
      <c r="C17" s="7"/>
      <c r="D17" s="7"/>
      <c r="E17" s="7"/>
      <c r="F17" s="100"/>
      <c r="G17" s="7"/>
      <c r="H17" s="7"/>
      <c r="I17" s="100"/>
    </row>
    <row r="18" spans="1:14" x14ac:dyDescent="0.3">
      <c r="J18" s="31"/>
      <c r="K18" s="31"/>
      <c r="L18" s="31"/>
      <c r="M18" s="31"/>
      <c r="N18" s="31"/>
    </row>
    <row r="19" spans="1:14" ht="5.25" customHeight="1" x14ac:dyDescent="0.3">
      <c r="J19" s="31"/>
      <c r="K19" s="31"/>
      <c r="L19" s="31"/>
      <c r="M19" s="31"/>
      <c r="N19" s="31"/>
    </row>
    <row r="20" spans="1:14" ht="58.5" customHeight="1" x14ac:dyDescent="0.3">
      <c r="J20" s="30"/>
      <c r="K20" s="30"/>
      <c r="L20" s="30"/>
      <c r="M20" s="30"/>
      <c r="N20" s="30"/>
    </row>
    <row r="21" spans="1:14" x14ac:dyDescent="0.3">
      <c r="A21" s="7"/>
      <c r="B21" s="7"/>
      <c r="C21" s="7"/>
      <c r="D21" s="7"/>
      <c r="E21" s="7"/>
      <c r="F21" s="7"/>
      <c r="G21" s="7"/>
      <c r="H21" s="7"/>
      <c r="I21" s="7"/>
    </row>
    <row r="22" spans="1:14" x14ac:dyDescent="0.3">
      <c r="A22" s="33" t="s">
        <v>136</v>
      </c>
      <c r="B22" s="31"/>
      <c r="C22" s="31"/>
      <c r="D22" s="31"/>
      <c r="E22" s="31"/>
      <c r="F22" s="31"/>
      <c r="G22" s="31"/>
      <c r="H22" s="31"/>
      <c r="I22" s="31"/>
    </row>
    <row r="23" spans="1:14" ht="7.5" customHeight="1" x14ac:dyDescent="0.3">
      <c r="A23" s="32"/>
      <c r="B23" s="31"/>
      <c r="C23" s="31"/>
      <c r="D23" s="31"/>
      <c r="E23" s="31"/>
      <c r="F23" s="31"/>
      <c r="G23" s="31"/>
      <c r="H23" s="31"/>
      <c r="I23" s="31"/>
    </row>
    <row r="24" spans="1:14" ht="49.5" customHeight="1" x14ac:dyDescent="0.3">
      <c r="A24" s="348" t="s">
        <v>139</v>
      </c>
      <c r="B24" s="348"/>
      <c r="C24" s="348"/>
      <c r="D24" s="348"/>
      <c r="E24" s="348"/>
      <c r="F24" s="348"/>
      <c r="G24" s="348"/>
      <c r="H24" s="348"/>
      <c r="I24" s="348"/>
    </row>
    <row r="25" spans="1:14" x14ac:dyDescent="0.3">
      <c r="A25" s="7"/>
      <c r="B25" s="7"/>
      <c r="C25" s="7"/>
      <c r="D25" s="7"/>
      <c r="E25" s="7"/>
      <c r="F25" s="7"/>
      <c r="G25" s="7"/>
      <c r="H25" s="7"/>
      <c r="I25" s="7"/>
    </row>
    <row r="26" spans="1:14" x14ac:dyDescent="0.3">
      <c r="A26" s="7"/>
      <c r="B26" s="7"/>
      <c r="C26" s="7"/>
      <c r="D26" s="7"/>
      <c r="E26" s="7"/>
      <c r="F26" s="7"/>
      <c r="G26" s="7"/>
      <c r="H26" s="7"/>
      <c r="I26" s="7"/>
    </row>
    <row r="27" spans="1:14" x14ac:dyDescent="0.3">
      <c r="A27" s="7"/>
      <c r="B27" s="7"/>
      <c r="C27" s="7"/>
      <c r="D27" s="7"/>
      <c r="E27" s="7"/>
      <c r="F27" s="7"/>
      <c r="G27" s="7"/>
      <c r="H27" s="7"/>
      <c r="I27" s="7"/>
    </row>
    <row r="28" spans="1:14" x14ac:dyDescent="0.3">
      <c r="A28" s="7"/>
      <c r="B28" s="7"/>
      <c r="C28" s="7"/>
      <c r="D28" s="7"/>
      <c r="E28" s="7"/>
      <c r="F28" s="7"/>
      <c r="G28" s="7"/>
      <c r="H28" s="7"/>
      <c r="I28" s="7"/>
    </row>
    <row r="29" spans="1:14" x14ac:dyDescent="0.3">
      <c r="A29" s="7"/>
      <c r="B29" s="7"/>
      <c r="C29" s="7"/>
      <c r="D29" s="7"/>
      <c r="E29" s="7"/>
      <c r="F29" s="7"/>
      <c r="G29" s="7"/>
      <c r="H29" s="7"/>
      <c r="I29" s="7"/>
    </row>
    <row r="30" spans="1:14" x14ac:dyDescent="0.3">
      <c r="A30" s="7"/>
      <c r="B30" s="7"/>
      <c r="C30" s="7"/>
      <c r="D30" s="7"/>
      <c r="E30" s="7"/>
      <c r="F30" s="7"/>
      <c r="G30" s="7"/>
      <c r="H30" s="7"/>
      <c r="I30" s="7"/>
    </row>
  </sheetData>
  <mergeCells count="18">
    <mergeCell ref="A3:C3"/>
    <mergeCell ref="D3:F3"/>
    <mergeCell ref="G3:I3"/>
    <mergeCell ref="G9:H9"/>
    <mergeCell ref="D9:E9"/>
    <mergeCell ref="A9:C9"/>
    <mergeCell ref="A1:C1"/>
    <mergeCell ref="D1:F1"/>
    <mergeCell ref="G1:I1"/>
    <mergeCell ref="A2:C2"/>
    <mergeCell ref="D2:F2"/>
    <mergeCell ref="G2:I2"/>
    <mergeCell ref="A17:B17"/>
    <mergeCell ref="A10:B10"/>
    <mergeCell ref="D16:E16"/>
    <mergeCell ref="G16:H16"/>
    <mergeCell ref="A24:I24"/>
    <mergeCell ref="A16:C16"/>
  </mergeCells>
  <printOptions horizontalCentered="1"/>
  <pageMargins left="0.25" right="0.25" top="0.25" bottom="0.25" header="0" footer="0"/>
  <pageSetup orientation="landscape" blackAndWhite="1"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E2759C-A2A1-4F1A-9A29-EAD91EFFC864}">
  <dimension ref="A1:M92"/>
  <sheetViews>
    <sheetView workbookViewId="0">
      <selection activeCell="I2" sqref="I2"/>
    </sheetView>
  </sheetViews>
  <sheetFormatPr defaultRowHeight="14.4" x14ac:dyDescent="0.3"/>
  <cols>
    <col min="2" max="2" width="8" bestFit="1" customWidth="1"/>
    <col min="5" max="5" width="20.44140625" customWidth="1"/>
    <col min="6" max="6" width="15.5546875" customWidth="1"/>
    <col min="7" max="7" width="18.109375" customWidth="1"/>
    <col min="8" max="8" width="17.44140625" customWidth="1"/>
    <col min="9" max="9" width="31.6640625" customWidth="1"/>
  </cols>
  <sheetData>
    <row r="1" spans="1:13" ht="18" x14ac:dyDescent="0.35">
      <c r="B1" s="395" t="s">
        <v>377</v>
      </c>
      <c r="C1" s="395"/>
      <c r="D1" s="395"/>
      <c r="E1" s="395"/>
      <c r="F1" s="395"/>
      <c r="G1" s="395"/>
      <c r="H1" s="395"/>
      <c r="I1" s="395"/>
    </row>
    <row r="2" spans="1:13" x14ac:dyDescent="0.3">
      <c r="A2" s="396" t="s">
        <v>378</v>
      </c>
      <c r="B2" s="396"/>
      <c r="C2" s="396"/>
      <c r="D2" s="396"/>
      <c r="E2" s="396"/>
      <c r="F2" s="396"/>
      <c r="G2" s="397"/>
      <c r="H2" s="300" t="s">
        <v>379</v>
      </c>
      <c r="I2" s="301"/>
    </row>
    <row r="3" spans="1:13" ht="28.8" x14ac:dyDescent="0.3">
      <c r="A3" s="300" t="s">
        <v>380</v>
      </c>
      <c r="B3" s="300" t="s">
        <v>381</v>
      </c>
      <c r="C3" s="398" t="s">
        <v>382</v>
      </c>
      <c r="D3" s="398"/>
      <c r="E3" s="398"/>
      <c r="F3" s="302" t="s">
        <v>383</v>
      </c>
      <c r="G3" s="300" t="s">
        <v>384</v>
      </c>
      <c r="H3" s="300" t="s">
        <v>385</v>
      </c>
      <c r="I3" s="300" t="s">
        <v>386</v>
      </c>
      <c r="J3" s="399" t="s">
        <v>387</v>
      </c>
      <c r="K3" s="400"/>
      <c r="L3" s="400"/>
      <c r="M3" s="400"/>
    </row>
    <row r="4" spans="1:13" x14ac:dyDescent="0.3">
      <c r="A4" s="303">
        <v>1</v>
      </c>
      <c r="B4" s="304">
        <v>1000</v>
      </c>
      <c r="C4" s="401" t="s">
        <v>388</v>
      </c>
      <c r="D4" s="402"/>
      <c r="E4" s="403"/>
      <c r="F4" s="305">
        <f>SUM(F5:F6)</f>
        <v>0</v>
      </c>
      <c r="G4" s="305">
        <f>SUM(G5:G6)</f>
        <v>0</v>
      </c>
      <c r="H4" s="306">
        <f>F4-G4</f>
        <v>0</v>
      </c>
      <c r="I4" s="307" t="str">
        <f>IF(F4="","",IF(F4&lt;&gt;'Section A'!F9,"Total Must Equal 1 in Section A",""))</f>
        <v/>
      </c>
    </row>
    <row r="5" spans="1:13" x14ac:dyDescent="0.3">
      <c r="A5" s="308"/>
      <c r="B5" s="309">
        <v>1001</v>
      </c>
      <c r="C5" s="392" t="s">
        <v>389</v>
      </c>
      <c r="D5" s="393"/>
      <c r="E5" s="394"/>
      <c r="F5" s="310"/>
      <c r="G5" s="310"/>
      <c r="H5" s="311">
        <f t="shared" ref="H5:H68" si="0">F5-G5</f>
        <v>0</v>
      </c>
      <c r="I5" s="312" t="s">
        <v>390</v>
      </c>
    </row>
    <row r="6" spans="1:13" x14ac:dyDescent="0.3">
      <c r="A6" s="308"/>
      <c r="B6" s="309">
        <v>1002</v>
      </c>
      <c r="C6" s="392" t="s">
        <v>391</v>
      </c>
      <c r="D6" s="393"/>
      <c r="E6" s="394"/>
      <c r="F6" s="310"/>
      <c r="G6" s="310"/>
      <c r="H6" s="311">
        <f t="shared" si="0"/>
        <v>0</v>
      </c>
      <c r="I6" s="312" t="s">
        <v>390</v>
      </c>
    </row>
    <row r="7" spans="1:13" x14ac:dyDescent="0.3">
      <c r="A7" s="303">
        <v>2</v>
      </c>
      <c r="B7" s="304">
        <v>1050</v>
      </c>
      <c r="C7" s="401" t="s">
        <v>392</v>
      </c>
      <c r="D7" s="402"/>
      <c r="E7" s="403"/>
      <c r="F7" s="305">
        <f>SUM(F8:F9)</f>
        <v>0</v>
      </c>
      <c r="G7" s="305">
        <f>SUM(G8:G9)</f>
        <v>0</v>
      </c>
      <c r="H7" s="306">
        <f t="shared" si="0"/>
        <v>0</v>
      </c>
      <c r="I7" s="307" t="str">
        <f>IF(F7="","",IF(F7&lt;&gt;'Section A'!F10,"Total Must Equal 2 in Section A",""))</f>
        <v/>
      </c>
    </row>
    <row r="8" spans="1:13" x14ac:dyDescent="0.3">
      <c r="A8" s="308"/>
      <c r="B8" s="309">
        <v>1051</v>
      </c>
      <c r="C8" s="392" t="s">
        <v>389</v>
      </c>
      <c r="D8" s="393"/>
      <c r="E8" s="394"/>
      <c r="F8" s="310"/>
      <c r="G8" s="310"/>
      <c r="H8" s="311">
        <f t="shared" si="0"/>
        <v>0</v>
      </c>
      <c r="I8" s="312" t="s">
        <v>390</v>
      </c>
    </row>
    <row r="9" spans="1:13" x14ac:dyDescent="0.3">
      <c r="A9" s="308"/>
      <c r="B9" s="309">
        <v>1052</v>
      </c>
      <c r="C9" s="392" t="s">
        <v>391</v>
      </c>
      <c r="D9" s="393"/>
      <c r="E9" s="394"/>
      <c r="F9" s="310"/>
      <c r="G9" s="310"/>
      <c r="H9" s="311">
        <f t="shared" si="0"/>
        <v>0</v>
      </c>
      <c r="I9" s="312" t="s">
        <v>390</v>
      </c>
    </row>
    <row r="10" spans="1:13" x14ac:dyDescent="0.3">
      <c r="A10" s="303">
        <v>3</v>
      </c>
      <c r="B10" s="304">
        <v>1100</v>
      </c>
      <c r="C10" s="401" t="s">
        <v>393</v>
      </c>
      <c r="D10" s="402"/>
      <c r="E10" s="403"/>
      <c r="F10" s="305">
        <f>SUM(F11:F12)</f>
        <v>0</v>
      </c>
      <c r="G10" s="305">
        <f>SUM(G11:G12)</f>
        <v>0</v>
      </c>
      <c r="H10" s="306">
        <f t="shared" si="0"/>
        <v>0</v>
      </c>
      <c r="I10" s="307" t="str">
        <f>IF(F10="","",IF(F10&lt;&gt;'Section A'!F11,"Total Must Equal 3 in Section A",""))</f>
        <v/>
      </c>
    </row>
    <row r="11" spans="1:13" x14ac:dyDescent="0.3">
      <c r="A11" s="313"/>
      <c r="B11" s="314">
        <v>1101</v>
      </c>
      <c r="C11" s="392" t="s">
        <v>389</v>
      </c>
      <c r="D11" s="393"/>
      <c r="E11" s="394"/>
      <c r="F11" s="310"/>
      <c r="G11" s="310"/>
      <c r="H11" s="311">
        <f t="shared" si="0"/>
        <v>0</v>
      </c>
      <c r="I11" s="312" t="s">
        <v>390</v>
      </c>
    </row>
    <row r="12" spans="1:13" x14ac:dyDescent="0.3">
      <c r="A12" s="313"/>
      <c r="B12" s="314">
        <v>1102</v>
      </c>
      <c r="C12" s="392" t="s">
        <v>391</v>
      </c>
      <c r="D12" s="393"/>
      <c r="E12" s="394"/>
      <c r="F12" s="310"/>
      <c r="G12" s="310"/>
      <c r="H12" s="311">
        <f t="shared" si="0"/>
        <v>0</v>
      </c>
      <c r="I12" s="312" t="s">
        <v>390</v>
      </c>
    </row>
    <row r="13" spans="1:13" x14ac:dyDescent="0.3">
      <c r="A13" s="303">
        <v>4</v>
      </c>
      <c r="B13" s="304">
        <v>1150</v>
      </c>
      <c r="C13" s="401" t="s">
        <v>394</v>
      </c>
      <c r="D13" s="402"/>
      <c r="E13" s="403"/>
      <c r="F13" s="306">
        <f>SUM(F14:F15)</f>
        <v>0</v>
      </c>
      <c r="G13" s="315">
        <f>SUM(G14:G15)</f>
        <v>0</v>
      </c>
      <c r="H13" s="306">
        <f t="shared" si="0"/>
        <v>0</v>
      </c>
      <c r="I13" s="307" t="str">
        <f>IF(F13="","",IF(F13&lt;&gt;'Section A'!F12,"Total Must Equal 4 in Section A",""))</f>
        <v/>
      </c>
    </row>
    <row r="14" spans="1:13" x14ac:dyDescent="0.3">
      <c r="A14" s="308"/>
      <c r="B14" s="309">
        <v>1151</v>
      </c>
      <c r="C14" s="392" t="s">
        <v>389</v>
      </c>
      <c r="D14" s="393"/>
      <c r="E14" s="394"/>
      <c r="F14" s="310"/>
      <c r="G14" s="310"/>
      <c r="H14" s="311">
        <f t="shared" si="0"/>
        <v>0</v>
      </c>
      <c r="I14" s="316" t="s">
        <v>395</v>
      </c>
    </row>
    <row r="15" spans="1:13" x14ac:dyDescent="0.3">
      <c r="A15" s="308"/>
      <c r="B15" s="309">
        <v>1152</v>
      </c>
      <c r="C15" s="392" t="s">
        <v>391</v>
      </c>
      <c r="D15" s="393"/>
      <c r="E15" s="394"/>
      <c r="F15" s="310"/>
      <c r="G15" s="310"/>
      <c r="H15" s="311">
        <f t="shared" si="0"/>
        <v>0</v>
      </c>
      <c r="I15" s="316" t="s">
        <v>395</v>
      </c>
    </row>
    <row r="16" spans="1:13" x14ac:dyDescent="0.3">
      <c r="A16" s="303">
        <v>5</v>
      </c>
      <c r="B16" s="317">
        <v>1200</v>
      </c>
      <c r="C16" s="401" t="s">
        <v>396</v>
      </c>
      <c r="D16" s="402"/>
      <c r="E16" s="403"/>
      <c r="F16" s="305">
        <f>SUM(F17:F18)</f>
        <v>0</v>
      </c>
      <c r="G16" s="305">
        <f>SUM(G17:G18)</f>
        <v>0</v>
      </c>
      <c r="H16" s="306">
        <f t="shared" si="0"/>
        <v>0</v>
      </c>
      <c r="I16" s="307" t="str">
        <f>IF(F16="","",IF(F16&lt;&gt;'Section A'!F13,"Total Must Equal 5 in Section A",""))</f>
        <v/>
      </c>
    </row>
    <row r="17" spans="1:9" x14ac:dyDescent="0.3">
      <c r="A17" s="308"/>
      <c r="B17" s="318">
        <v>1201</v>
      </c>
      <c r="C17" s="392" t="s">
        <v>389</v>
      </c>
      <c r="D17" s="393"/>
      <c r="E17" s="394"/>
      <c r="F17" s="310"/>
      <c r="G17" s="310"/>
      <c r="H17" s="311">
        <f t="shared" si="0"/>
        <v>0</v>
      </c>
      <c r="I17" s="312" t="s">
        <v>390</v>
      </c>
    </row>
    <row r="18" spans="1:9" x14ac:dyDescent="0.3">
      <c r="A18" s="308"/>
      <c r="B18" s="318">
        <v>1202</v>
      </c>
      <c r="C18" s="392" t="s">
        <v>391</v>
      </c>
      <c r="D18" s="393"/>
      <c r="E18" s="394"/>
      <c r="F18" s="310"/>
      <c r="G18" s="310"/>
      <c r="H18" s="311">
        <f t="shared" si="0"/>
        <v>0</v>
      </c>
      <c r="I18" s="312" t="s">
        <v>390</v>
      </c>
    </row>
    <row r="19" spans="1:9" x14ac:dyDescent="0.3">
      <c r="A19" s="303">
        <v>6</v>
      </c>
      <c r="B19" s="317">
        <v>1250</v>
      </c>
      <c r="C19" s="401" t="s">
        <v>397</v>
      </c>
      <c r="D19" s="402"/>
      <c r="E19" s="403"/>
      <c r="F19" s="305">
        <f>SUM(F20:F21)</f>
        <v>0</v>
      </c>
      <c r="G19" s="305">
        <f>SUM(G20:G21)</f>
        <v>0</v>
      </c>
      <c r="H19" s="306">
        <f t="shared" si="0"/>
        <v>0</v>
      </c>
      <c r="I19" s="307" t="str">
        <f>IF(F19="","",IF(F19&lt;&gt;'Section A'!F14,"Total Must Equal 6 in Section A",""))</f>
        <v/>
      </c>
    </row>
    <row r="20" spans="1:9" x14ac:dyDescent="0.3">
      <c r="A20" s="308"/>
      <c r="B20" s="318">
        <v>1251</v>
      </c>
      <c r="C20" s="392" t="s">
        <v>389</v>
      </c>
      <c r="D20" s="393"/>
      <c r="E20" s="394"/>
      <c r="F20" s="310"/>
      <c r="G20" s="310"/>
      <c r="H20" s="311">
        <f t="shared" si="0"/>
        <v>0</v>
      </c>
      <c r="I20" s="312" t="s">
        <v>398</v>
      </c>
    </row>
    <row r="21" spans="1:9" x14ac:dyDescent="0.3">
      <c r="A21" s="308"/>
      <c r="B21" s="318">
        <v>1252</v>
      </c>
      <c r="C21" s="392" t="s">
        <v>391</v>
      </c>
      <c r="D21" s="393"/>
      <c r="E21" s="394"/>
      <c r="F21" s="310"/>
      <c r="G21" s="310"/>
      <c r="H21" s="311">
        <f t="shared" si="0"/>
        <v>0</v>
      </c>
      <c r="I21" s="312" t="s">
        <v>398</v>
      </c>
    </row>
    <row r="22" spans="1:9" x14ac:dyDescent="0.3">
      <c r="A22" s="303" t="s">
        <v>399</v>
      </c>
      <c r="B22" s="317">
        <v>1300</v>
      </c>
      <c r="C22" s="401" t="s">
        <v>400</v>
      </c>
      <c r="D22" s="402"/>
      <c r="E22" s="403"/>
      <c r="F22" s="305">
        <f>SUM(F23:F24)</f>
        <v>0</v>
      </c>
      <c r="G22" s="305">
        <f>SUM(G23:G24)</f>
        <v>0</v>
      </c>
      <c r="H22" s="306">
        <f t="shared" si="0"/>
        <v>0</v>
      </c>
      <c r="I22" s="307" t="str">
        <f>IF(F22="","",IF(F22&lt;&gt;'Section A'!F15,"Total Must Equal 7 in Section A",""))</f>
        <v/>
      </c>
    </row>
    <row r="23" spans="1:9" x14ac:dyDescent="0.3">
      <c r="A23" s="308"/>
      <c r="B23" s="314">
        <v>1301</v>
      </c>
      <c r="C23" s="392" t="s">
        <v>389</v>
      </c>
      <c r="D23" s="393"/>
      <c r="E23" s="394"/>
      <c r="F23" s="310"/>
      <c r="G23" s="310"/>
      <c r="H23" s="311">
        <f t="shared" si="0"/>
        <v>0</v>
      </c>
      <c r="I23" s="312" t="s">
        <v>390</v>
      </c>
    </row>
    <row r="24" spans="1:9" x14ac:dyDescent="0.3">
      <c r="A24" s="308"/>
      <c r="B24" s="314">
        <v>1302</v>
      </c>
      <c r="C24" s="392" t="s">
        <v>391</v>
      </c>
      <c r="D24" s="393"/>
      <c r="E24" s="394"/>
      <c r="F24" s="310"/>
      <c r="G24" s="310"/>
      <c r="H24" s="311">
        <f t="shared" si="0"/>
        <v>0</v>
      </c>
      <c r="I24" s="312" t="s">
        <v>390</v>
      </c>
    </row>
    <row r="25" spans="1:9" x14ac:dyDescent="0.3">
      <c r="A25" s="303" t="s">
        <v>401</v>
      </c>
      <c r="B25" s="304">
        <v>1350</v>
      </c>
      <c r="C25" s="401" t="s">
        <v>402</v>
      </c>
      <c r="D25" s="402"/>
      <c r="E25" s="403"/>
      <c r="F25" s="305">
        <f>SUM(F26:F27)</f>
        <v>0</v>
      </c>
      <c r="G25" s="305">
        <f>SUM(G26:G27)</f>
        <v>0</v>
      </c>
      <c r="H25" s="306">
        <f t="shared" si="0"/>
        <v>0</v>
      </c>
      <c r="I25" s="307" t="str">
        <f>IF(F25="","",IF(F25&lt;&gt;'Section A'!F16,"Total Must Equal 9 in Section A",""))</f>
        <v/>
      </c>
    </row>
    <row r="26" spans="1:9" x14ac:dyDescent="0.3">
      <c r="A26" s="308"/>
      <c r="B26" s="314">
        <v>1351</v>
      </c>
      <c r="C26" s="392" t="s">
        <v>389</v>
      </c>
      <c r="D26" s="393"/>
      <c r="E26" s="394"/>
      <c r="F26" s="310"/>
      <c r="G26" s="319"/>
      <c r="H26" s="311">
        <f t="shared" si="0"/>
        <v>0</v>
      </c>
      <c r="I26" s="316" t="s">
        <v>403</v>
      </c>
    </row>
    <row r="27" spans="1:9" x14ac:dyDescent="0.3">
      <c r="A27" s="308"/>
      <c r="B27" s="314">
        <v>1352</v>
      </c>
      <c r="C27" s="392" t="s">
        <v>391</v>
      </c>
      <c r="D27" s="393"/>
      <c r="E27" s="394"/>
      <c r="F27" s="310"/>
      <c r="G27" s="319"/>
      <c r="H27" s="311">
        <f t="shared" si="0"/>
        <v>0</v>
      </c>
      <c r="I27" s="316" t="s">
        <v>403</v>
      </c>
    </row>
    <row r="28" spans="1:9" x14ac:dyDescent="0.3">
      <c r="A28" s="320" t="s">
        <v>404</v>
      </c>
      <c r="B28" s="317">
        <v>1400</v>
      </c>
      <c r="C28" s="401" t="s">
        <v>405</v>
      </c>
      <c r="D28" s="402"/>
      <c r="E28" s="403"/>
      <c r="F28" s="305">
        <f>SUM(F29:F30)</f>
        <v>0</v>
      </c>
      <c r="G28" s="305">
        <f>SUM(G29:G30)</f>
        <v>0</v>
      </c>
      <c r="H28" s="306">
        <f t="shared" si="0"/>
        <v>0</v>
      </c>
      <c r="I28" s="307" t="str">
        <f>IF(F28="","",IF(F28&lt;&gt;'Section A'!F18,"Total Must Equal 10 in Section A",""))</f>
        <v/>
      </c>
    </row>
    <row r="29" spans="1:9" x14ac:dyDescent="0.3">
      <c r="A29" s="313"/>
      <c r="B29" s="321">
        <v>1401</v>
      </c>
      <c r="C29" s="392" t="s">
        <v>389</v>
      </c>
      <c r="D29" s="393"/>
      <c r="E29" s="394"/>
      <c r="F29" s="310"/>
      <c r="G29" s="322"/>
      <c r="H29" s="311">
        <f t="shared" si="0"/>
        <v>0</v>
      </c>
      <c r="I29" s="312" t="s">
        <v>390</v>
      </c>
    </row>
    <row r="30" spans="1:9" x14ac:dyDescent="0.3">
      <c r="A30" s="313"/>
      <c r="B30" s="321">
        <v>1402</v>
      </c>
      <c r="C30" s="392" t="s">
        <v>391</v>
      </c>
      <c r="D30" s="393"/>
      <c r="E30" s="394"/>
      <c r="F30" s="310"/>
      <c r="G30" s="322"/>
      <c r="H30" s="311">
        <f t="shared" si="0"/>
        <v>0</v>
      </c>
      <c r="I30" s="312" t="s">
        <v>390</v>
      </c>
    </row>
    <row r="31" spans="1:9" x14ac:dyDescent="0.3">
      <c r="A31" s="303">
        <v>11</v>
      </c>
      <c r="B31" s="317">
        <v>1450</v>
      </c>
      <c r="C31" s="401" t="s">
        <v>406</v>
      </c>
      <c r="D31" s="402"/>
      <c r="E31" s="403"/>
      <c r="F31" s="305">
        <f>SUM(F32:F33)</f>
        <v>0</v>
      </c>
      <c r="G31" s="323">
        <f>SUM(G32:G33)</f>
        <v>0</v>
      </c>
      <c r="H31" s="306">
        <f t="shared" si="0"/>
        <v>0</v>
      </c>
      <c r="I31" s="307" t="str">
        <f>IF(F31="","",IF(F31&lt;&gt;'Section A'!F19,"Total Must Equal 11 in Section A",""))</f>
        <v/>
      </c>
    </row>
    <row r="32" spans="1:9" x14ac:dyDescent="0.3">
      <c r="A32" s="308"/>
      <c r="B32" s="314">
        <v>1451</v>
      </c>
      <c r="C32" s="392" t="s">
        <v>389</v>
      </c>
      <c r="D32" s="393"/>
      <c r="E32" s="394"/>
      <c r="F32" s="310"/>
      <c r="G32" s="319"/>
      <c r="H32" s="311">
        <f t="shared" si="0"/>
        <v>0</v>
      </c>
      <c r="I32" s="312" t="s">
        <v>390</v>
      </c>
    </row>
    <row r="33" spans="1:9" x14ac:dyDescent="0.3">
      <c r="A33" s="308"/>
      <c r="B33" s="314">
        <v>1452</v>
      </c>
      <c r="C33" s="392" t="s">
        <v>391</v>
      </c>
      <c r="D33" s="393"/>
      <c r="E33" s="394"/>
      <c r="F33" s="310"/>
      <c r="G33" s="319"/>
      <c r="H33" s="311">
        <f t="shared" si="0"/>
        <v>0</v>
      </c>
      <c r="I33" s="312" t="s">
        <v>390</v>
      </c>
    </row>
    <row r="34" spans="1:9" x14ac:dyDescent="0.3">
      <c r="A34" s="303">
        <v>12</v>
      </c>
      <c r="B34" s="317">
        <v>1500</v>
      </c>
      <c r="C34" s="324" t="s">
        <v>407</v>
      </c>
      <c r="D34" s="325"/>
      <c r="E34" s="326"/>
      <c r="F34" s="305">
        <f>SUM(F35:F36)</f>
        <v>0</v>
      </c>
      <c r="G34" s="323">
        <f>SUM(G35:G36)</f>
        <v>0</v>
      </c>
      <c r="H34" s="306">
        <f t="shared" si="0"/>
        <v>0</v>
      </c>
      <c r="I34" s="307" t="str">
        <f>IF(F34="","",IF(F34&lt;&gt;'Section A'!F20,"Total Must Equal 12 in Section A",""))</f>
        <v/>
      </c>
    </row>
    <row r="35" spans="1:9" x14ac:dyDescent="0.3">
      <c r="A35" s="308"/>
      <c r="B35" s="314">
        <v>1501</v>
      </c>
      <c r="C35" s="392" t="s">
        <v>389</v>
      </c>
      <c r="D35" s="393"/>
      <c r="E35" s="394"/>
      <c r="F35" s="310"/>
      <c r="G35" s="319"/>
      <c r="H35" s="311">
        <f t="shared" si="0"/>
        <v>0</v>
      </c>
      <c r="I35" s="312" t="s">
        <v>390</v>
      </c>
    </row>
    <row r="36" spans="1:9" x14ac:dyDescent="0.3">
      <c r="A36" s="308"/>
      <c r="B36" s="314">
        <v>1502</v>
      </c>
      <c r="C36" s="392" t="s">
        <v>391</v>
      </c>
      <c r="D36" s="393"/>
      <c r="E36" s="394"/>
      <c r="F36" s="310"/>
      <c r="G36" s="319"/>
      <c r="H36" s="311">
        <f t="shared" si="0"/>
        <v>0</v>
      </c>
      <c r="I36" s="312" t="s">
        <v>390</v>
      </c>
    </row>
    <row r="37" spans="1:9" x14ac:dyDescent="0.3">
      <c r="A37" s="303">
        <v>13</v>
      </c>
      <c r="B37" s="317">
        <v>1550</v>
      </c>
      <c r="C37" s="324" t="s">
        <v>408</v>
      </c>
      <c r="D37" s="325"/>
      <c r="E37" s="326"/>
      <c r="F37" s="305">
        <f>SUM(F38:F39)</f>
        <v>0</v>
      </c>
      <c r="G37" s="323">
        <f>SUM(G38:G39)</f>
        <v>0</v>
      </c>
      <c r="H37" s="306">
        <f t="shared" si="0"/>
        <v>0</v>
      </c>
      <c r="I37" s="307" t="str">
        <f>IF(F37="","",IF(F37&lt;&gt;'Section A'!F21,"Total Must Equal 13 in Section A",""))</f>
        <v/>
      </c>
    </row>
    <row r="38" spans="1:9" x14ac:dyDescent="0.3">
      <c r="A38" s="308"/>
      <c r="B38" s="314">
        <v>1551</v>
      </c>
      <c r="C38" s="392" t="s">
        <v>389</v>
      </c>
      <c r="D38" s="393"/>
      <c r="E38" s="394"/>
      <c r="F38" s="310"/>
      <c r="G38" s="319"/>
      <c r="H38" s="311">
        <f t="shared" si="0"/>
        <v>0</v>
      </c>
      <c r="I38" s="316" t="s">
        <v>409</v>
      </c>
    </row>
    <row r="39" spans="1:9" x14ac:dyDescent="0.3">
      <c r="A39" s="308"/>
      <c r="B39" s="314">
        <v>1552</v>
      </c>
      <c r="C39" s="392" t="s">
        <v>391</v>
      </c>
      <c r="D39" s="393"/>
      <c r="E39" s="394"/>
      <c r="F39" s="310"/>
      <c r="G39" s="319"/>
      <c r="H39" s="311">
        <f t="shared" si="0"/>
        <v>0</v>
      </c>
      <c r="I39" s="316" t="s">
        <v>409</v>
      </c>
    </row>
    <row r="40" spans="1:9" x14ac:dyDescent="0.3">
      <c r="A40" s="303">
        <v>14</v>
      </c>
      <c r="B40" s="317">
        <v>1600</v>
      </c>
      <c r="C40" s="324" t="s">
        <v>410</v>
      </c>
      <c r="D40" s="325"/>
      <c r="E40" s="326"/>
      <c r="F40" s="305">
        <f>SUM(F41:F42)</f>
        <v>0</v>
      </c>
      <c r="G40" s="323">
        <f>SUM(G41:G42)</f>
        <v>0</v>
      </c>
      <c r="H40" s="306">
        <f t="shared" si="0"/>
        <v>0</v>
      </c>
      <c r="I40" s="307" t="str">
        <f>IF(F40="","",IF(F40&lt;&gt;'Section A'!F22,"Total Must Equal 14 in Section A",""))</f>
        <v/>
      </c>
    </row>
    <row r="41" spans="1:9" x14ac:dyDescent="0.3">
      <c r="A41" s="308"/>
      <c r="B41" s="314">
        <v>1601</v>
      </c>
      <c r="C41" s="392" t="s">
        <v>389</v>
      </c>
      <c r="D41" s="393"/>
      <c r="E41" s="394"/>
      <c r="F41" s="310"/>
      <c r="G41" s="319"/>
      <c r="H41" s="311">
        <f t="shared" si="0"/>
        <v>0</v>
      </c>
      <c r="I41" s="312" t="s">
        <v>390</v>
      </c>
    </row>
    <row r="42" spans="1:9" x14ac:dyDescent="0.3">
      <c r="A42" s="308"/>
      <c r="B42" s="314">
        <v>1602</v>
      </c>
      <c r="C42" s="392" t="s">
        <v>391</v>
      </c>
      <c r="D42" s="393"/>
      <c r="E42" s="394"/>
      <c r="F42" s="310"/>
      <c r="G42" s="319"/>
      <c r="H42" s="311">
        <f t="shared" si="0"/>
        <v>0</v>
      </c>
      <c r="I42" s="312" t="s">
        <v>390</v>
      </c>
    </row>
    <row r="43" spans="1:9" x14ac:dyDescent="0.3">
      <c r="A43" s="303" t="s">
        <v>411</v>
      </c>
      <c r="B43" s="317">
        <v>2001</v>
      </c>
      <c r="C43" s="401" t="s">
        <v>412</v>
      </c>
      <c r="D43" s="402"/>
      <c r="E43" s="403"/>
      <c r="F43" s="306">
        <f>SUM(F44:F55)</f>
        <v>0</v>
      </c>
      <c r="G43" s="323">
        <f>SUM(G44:G55)</f>
        <v>0</v>
      </c>
      <c r="H43" s="306">
        <f t="shared" si="0"/>
        <v>0</v>
      </c>
      <c r="I43" s="307" t="str">
        <f>IF(F43="","",IF(F43&lt;&gt;'Section A'!F23,"Total Must Equal 15A in Section A",""))</f>
        <v/>
      </c>
    </row>
    <row r="44" spans="1:9" x14ac:dyDescent="0.3">
      <c r="A44" s="308"/>
      <c r="B44" s="318">
        <v>2011</v>
      </c>
      <c r="C44" s="392" t="s">
        <v>413</v>
      </c>
      <c r="D44" s="393"/>
      <c r="E44" s="394"/>
      <c r="F44" s="310"/>
      <c r="G44" s="322"/>
      <c r="H44" s="311">
        <f t="shared" si="0"/>
        <v>0</v>
      </c>
      <c r="I44" s="312" t="s">
        <v>414</v>
      </c>
    </row>
    <row r="45" spans="1:9" x14ac:dyDescent="0.3">
      <c r="A45" s="308"/>
      <c r="B45" s="318">
        <v>2021</v>
      </c>
      <c r="C45" s="392" t="s">
        <v>415</v>
      </c>
      <c r="D45" s="393"/>
      <c r="E45" s="394"/>
      <c r="F45" s="310"/>
      <c r="G45" s="322"/>
      <c r="H45" s="311">
        <f t="shared" si="0"/>
        <v>0</v>
      </c>
      <c r="I45" s="312" t="s">
        <v>414</v>
      </c>
    </row>
    <row r="46" spans="1:9" x14ac:dyDescent="0.3">
      <c r="A46" s="308"/>
      <c r="B46" s="318">
        <v>2031</v>
      </c>
      <c r="C46" s="392" t="s">
        <v>416</v>
      </c>
      <c r="D46" s="393"/>
      <c r="E46" s="394"/>
      <c r="F46" s="310"/>
      <c r="G46" s="322"/>
      <c r="H46" s="311">
        <f t="shared" si="0"/>
        <v>0</v>
      </c>
      <c r="I46" s="312" t="s">
        <v>414</v>
      </c>
    </row>
    <row r="47" spans="1:9" x14ac:dyDescent="0.3">
      <c r="A47" s="308"/>
      <c r="B47" s="318">
        <v>2041</v>
      </c>
      <c r="C47" s="392" t="s">
        <v>417</v>
      </c>
      <c r="D47" s="393"/>
      <c r="E47" s="394"/>
      <c r="F47" s="310"/>
      <c r="G47" s="322"/>
      <c r="H47" s="311">
        <f t="shared" si="0"/>
        <v>0</v>
      </c>
      <c r="I47" s="312" t="s">
        <v>414</v>
      </c>
    </row>
    <row r="48" spans="1:9" x14ac:dyDescent="0.3">
      <c r="A48" s="308"/>
      <c r="B48" s="318">
        <v>2051</v>
      </c>
      <c r="C48" s="392" t="s">
        <v>418</v>
      </c>
      <c r="D48" s="393"/>
      <c r="E48" s="394"/>
      <c r="F48" s="310"/>
      <c r="G48" s="322"/>
      <c r="H48" s="311">
        <f t="shared" si="0"/>
        <v>0</v>
      </c>
      <c r="I48" s="312" t="s">
        <v>414</v>
      </c>
    </row>
    <row r="49" spans="1:9" x14ac:dyDescent="0.3">
      <c r="A49" s="308"/>
      <c r="B49" s="318">
        <v>2061</v>
      </c>
      <c r="C49" s="392" t="s">
        <v>419</v>
      </c>
      <c r="D49" s="393"/>
      <c r="E49" s="394"/>
      <c r="F49" s="310"/>
      <c r="G49" s="322"/>
      <c r="H49" s="311">
        <f t="shared" si="0"/>
        <v>0</v>
      </c>
      <c r="I49" s="316" t="s">
        <v>395</v>
      </c>
    </row>
    <row r="50" spans="1:9" x14ac:dyDescent="0.3">
      <c r="A50" s="308"/>
      <c r="B50" s="318">
        <v>2012</v>
      </c>
      <c r="C50" s="392" t="s">
        <v>420</v>
      </c>
      <c r="D50" s="393"/>
      <c r="E50" s="394"/>
      <c r="F50" s="310"/>
      <c r="G50" s="322"/>
      <c r="H50" s="311">
        <f t="shared" si="0"/>
        <v>0</v>
      </c>
      <c r="I50" s="312" t="s">
        <v>414</v>
      </c>
    </row>
    <row r="51" spans="1:9" x14ac:dyDescent="0.3">
      <c r="A51" s="308"/>
      <c r="B51" s="318">
        <v>2022</v>
      </c>
      <c r="C51" s="392" t="s">
        <v>421</v>
      </c>
      <c r="D51" s="393"/>
      <c r="E51" s="394"/>
      <c r="F51" s="310"/>
      <c r="G51" s="322"/>
      <c r="H51" s="311">
        <f t="shared" si="0"/>
        <v>0</v>
      </c>
      <c r="I51" s="312" t="s">
        <v>414</v>
      </c>
    </row>
    <row r="52" spans="1:9" x14ac:dyDescent="0.3">
      <c r="A52" s="308"/>
      <c r="B52" s="318">
        <v>2032</v>
      </c>
      <c r="C52" s="392" t="s">
        <v>422</v>
      </c>
      <c r="D52" s="393"/>
      <c r="E52" s="394"/>
      <c r="F52" s="310"/>
      <c r="G52" s="322"/>
      <c r="H52" s="311">
        <f t="shared" si="0"/>
        <v>0</v>
      </c>
      <c r="I52" s="312" t="s">
        <v>414</v>
      </c>
    </row>
    <row r="53" spans="1:9" x14ac:dyDescent="0.3">
      <c r="A53" s="308"/>
      <c r="B53" s="318">
        <v>2042</v>
      </c>
      <c r="C53" s="392" t="s">
        <v>423</v>
      </c>
      <c r="D53" s="393"/>
      <c r="E53" s="394"/>
      <c r="F53" s="310"/>
      <c r="G53" s="322"/>
      <c r="H53" s="311">
        <f t="shared" si="0"/>
        <v>0</v>
      </c>
      <c r="I53" s="312" t="s">
        <v>414</v>
      </c>
    </row>
    <row r="54" spans="1:9" x14ac:dyDescent="0.3">
      <c r="A54" s="308"/>
      <c r="B54" s="318">
        <v>2052</v>
      </c>
      <c r="C54" s="392" t="s">
        <v>424</v>
      </c>
      <c r="D54" s="393"/>
      <c r="E54" s="394"/>
      <c r="F54" s="310"/>
      <c r="G54" s="322"/>
      <c r="H54" s="311">
        <f t="shared" si="0"/>
        <v>0</v>
      </c>
      <c r="I54" s="312" t="s">
        <v>414</v>
      </c>
    </row>
    <row r="55" spans="1:9" x14ac:dyDescent="0.3">
      <c r="A55" s="308"/>
      <c r="B55" s="318">
        <v>2062</v>
      </c>
      <c r="C55" s="392" t="s">
        <v>425</v>
      </c>
      <c r="D55" s="393"/>
      <c r="E55" s="394"/>
      <c r="F55" s="310"/>
      <c r="G55" s="322"/>
      <c r="H55" s="311">
        <f t="shared" si="0"/>
        <v>0</v>
      </c>
      <c r="I55" s="316" t="s">
        <v>395</v>
      </c>
    </row>
    <row r="56" spans="1:9" x14ac:dyDescent="0.3">
      <c r="A56" s="303" t="s">
        <v>426</v>
      </c>
      <c r="B56" s="317">
        <v>3001</v>
      </c>
      <c r="C56" s="401" t="s">
        <v>427</v>
      </c>
      <c r="D56" s="402"/>
      <c r="E56" s="403"/>
      <c r="F56" s="306">
        <f>SUM(F57:F68)</f>
        <v>0</v>
      </c>
      <c r="G56" s="323">
        <f>SUM(G57:G68)</f>
        <v>0</v>
      </c>
      <c r="H56" s="306">
        <f t="shared" si="0"/>
        <v>0</v>
      </c>
      <c r="I56" s="307" t="str">
        <f>IF(F56="","",IF(F56&lt;&gt;'Section A'!F24,"Total Must Equal 15B in Section A",""))</f>
        <v/>
      </c>
    </row>
    <row r="57" spans="1:9" x14ac:dyDescent="0.3">
      <c r="A57" s="308"/>
      <c r="B57" s="318">
        <v>3011</v>
      </c>
      <c r="C57" s="392" t="s">
        <v>428</v>
      </c>
      <c r="D57" s="393"/>
      <c r="E57" s="394"/>
      <c r="F57" s="310"/>
      <c r="G57" s="322"/>
      <c r="H57" s="311">
        <f t="shared" si="0"/>
        <v>0</v>
      </c>
      <c r="I57" s="312" t="s">
        <v>414</v>
      </c>
    </row>
    <row r="58" spans="1:9" x14ac:dyDescent="0.3">
      <c r="A58" s="308"/>
      <c r="B58" s="318">
        <v>3021</v>
      </c>
      <c r="C58" s="392" t="s">
        <v>429</v>
      </c>
      <c r="D58" s="393"/>
      <c r="E58" s="394"/>
      <c r="F58" s="310"/>
      <c r="G58" s="322"/>
      <c r="H58" s="311">
        <f t="shared" si="0"/>
        <v>0</v>
      </c>
      <c r="I58" s="312" t="s">
        <v>414</v>
      </c>
    </row>
    <row r="59" spans="1:9" x14ac:dyDescent="0.3">
      <c r="A59" s="308"/>
      <c r="B59" s="318">
        <v>3032</v>
      </c>
      <c r="C59" s="392" t="s">
        <v>430</v>
      </c>
      <c r="D59" s="393"/>
      <c r="E59" s="394"/>
      <c r="F59" s="310"/>
      <c r="G59" s="322"/>
      <c r="H59" s="311">
        <f t="shared" si="0"/>
        <v>0</v>
      </c>
      <c r="I59" s="312" t="s">
        <v>414</v>
      </c>
    </row>
    <row r="60" spans="1:9" x14ac:dyDescent="0.3">
      <c r="A60" s="308"/>
      <c r="B60" s="318">
        <v>3041</v>
      </c>
      <c r="C60" s="392" t="s">
        <v>431</v>
      </c>
      <c r="D60" s="393"/>
      <c r="E60" s="394"/>
      <c r="F60" s="310"/>
      <c r="G60" s="322"/>
      <c r="H60" s="311">
        <f t="shared" si="0"/>
        <v>0</v>
      </c>
      <c r="I60" s="312" t="s">
        <v>414</v>
      </c>
    </row>
    <row r="61" spans="1:9" x14ac:dyDescent="0.3">
      <c r="A61" s="308"/>
      <c r="B61" s="318">
        <v>3051</v>
      </c>
      <c r="C61" s="392" t="s">
        <v>432</v>
      </c>
      <c r="D61" s="393"/>
      <c r="E61" s="394"/>
      <c r="F61" s="310"/>
      <c r="G61" s="322"/>
      <c r="H61" s="311">
        <f t="shared" si="0"/>
        <v>0</v>
      </c>
      <c r="I61" s="312" t="s">
        <v>414</v>
      </c>
    </row>
    <row r="62" spans="1:9" x14ac:dyDescent="0.3">
      <c r="A62" s="308"/>
      <c r="B62" s="318">
        <v>3061</v>
      </c>
      <c r="C62" s="392" t="s">
        <v>433</v>
      </c>
      <c r="D62" s="393"/>
      <c r="E62" s="394"/>
      <c r="F62" s="310"/>
      <c r="G62" s="322"/>
      <c r="H62" s="311">
        <f t="shared" si="0"/>
        <v>0</v>
      </c>
      <c r="I62" s="312" t="s">
        <v>414</v>
      </c>
    </row>
    <row r="63" spans="1:9" x14ac:dyDescent="0.3">
      <c r="A63" s="308"/>
      <c r="B63" s="318">
        <v>3012</v>
      </c>
      <c r="C63" s="392" t="s">
        <v>434</v>
      </c>
      <c r="D63" s="393"/>
      <c r="E63" s="394"/>
      <c r="F63" s="310"/>
      <c r="G63" s="322"/>
      <c r="H63" s="311">
        <f t="shared" si="0"/>
        <v>0</v>
      </c>
      <c r="I63" s="312" t="s">
        <v>414</v>
      </c>
    </row>
    <row r="64" spans="1:9" x14ac:dyDescent="0.3">
      <c r="A64" s="308"/>
      <c r="B64" s="318">
        <v>3022</v>
      </c>
      <c r="C64" s="392" t="s">
        <v>435</v>
      </c>
      <c r="D64" s="393"/>
      <c r="E64" s="394"/>
      <c r="F64" s="310"/>
      <c r="G64" s="322"/>
      <c r="H64" s="311">
        <f t="shared" si="0"/>
        <v>0</v>
      </c>
      <c r="I64" s="312" t="s">
        <v>414</v>
      </c>
    </row>
    <row r="65" spans="1:9" x14ac:dyDescent="0.3">
      <c r="A65" s="308"/>
      <c r="B65" s="318">
        <v>3032</v>
      </c>
      <c r="C65" s="392" t="s">
        <v>436</v>
      </c>
      <c r="D65" s="393"/>
      <c r="E65" s="394"/>
      <c r="F65" s="310"/>
      <c r="G65" s="322"/>
      <c r="H65" s="311">
        <f t="shared" si="0"/>
        <v>0</v>
      </c>
      <c r="I65" s="312" t="s">
        <v>414</v>
      </c>
    </row>
    <row r="66" spans="1:9" x14ac:dyDescent="0.3">
      <c r="A66" s="308"/>
      <c r="B66" s="318">
        <v>3042</v>
      </c>
      <c r="C66" s="392" t="s">
        <v>437</v>
      </c>
      <c r="D66" s="393"/>
      <c r="E66" s="394"/>
      <c r="F66" s="310"/>
      <c r="G66" s="322"/>
      <c r="H66" s="311">
        <f t="shared" si="0"/>
        <v>0</v>
      </c>
      <c r="I66" s="312" t="s">
        <v>414</v>
      </c>
    </row>
    <row r="67" spans="1:9" x14ac:dyDescent="0.3">
      <c r="A67" s="308"/>
      <c r="B67" s="318">
        <v>3052</v>
      </c>
      <c r="C67" s="392" t="s">
        <v>438</v>
      </c>
      <c r="D67" s="393"/>
      <c r="E67" s="394"/>
      <c r="F67" s="310"/>
      <c r="G67" s="322"/>
      <c r="H67" s="311">
        <f t="shared" si="0"/>
        <v>0</v>
      </c>
      <c r="I67" s="312" t="s">
        <v>414</v>
      </c>
    </row>
    <row r="68" spans="1:9" x14ac:dyDescent="0.3">
      <c r="A68" s="308"/>
      <c r="B68" s="318">
        <v>3062</v>
      </c>
      <c r="C68" s="392" t="s">
        <v>439</v>
      </c>
      <c r="D68" s="393"/>
      <c r="E68" s="394"/>
      <c r="F68" s="310"/>
      <c r="G68" s="322"/>
      <c r="H68" s="311">
        <f t="shared" si="0"/>
        <v>0</v>
      </c>
      <c r="I68" s="312" t="s">
        <v>414</v>
      </c>
    </row>
    <row r="69" spans="1:9" x14ac:dyDescent="0.3">
      <c r="A69" s="303" t="s">
        <v>440</v>
      </c>
      <c r="B69" s="317">
        <v>4000</v>
      </c>
      <c r="C69" s="401" t="s">
        <v>441</v>
      </c>
      <c r="D69" s="402"/>
      <c r="E69" s="403"/>
      <c r="F69" s="306">
        <f>SUM(F70:F71)</f>
        <v>0</v>
      </c>
      <c r="G69" s="323">
        <f>SUM(G70:G71)</f>
        <v>0</v>
      </c>
      <c r="H69" s="306">
        <f t="shared" ref="H69:H77" si="1">F69-G69</f>
        <v>0</v>
      </c>
      <c r="I69" s="307" t="str">
        <f>IF(F69="","",IF(F69&lt;&gt;'Section A'!F25,"Total Must Equal 15C in Section A",""))</f>
        <v/>
      </c>
    </row>
    <row r="70" spans="1:9" x14ac:dyDescent="0.3">
      <c r="A70" s="308"/>
      <c r="B70" s="318">
        <v>4001</v>
      </c>
      <c r="C70" s="392" t="s">
        <v>389</v>
      </c>
      <c r="D70" s="393"/>
      <c r="E70" s="394"/>
      <c r="F70" s="310"/>
      <c r="G70" s="322"/>
      <c r="H70" s="311">
        <f t="shared" si="1"/>
        <v>0</v>
      </c>
      <c r="I70" s="312" t="s">
        <v>390</v>
      </c>
    </row>
    <row r="71" spans="1:9" x14ac:dyDescent="0.3">
      <c r="A71" s="308"/>
      <c r="B71" s="318">
        <v>4002</v>
      </c>
      <c r="C71" s="392" t="s">
        <v>391</v>
      </c>
      <c r="D71" s="393"/>
      <c r="E71" s="394"/>
      <c r="F71" s="310"/>
      <c r="G71" s="322"/>
      <c r="H71" s="311">
        <f t="shared" si="1"/>
        <v>0</v>
      </c>
      <c r="I71" s="312" t="s">
        <v>390</v>
      </c>
    </row>
    <row r="72" spans="1:9" x14ac:dyDescent="0.3">
      <c r="A72" s="303" t="s">
        <v>442</v>
      </c>
      <c r="B72" s="317">
        <v>5000</v>
      </c>
      <c r="C72" s="401" t="s">
        <v>443</v>
      </c>
      <c r="D72" s="402"/>
      <c r="E72" s="403"/>
      <c r="F72" s="306">
        <f>SUM(F73:F74)</f>
        <v>0</v>
      </c>
      <c r="G72" s="323">
        <f>SUM(G73:G74)</f>
        <v>0</v>
      </c>
      <c r="H72" s="306">
        <f t="shared" si="1"/>
        <v>0</v>
      </c>
      <c r="I72" s="307" t="str">
        <f>IF(F72="","",IF(F72&lt;&gt;'Section A'!F26,"Total Must Equal 15D in Section A",""))</f>
        <v/>
      </c>
    </row>
    <row r="73" spans="1:9" x14ac:dyDescent="0.3">
      <c r="A73" s="308"/>
      <c r="B73" s="318">
        <v>5001</v>
      </c>
      <c r="C73" s="392" t="s">
        <v>389</v>
      </c>
      <c r="D73" s="393"/>
      <c r="E73" s="394"/>
      <c r="F73" s="310"/>
      <c r="G73" s="322"/>
      <c r="H73" s="311">
        <f t="shared" si="1"/>
        <v>0</v>
      </c>
      <c r="I73" s="316" t="s">
        <v>395</v>
      </c>
    </row>
    <row r="74" spans="1:9" x14ac:dyDescent="0.3">
      <c r="A74" s="308"/>
      <c r="B74" s="318">
        <v>5002</v>
      </c>
      <c r="C74" s="392" t="s">
        <v>391</v>
      </c>
      <c r="D74" s="393"/>
      <c r="E74" s="394"/>
      <c r="F74" s="310"/>
      <c r="G74" s="322"/>
      <c r="H74" s="311">
        <f t="shared" si="1"/>
        <v>0</v>
      </c>
      <c r="I74" s="316" t="s">
        <v>395</v>
      </c>
    </row>
    <row r="75" spans="1:9" x14ac:dyDescent="0.3">
      <c r="A75" s="303">
        <v>17</v>
      </c>
      <c r="B75" s="317">
        <v>7000</v>
      </c>
      <c r="C75" s="401" t="s">
        <v>444</v>
      </c>
      <c r="D75" s="402"/>
      <c r="E75" s="403"/>
      <c r="F75" s="306">
        <f>SUM(F76:F77)</f>
        <v>0</v>
      </c>
      <c r="G75" s="323">
        <f>SUM(G76:G77)</f>
        <v>0</v>
      </c>
      <c r="H75" s="306">
        <f t="shared" si="1"/>
        <v>0</v>
      </c>
      <c r="I75" s="307" t="str">
        <f>IF(F75="","",IF(F75&lt;'Section A'!F28,"Total Must Equal 17 in Section A",""))</f>
        <v/>
      </c>
    </row>
    <row r="76" spans="1:9" x14ac:dyDescent="0.3">
      <c r="A76" s="308"/>
      <c r="B76" s="318">
        <v>7001</v>
      </c>
      <c r="C76" s="392" t="s">
        <v>389</v>
      </c>
      <c r="D76" s="393"/>
      <c r="E76" s="394"/>
      <c r="F76" s="310"/>
      <c r="G76" s="322"/>
      <c r="H76" s="311">
        <f t="shared" si="1"/>
        <v>0</v>
      </c>
      <c r="I76" s="316" t="s">
        <v>395</v>
      </c>
    </row>
    <row r="77" spans="1:9" x14ac:dyDescent="0.3">
      <c r="A77" s="308"/>
      <c r="B77" s="318">
        <v>7002</v>
      </c>
      <c r="C77" s="392" t="s">
        <v>391</v>
      </c>
      <c r="D77" s="393"/>
      <c r="E77" s="394"/>
      <c r="F77" s="310"/>
      <c r="G77" s="322"/>
      <c r="H77" s="311">
        <f t="shared" si="1"/>
        <v>0</v>
      </c>
      <c r="I77" s="316" t="s">
        <v>395</v>
      </c>
    </row>
    <row r="78" spans="1:9" x14ac:dyDescent="0.3">
      <c r="A78" s="308"/>
      <c r="B78" s="309" t="s">
        <v>445</v>
      </c>
      <c r="C78" s="392" t="s">
        <v>446</v>
      </c>
      <c r="D78" s="393"/>
      <c r="E78" s="394"/>
      <c r="F78" s="327">
        <f>SUM(F4,F7,F10,F13,F16,F19,F22,F25,F28,F31,F34,F37,F40,F43,F56,F69,F72,F75)</f>
        <v>0</v>
      </c>
      <c r="G78" s="305"/>
      <c r="H78" s="328">
        <f>SUM(H4,H7,H10,H13,H16,H19,H22,H25,H28,H31,H34,H37,H40,H43,H56,H69,H72)</f>
        <v>0</v>
      </c>
      <c r="I78" s="329" t="s">
        <v>447</v>
      </c>
    </row>
    <row r="79" spans="1:9" x14ac:dyDescent="0.3">
      <c r="C79" s="404"/>
      <c r="D79" s="404"/>
      <c r="E79" s="404"/>
      <c r="F79" s="330"/>
      <c r="G79" s="330"/>
      <c r="H79" s="331">
        <f>SUM(H4+H7+H10+H16+H19+H22+H25+H28+H31+H34+H37)</f>
        <v>0</v>
      </c>
      <c r="I79" s="329" t="s">
        <v>448</v>
      </c>
    </row>
    <row r="80" spans="1:9" x14ac:dyDescent="0.3">
      <c r="C80" s="404"/>
      <c r="D80" s="404"/>
      <c r="E80" s="404"/>
      <c r="F80" s="330"/>
      <c r="G80" s="407"/>
      <c r="H80" s="407"/>
    </row>
    <row r="81" spans="1:9" x14ac:dyDescent="0.3">
      <c r="C81" s="404" t="s">
        <v>449</v>
      </c>
      <c r="D81" s="404"/>
      <c r="E81" s="404"/>
      <c r="F81" s="332">
        <f>(SUM(H4+H7+H10+H13+H16+H19+H22+H25+H28+H31+H34+H37))*$I$2</f>
        <v>0</v>
      </c>
      <c r="G81" s="407" t="s">
        <v>450</v>
      </c>
      <c r="H81" s="407"/>
    </row>
    <row r="82" spans="1:9" x14ac:dyDescent="0.3">
      <c r="C82" s="404" t="s">
        <v>451</v>
      </c>
      <c r="D82" s="404"/>
      <c r="E82" s="404"/>
      <c r="F82" s="332">
        <f>'Section A'!F28</f>
        <v>0</v>
      </c>
      <c r="G82" s="407" t="s">
        <v>452</v>
      </c>
      <c r="H82" s="407"/>
      <c r="I82" s="330"/>
    </row>
    <row r="83" spans="1:9" x14ac:dyDescent="0.3">
      <c r="C83" s="404" t="s">
        <v>453</v>
      </c>
      <c r="D83" s="404"/>
      <c r="E83" s="404"/>
      <c r="F83" s="332">
        <f>F81-(SUM(F82:F82))</f>
        <v>0</v>
      </c>
      <c r="G83" s="408" t="s">
        <v>454</v>
      </c>
      <c r="H83" s="408"/>
    </row>
    <row r="84" spans="1:9" x14ac:dyDescent="0.3">
      <c r="C84" s="333"/>
      <c r="D84" s="333"/>
      <c r="E84" s="333"/>
      <c r="F84" s="334"/>
      <c r="G84" s="330"/>
    </row>
    <row r="85" spans="1:9" x14ac:dyDescent="0.3">
      <c r="A85" s="335" t="s">
        <v>455</v>
      </c>
      <c r="F85" s="336"/>
      <c r="G85" s="336"/>
    </row>
    <row r="86" spans="1:9" x14ac:dyDescent="0.3">
      <c r="A86" s="405"/>
      <c r="B86" s="405"/>
      <c r="C86" s="405"/>
      <c r="D86" s="405"/>
      <c r="E86" s="405"/>
      <c r="F86" s="405"/>
      <c r="G86" s="405"/>
      <c r="H86" s="405"/>
      <c r="I86" s="405"/>
    </row>
    <row r="87" spans="1:9" x14ac:dyDescent="0.3">
      <c r="A87" s="405"/>
      <c r="B87" s="405"/>
      <c r="C87" s="405"/>
      <c r="D87" s="405"/>
      <c r="E87" s="405"/>
      <c r="F87" s="405"/>
      <c r="G87" s="405"/>
      <c r="H87" s="405"/>
      <c r="I87" s="405"/>
    </row>
    <row r="88" spans="1:9" x14ac:dyDescent="0.3">
      <c r="A88" s="405"/>
      <c r="B88" s="405"/>
      <c r="C88" s="405"/>
      <c r="D88" s="405"/>
      <c r="E88" s="405"/>
      <c r="F88" s="405"/>
      <c r="G88" s="405"/>
      <c r="H88" s="405"/>
      <c r="I88" s="405"/>
    </row>
    <row r="89" spans="1:9" x14ac:dyDescent="0.3">
      <c r="A89" s="405"/>
      <c r="B89" s="405"/>
      <c r="C89" s="405"/>
      <c r="D89" s="405"/>
      <c r="E89" s="405"/>
      <c r="F89" s="405"/>
      <c r="G89" s="405"/>
      <c r="H89" s="405"/>
      <c r="I89" s="405"/>
    </row>
    <row r="90" spans="1:9" x14ac:dyDescent="0.3">
      <c r="F90" s="336"/>
      <c r="G90" s="336"/>
    </row>
    <row r="91" spans="1:9" x14ac:dyDescent="0.3">
      <c r="A91" s="406" t="s">
        <v>456</v>
      </c>
      <c r="B91" s="406"/>
      <c r="C91" s="406"/>
      <c r="D91" s="406"/>
      <c r="E91" s="406"/>
      <c r="F91" s="406"/>
      <c r="G91" s="406"/>
      <c r="H91" s="406"/>
      <c r="I91" s="406"/>
    </row>
    <row r="92" spans="1:9" x14ac:dyDescent="0.3">
      <c r="A92" s="406" t="s">
        <v>457</v>
      </c>
      <c r="B92" s="406"/>
      <c r="C92" s="406"/>
      <c r="D92" s="406"/>
      <c r="E92" s="406"/>
      <c r="F92" s="406"/>
      <c r="G92" s="406"/>
      <c r="H92" s="406"/>
      <c r="I92" s="406"/>
    </row>
  </sheetData>
  <sheetProtection algorithmName="SHA-512" hashValue="2jR9GFPYDYFR1gOZkbenvnqKGz7jFq5xrUtbSK9AuKzVqooOOa8WFlbMo7/FOQSnXsknTZeFub2Uj7SaDhlsgA==" saltValue="j9YXagvouqoTfaACPzefiQ==" spinCount="100000" sheet="1" objects="1" scenarios="1"/>
  <protectedRanges>
    <protectedRange sqref="I2" name="Range20"/>
    <protectedRange sqref="A86" name="Range19"/>
    <protectedRange sqref="F76:G77" name="Range18"/>
    <protectedRange sqref="F73:G74" name="Range17"/>
    <protectedRange sqref="F70:G71" name="Range16"/>
    <protectedRange sqref="F57:G68" name="Range15"/>
    <protectedRange sqref="F44:G55" name="Range14"/>
    <protectedRange sqref="F41:G42" name="Range13"/>
    <protectedRange sqref="F38:G39" name="Range12"/>
    <protectedRange sqref="F35:G36" name="Range11"/>
    <protectedRange sqref="F32:G33" name="Range10"/>
    <protectedRange sqref="F29:G30" name="Range9"/>
    <protectedRange sqref="F26:G27" name="Range8"/>
    <protectedRange sqref="F23:G24" name="Range7"/>
    <protectedRange sqref="F20:G21" name="Range6"/>
    <protectedRange sqref="F17:G18" name="Range5"/>
    <protectedRange sqref="F14:G15" name="Range4"/>
    <protectedRange sqref="F11:G12" name="Range3"/>
    <protectedRange sqref="F8:G9" name="Range2"/>
    <protectedRange sqref="F5:G6" name="Range1"/>
  </protectedRanges>
  <mergeCells count="88">
    <mergeCell ref="A86:I89"/>
    <mergeCell ref="A91:I91"/>
    <mergeCell ref="A92:I92"/>
    <mergeCell ref="G80:H80"/>
    <mergeCell ref="C81:E81"/>
    <mergeCell ref="G81:H81"/>
    <mergeCell ref="C82:E82"/>
    <mergeCell ref="G82:H82"/>
    <mergeCell ref="C83:E83"/>
    <mergeCell ref="G83:H83"/>
    <mergeCell ref="C80:E80"/>
    <mergeCell ref="C75:E75"/>
    <mergeCell ref="C76:E76"/>
    <mergeCell ref="C77:E77"/>
    <mergeCell ref="C78:E78"/>
    <mergeCell ref="C79:E79"/>
    <mergeCell ref="C74:E74"/>
    <mergeCell ref="C63:E63"/>
    <mergeCell ref="C64:E64"/>
    <mergeCell ref="C65:E65"/>
    <mergeCell ref="C66:E66"/>
    <mergeCell ref="C67:E67"/>
    <mergeCell ref="C68:E68"/>
    <mergeCell ref="C69:E69"/>
    <mergeCell ref="C70:E70"/>
    <mergeCell ref="C71:E71"/>
    <mergeCell ref="C72:E72"/>
    <mergeCell ref="C73:E73"/>
    <mergeCell ref="C62:E62"/>
    <mergeCell ref="C51:E51"/>
    <mergeCell ref="C52:E52"/>
    <mergeCell ref="C53:E53"/>
    <mergeCell ref="C54:E54"/>
    <mergeCell ref="C55:E55"/>
    <mergeCell ref="C56:E56"/>
    <mergeCell ref="C57:E57"/>
    <mergeCell ref="C58:E58"/>
    <mergeCell ref="C59:E59"/>
    <mergeCell ref="C60:E60"/>
    <mergeCell ref="C61:E61"/>
    <mergeCell ref="C50:E50"/>
    <mergeCell ref="C38:E38"/>
    <mergeCell ref="C39:E39"/>
    <mergeCell ref="C41:E41"/>
    <mergeCell ref="C42:E42"/>
    <mergeCell ref="C43:E43"/>
    <mergeCell ref="C44:E44"/>
    <mergeCell ref="C45:E45"/>
    <mergeCell ref="C46:E46"/>
    <mergeCell ref="C47:E47"/>
    <mergeCell ref="C48:E48"/>
    <mergeCell ref="C49:E49"/>
    <mergeCell ref="C36:E36"/>
    <mergeCell ref="C24:E24"/>
    <mergeCell ref="C25:E25"/>
    <mergeCell ref="C26:E26"/>
    <mergeCell ref="C27:E27"/>
    <mergeCell ref="C28:E28"/>
    <mergeCell ref="C29:E29"/>
    <mergeCell ref="C30:E30"/>
    <mergeCell ref="C31:E31"/>
    <mergeCell ref="C32:E32"/>
    <mergeCell ref="C33:E33"/>
    <mergeCell ref="C35:E35"/>
    <mergeCell ref="C23:E23"/>
    <mergeCell ref="C12:E12"/>
    <mergeCell ref="C13:E13"/>
    <mergeCell ref="C14:E14"/>
    <mergeCell ref="C15:E15"/>
    <mergeCell ref="C16:E16"/>
    <mergeCell ref="C17:E17"/>
    <mergeCell ref="C18:E18"/>
    <mergeCell ref="C19:E19"/>
    <mergeCell ref="C20:E20"/>
    <mergeCell ref="C21:E21"/>
    <mergeCell ref="C22:E22"/>
    <mergeCell ref="C11:E11"/>
    <mergeCell ref="B1:I1"/>
    <mergeCell ref="A2:G2"/>
    <mergeCell ref="C3:E3"/>
    <mergeCell ref="J3:M3"/>
    <mergeCell ref="C4:E4"/>
    <mergeCell ref="C5:E5"/>
    <mergeCell ref="C6:E6"/>
    <mergeCell ref="C7:E7"/>
    <mergeCell ref="C8:E8"/>
    <mergeCell ref="C9:E9"/>
    <mergeCell ref="C10:E10"/>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AD41"/>
  <sheetViews>
    <sheetView workbookViewId="0">
      <selection activeCell="H31" sqref="H31"/>
    </sheetView>
  </sheetViews>
  <sheetFormatPr defaultColWidth="9.109375" defaultRowHeight="13.2" x14ac:dyDescent="0.25"/>
  <cols>
    <col min="1" max="1" width="2.6640625" style="10" customWidth="1"/>
    <col min="2" max="2" width="4.109375" style="10" customWidth="1"/>
    <col min="3" max="3" width="3.6640625" style="10" customWidth="1"/>
    <col min="4" max="4" width="4" style="10" customWidth="1"/>
    <col min="5" max="5" width="15.44140625" style="10" customWidth="1"/>
    <col min="6" max="6" width="14.6640625" style="10" customWidth="1"/>
    <col min="7" max="7" width="19.109375" style="10" customWidth="1"/>
    <col min="8" max="8" width="9.5546875" style="10" customWidth="1"/>
    <col min="9" max="9" width="7" style="10" customWidth="1"/>
    <col min="10" max="10" width="9.5546875" style="10" customWidth="1"/>
    <col min="11" max="11" width="5.109375" style="10" customWidth="1"/>
    <col min="12" max="12" width="3.44140625" style="10" customWidth="1"/>
    <col min="13" max="13" width="13.109375" style="10" customWidth="1"/>
    <col min="14" max="14" width="2.5546875" style="10" customWidth="1"/>
    <col min="15" max="15" width="15.6640625" style="10" customWidth="1"/>
    <col min="16" max="16" width="3" style="10" customWidth="1"/>
    <col min="17" max="17" width="3.44140625" style="10" customWidth="1"/>
    <col min="18" max="18" width="2.33203125" style="10" customWidth="1"/>
    <col min="19" max="19" width="2.44140625" style="10" customWidth="1"/>
    <col min="20" max="20" width="9.109375" style="10"/>
    <col min="21" max="21" width="15.33203125" style="10" customWidth="1"/>
    <col min="22" max="16384" width="9.109375" style="10"/>
  </cols>
  <sheetData>
    <row r="1" spans="2:30" ht="12.75" customHeight="1" x14ac:dyDescent="0.25">
      <c r="B1" s="10" t="s">
        <v>22</v>
      </c>
      <c r="F1" s="434">
        <f>+'Section A'!B2</f>
        <v>0</v>
      </c>
      <c r="G1" s="434"/>
      <c r="H1" s="434"/>
      <c r="I1" s="434"/>
      <c r="J1" s="434"/>
      <c r="K1" s="434"/>
      <c r="L1" s="434"/>
      <c r="M1" s="10" t="s">
        <v>189</v>
      </c>
      <c r="O1" s="435">
        <f>+'Section A'!F2</f>
        <v>0</v>
      </c>
      <c r="P1" s="435"/>
    </row>
    <row r="2" spans="2:30" ht="15" customHeight="1" x14ac:dyDescent="0.3">
      <c r="B2" s="414" t="s">
        <v>184</v>
      </c>
      <c r="C2" s="414"/>
      <c r="D2" s="414"/>
      <c r="E2" s="414"/>
      <c r="F2" s="414"/>
      <c r="G2" s="414"/>
      <c r="H2" s="414"/>
      <c r="I2" s="414"/>
      <c r="J2" s="414"/>
    </row>
    <row r="3" spans="2:30" ht="13.5" customHeight="1" x14ac:dyDescent="0.25">
      <c r="B3" s="146"/>
      <c r="C3" s="415" t="s">
        <v>187</v>
      </c>
      <c r="D3" s="415"/>
      <c r="E3" s="415"/>
      <c r="F3" s="415"/>
      <c r="G3" s="415"/>
      <c r="H3" s="415"/>
      <c r="I3" s="415"/>
      <c r="J3" s="415"/>
      <c r="K3" s="415"/>
      <c r="L3" s="415"/>
      <c r="M3" s="415"/>
      <c r="N3" s="415"/>
      <c r="O3" s="415"/>
      <c r="P3" s="415"/>
      <c r="Q3" s="415"/>
    </row>
    <row r="4" spans="2:30" ht="6.75" customHeight="1" x14ac:dyDescent="0.25">
      <c r="B4" s="146"/>
      <c r="C4" s="146"/>
      <c r="D4" s="146"/>
      <c r="E4" s="146"/>
      <c r="F4" s="146"/>
      <c r="G4" s="146"/>
      <c r="H4" s="146"/>
      <c r="I4" s="146"/>
      <c r="J4" s="146"/>
      <c r="K4" s="146"/>
      <c r="L4" s="146"/>
      <c r="M4" s="146"/>
      <c r="N4" s="146"/>
      <c r="O4" s="146"/>
      <c r="P4" s="146"/>
      <c r="Q4" s="146"/>
    </row>
    <row r="5" spans="2:30" ht="45.75" customHeight="1" x14ac:dyDescent="0.3">
      <c r="B5" s="147" t="s">
        <v>97</v>
      </c>
      <c r="C5" s="148"/>
      <c r="D5" s="148"/>
      <c r="E5" s="410" t="s">
        <v>153</v>
      </c>
      <c r="F5" s="410"/>
      <c r="G5" s="410"/>
      <c r="H5" s="410"/>
      <c r="I5" s="410"/>
      <c r="J5" s="410"/>
      <c r="K5" s="410"/>
      <c r="L5" s="410"/>
      <c r="M5" s="410"/>
      <c r="N5" s="410"/>
      <c r="O5" s="410"/>
      <c r="P5" s="410"/>
      <c r="Q5" s="411"/>
      <c r="T5" s="418" t="s">
        <v>276</v>
      </c>
      <c r="U5" s="418"/>
      <c r="V5" s="418"/>
      <c r="W5" s="418"/>
      <c r="X5" s="418"/>
      <c r="Y5" s="418"/>
      <c r="Z5" s="418"/>
    </row>
    <row r="6" spans="2:30" ht="15" customHeight="1" x14ac:dyDescent="0.3">
      <c r="B6" s="149"/>
      <c r="C6" s="150"/>
      <c r="D6" s="150"/>
      <c r="E6" s="416" t="s">
        <v>106</v>
      </c>
      <c r="F6" s="416"/>
      <c r="G6" s="416"/>
      <c r="H6" s="416"/>
      <c r="I6" s="416"/>
      <c r="J6" s="416"/>
      <c r="K6" s="416"/>
      <c r="L6" s="416"/>
      <c r="M6" s="416"/>
      <c r="N6" s="416"/>
      <c r="O6" s="416"/>
      <c r="P6" s="416"/>
      <c r="Q6" s="417"/>
      <c r="T6" s="151"/>
    </row>
    <row r="7" spans="2:30" ht="6.75" customHeight="1" x14ac:dyDescent="0.25">
      <c r="B7" s="152"/>
      <c r="C7" s="146"/>
      <c r="D7" s="146"/>
      <c r="E7" s="146"/>
      <c r="F7" s="146"/>
      <c r="G7" s="146"/>
      <c r="H7" s="146"/>
      <c r="I7" s="146"/>
      <c r="J7" s="146"/>
      <c r="K7" s="146"/>
      <c r="L7" s="146"/>
      <c r="M7" s="146"/>
      <c r="N7" s="146"/>
      <c r="O7" s="146"/>
      <c r="P7" s="146"/>
      <c r="Q7" s="146"/>
    </row>
    <row r="8" spans="2:30" ht="28.5" customHeight="1" x14ac:dyDescent="0.3">
      <c r="B8" s="356" t="s">
        <v>264</v>
      </c>
      <c r="C8" s="356"/>
      <c r="D8" s="356"/>
      <c r="E8" s="356"/>
      <c r="F8" s="356"/>
      <c r="G8" s="356"/>
      <c r="H8" s="356"/>
      <c r="I8" s="356"/>
      <c r="J8" s="356"/>
      <c r="K8" s="356"/>
      <c r="L8" s="356"/>
      <c r="M8" s="356"/>
      <c r="N8" s="356"/>
      <c r="O8" s="356"/>
      <c r="P8" s="356"/>
      <c r="Q8" s="356"/>
      <c r="T8" s="418" t="s">
        <v>277</v>
      </c>
      <c r="U8" s="418"/>
      <c r="V8" s="418"/>
      <c r="W8" s="418"/>
      <c r="X8" s="418"/>
      <c r="Y8" s="151"/>
      <c r="Z8" s="153"/>
      <c r="AA8" s="153"/>
      <c r="AB8" s="153"/>
      <c r="AC8" s="153"/>
      <c r="AD8" s="153"/>
    </row>
    <row r="9" spans="2:30" ht="18" customHeight="1" x14ac:dyDescent="0.25">
      <c r="B9" s="146"/>
      <c r="C9" s="154" t="s">
        <v>111</v>
      </c>
      <c r="D9" s="356" t="s">
        <v>185</v>
      </c>
      <c r="E9" s="356"/>
      <c r="F9" s="356"/>
      <c r="G9" s="356"/>
      <c r="H9" s="356"/>
      <c r="I9" s="356"/>
      <c r="J9" s="356"/>
      <c r="K9" s="356"/>
      <c r="L9" s="356"/>
      <c r="M9" s="356"/>
      <c r="N9" s="356"/>
      <c r="O9" s="356"/>
      <c r="P9" s="356"/>
      <c r="Q9" s="356"/>
      <c r="T9" s="51"/>
      <c r="U9" s="155"/>
      <c r="V9" s="155"/>
      <c r="W9" s="155"/>
      <c r="X9" s="155"/>
      <c r="Y9" s="155"/>
      <c r="Z9" s="155"/>
      <c r="AA9" s="155"/>
      <c r="AB9" s="155"/>
      <c r="AC9" s="155"/>
      <c r="AD9" s="155"/>
    </row>
    <row r="10" spans="2:30" ht="17.25" customHeight="1" x14ac:dyDescent="0.25">
      <c r="B10" s="146"/>
      <c r="C10" s="154" t="s">
        <v>112</v>
      </c>
      <c r="D10" s="356" t="s">
        <v>114</v>
      </c>
      <c r="E10" s="356"/>
      <c r="F10" s="356"/>
      <c r="G10" s="356"/>
      <c r="H10" s="356"/>
      <c r="I10" s="356"/>
      <c r="J10" s="356"/>
      <c r="K10" s="356"/>
      <c r="L10" s="356"/>
      <c r="M10" s="356"/>
      <c r="N10" s="356"/>
      <c r="O10" s="356"/>
      <c r="P10" s="356"/>
      <c r="Q10" s="356"/>
      <c r="T10" s="156"/>
      <c r="U10" s="157"/>
      <c r="V10" s="157"/>
      <c r="W10" s="157"/>
      <c r="X10" s="157"/>
      <c r="Y10" s="157"/>
      <c r="Z10" s="157"/>
      <c r="AA10" s="157"/>
      <c r="AB10" s="157"/>
      <c r="AC10" s="157"/>
      <c r="AD10" s="157"/>
    </row>
    <row r="11" spans="2:30" ht="14.25" customHeight="1" x14ac:dyDescent="0.25">
      <c r="B11" s="146"/>
      <c r="C11" s="154" t="s">
        <v>113</v>
      </c>
      <c r="D11" s="419" t="s">
        <v>265</v>
      </c>
      <c r="E11" s="419"/>
      <c r="F11" s="419"/>
      <c r="G11" s="419"/>
      <c r="H11" s="419"/>
      <c r="I11" s="419"/>
      <c r="J11" s="419"/>
      <c r="K11" s="419"/>
      <c r="L11" s="419"/>
      <c r="M11" s="419"/>
      <c r="N11" s="419"/>
      <c r="O11" s="419"/>
      <c r="P11" s="419"/>
      <c r="Q11" s="419"/>
      <c r="T11" s="409"/>
      <c r="U11" s="409"/>
      <c r="V11" s="409"/>
      <c r="W11" s="409"/>
      <c r="X11" s="409"/>
      <c r="Y11" s="409"/>
    </row>
    <row r="12" spans="2:30" ht="8.25" customHeight="1" x14ac:dyDescent="0.25">
      <c r="B12" s="146"/>
      <c r="C12" s="158"/>
      <c r="D12" s="158"/>
      <c r="E12" s="158"/>
      <c r="F12" s="158"/>
      <c r="G12" s="158"/>
      <c r="H12" s="158"/>
      <c r="I12" s="158"/>
      <c r="J12" s="158"/>
      <c r="K12" s="158"/>
      <c r="L12" s="158"/>
      <c r="M12" s="158"/>
      <c r="N12" s="158"/>
      <c r="O12" s="158"/>
      <c r="P12" s="158"/>
      <c r="Q12" s="146"/>
      <c r="T12" s="30"/>
      <c r="U12" s="30"/>
      <c r="V12" s="30"/>
      <c r="W12" s="30"/>
      <c r="X12" s="30"/>
      <c r="Y12" s="30"/>
    </row>
    <row r="13" spans="2:30" ht="42" customHeight="1" x14ac:dyDescent="0.25">
      <c r="B13" s="159" t="s">
        <v>98</v>
      </c>
      <c r="C13" s="160"/>
      <c r="D13" s="148"/>
      <c r="E13" s="410" t="s">
        <v>116</v>
      </c>
      <c r="F13" s="410"/>
      <c r="G13" s="410"/>
      <c r="H13" s="410"/>
      <c r="I13" s="410"/>
      <c r="J13" s="410"/>
      <c r="K13" s="410"/>
      <c r="L13" s="410"/>
      <c r="M13" s="410"/>
      <c r="N13" s="410"/>
      <c r="O13" s="410"/>
      <c r="P13" s="410"/>
      <c r="Q13" s="411"/>
    </row>
    <row r="14" spans="2:30" ht="13.5" customHeight="1" x14ac:dyDescent="0.25">
      <c r="B14" s="161"/>
      <c r="C14" s="162"/>
      <c r="D14" s="146"/>
      <c r="E14" s="412" t="s">
        <v>105</v>
      </c>
      <c r="F14" s="412"/>
      <c r="G14" s="412"/>
      <c r="H14" s="412"/>
      <c r="I14" s="412"/>
      <c r="J14" s="412"/>
      <c r="K14" s="412"/>
      <c r="L14" s="412"/>
      <c r="M14" s="412"/>
      <c r="N14" s="412"/>
      <c r="O14" s="412"/>
      <c r="P14" s="412"/>
      <c r="Q14" s="413"/>
    </row>
    <row r="15" spans="2:30" ht="48.75" customHeight="1" x14ac:dyDescent="0.25">
      <c r="B15" s="163" t="s">
        <v>99</v>
      </c>
      <c r="C15" s="146"/>
      <c r="D15" s="146"/>
      <c r="E15" s="348" t="s">
        <v>266</v>
      </c>
      <c r="F15" s="348"/>
      <c r="G15" s="348"/>
      <c r="H15" s="348"/>
      <c r="I15" s="348"/>
      <c r="J15" s="348"/>
      <c r="K15" s="348"/>
      <c r="L15" s="348"/>
      <c r="M15" s="348"/>
      <c r="N15" s="348"/>
      <c r="O15" s="348"/>
      <c r="P15" s="348"/>
      <c r="Q15" s="420"/>
    </row>
    <row r="16" spans="2:30" ht="18" customHeight="1" x14ac:dyDescent="0.25">
      <c r="B16" s="164"/>
      <c r="C16" s="150"/>
      <c r="D16" s="150"/>
      <c r="E16" s="416" t="s">
        <v>110</v>
      </c>
      <c r="F16" s="421"/>
      <c r="G16" s="421"/>
      <c r="H16" s="421"/>
      <c r="I16" s="421"/>
      <c r="J16" s="421"/>
      <c r="K16" s="421"/>
      <c r="L16" s="421"/>
      <c r="M16" s="421"/>
      <c r="N16" s="421"/>
      <c r="O16" s="421"/>
      <c r="P16" s="421"/>
      <c r="Q16" s="422"/>
      <c r="U16" s="409"/>
      <c r="V16" s="409"/>
      <c r="W16" s="409"/>
      <c r="X16" s="409"/>
      <c r="Y16" s="409"/>
      <c r="Z16" s="409"/>
    </row>
    <row r="17" spans="2:17" ht="5.25" customHeight="1" x14ac:dyDescent="0.25">
      <c r="B17" s="146"/>
      <c r="C17" s="146"/>
      <c r="D17" s="146"/>
      <c r="E17" s="146"/>
      <c r="F17" s="146"/>
      <c r="G17" s="146"/>
      <c r="H17" s="146"/>
      <c r="I17" s="146"/>
      <c r="J17" s="146"/>
      <c r="K17" s="146"/>
      <c r="L17" s="146"/>
      <c r="M17" s="146"/>
      <c r="N17" s="146"/>
      <c r="O17" s="146"/>
      <c r="P17" s="146"/>
      <c r="Q17" s="146"/>
    </row>
    <row r="18" spans="2:17" ht="37.5" customHeight="1" x14ac:dyDescent="0.25">
      <c r="B18" s="159" t="s">
        <v>100</v>
      </c>
      <c r="C18" s="148"/>
      <c r="D18" s="148"/>
      <c r="E18" s="410" t="s">
        <v>186</v>
      </c>
      <c r="F18" s="410"/>
      <c r="G18" s="410"/>
      <c r="H18" s="410"/>
      <c r="I18" s="410"/>
      <c r="J18" s="410"/>
      <c r="K18" s="410"/>
      <c r="L18" s="410"/>
      <c r="M18" s="410"/>
      <c r="N18" s="410"/>
      <c r="O18" s="410"/>
      <c r="P18" s="410"/>
      <c r="Q18" s="411"/>
    </row>
    <row r="19" spans="2:17" ht="27" customHeight="1" x14ac:dyDescent="0.25">
      <c r="B19" s="164"/>
      <c r="C19" s="150"/>
      <c r="D19" s="150"/>
      <c r="E19" s="416" t="s">
        <v>115</v>
      </c>
      <c r="F19" s="416"/>
      <c r="G19" s="416"/>
      <c r="H19" s="416"/>
      <c r="I19" s="416"/>
      <c r="J19" s="416"/>
      <c r="K19" s="416"/>
      <c r="L19" s="416"/>
      <c r="M19" s="416"/>
      <c r="N19" s="416"/>
      <c r="O19" s="416"/>
      <c r="P19" s="416"/>
      <c r="Q19" s="417"/>
    </row>
    <row r="20" spans="2:17" ht="6" customHeight="1" x14ac:dyDescent="0.25">
      <c r="B20" s="146"/>
      <c r="C20" s="146"/>
      <c r="D20" s="146"/>
      <c r="E20" s="146"/>
      <c r="F20" s="146"/>
      <c r="G20" s="146"/>
      <c r="H20" s="146"/>
      <c r="I20" s="146"/>
      <c r="J20" s="146"/>
      <c r="K20" s="146"/>
      <c r="L20" s="146"/>
      <c r="M20" s="146"/>
      <c r="N20" s="146"/>
      <c r="O20" s="146"/>
      <c r="P20" s="146"/>
      <c r="Q20" s="146"/>
    </row>
    <row r="21" spans="2:17" x14ac:dyDescent="0.25">
      <c r="B21" s="424" t="s">
        <v>103</v>
      </c>
      <c r="C21" s="427"/>
      <c r="D21" s="148"/>
      <c r="E21" s="165" t="s">
        <v>108</v>
      </c>
      <c r="F21" s="148"/>
      <c r="G21" s="148"/>
      <c r="H21" s="148"/>
      <c r="I21" s="148"/>
      <c r="J21" s="148"/>
      <c r="K21" s="148"/>
      <c r="L21" s="148"/>
      <c r="M21" s="148"/>
      <c r="N21" s="148"/>
      <c r="O21" s="148"/>
      <c r="P21" s="148"/>
      <c r="Q21" s="166"/>
    </row>
    <row r="22" spans="2:17" ht="15" customHeight="1" x14ac:dyDescent="0.25">
      <c r="B22" s="425"/>
      <c r="C22" s="428"/>
      <c r="D22" s="146"/>
      <c r="E22" s="167" t="s">
        <v>102</v>
      </c>
      <c r="F22" s="430" t="s">
        <v>101</v>
      </c>
      <c r="G22" s="430"/>
      <c r="H22" s="430"/>
      <c r="I22" s="430"/>
      <c r="J22" s="430"/>
      <c r="K22" s="430"/>
      <c r="L22" s="430"/>
      <c r="M22" s="430"/>
      <c r="N22" s="430"/>
      <c r="O22" s="430"/>
      <c r="P22" s="430"/>
      <c r="Q22" s="431"/>
    </row>
    <row r="23" spans="2:17" ht="14.25" customHeight="1" x14ac:dyDescent="0.25">
      <c r="B23" s="425"/>
      <c r="C23" s="428"/>
      <c r="D23" s="146"/>
      <c r="E23" s="167" t="s">
        <v>102</v>
      </c>
      <c r="F23" s="432" t="s">
        <v>267</v>
      </c>
      <c r="G23" s="432"/>
      <c r="H23" s="432"/>
      <c r="I23" s="432"/>
      <c r="J23" s="432"/>
      <c r="K23" s="432"/>
      <c r="L23" s="432"/>
      <c r="M23" s="432"/>
      <c r="N23" s="432"/>
      <c r="O23" s="432"/>
      <c r="P23" s="432"/>
      <c r="Q23" s="433"/>
    </row>
    <row r="24" spans="2:17" ht="12.75" customHeight="1" x14ac:dyDescent="0.25">
      <c r="B24" s="426"/>
      <c r="C24" s="429"/>
      <c r="D24" s="150"/>
      <c r="E24" s="168" t="s">
        <v>104</v>
      </c>
      <c r="F24" s="169"/>
      <c r="G24" s="169"/>
      <c r="H24" s="169"/>
      <c r="I24" s="169"/>
      <c r="J24" s="150"/>
      <c r="K24" s="150"/>
      <c r="L24" s="150"/>
      <c r="M24" s="150"/>
      <c r="N24" s="150"/>
      <c r="O24" s="150"/>
      <c r="P24" s="150"/>
      <c r="Q24" s="170"/>
    </row>
    <row r="25" spans="2:17" ht="12.75" customHeight="1" x14ac:dyDescent="0.25">
      <c r="B25" s="167"/>
      <c r="C25" s="171"/>
      <c r="D25" s="146"/>
      <c r="E25" s="32"/>
      <c r="F25" s="162"/>
      <c r="G25" s="162"/>
      <c r="H25" s="162"/>
      <c r="I25" s="162"/>
      <c r="J25" s="146"/>
      <c r="K25" s="146"/>
      <c r="L25" s="146"/>
      <c r="M25" s="146"/>
      <c r="N25" s="146"/>
      <c r="O25" s="146"/>
      <c r="P25" s="146"/>
      <c r="Q25" s="146"/>
    </row>
    <row r="26" spans="2:17" ht="27" customHeight="1" x14ac:dyDescent="0.25">
      <c r="B26" s="172" t="s">
        <v>268</v>
      </c>
      <c r="C26" s="173"/>
      <c r="D26" s="174"/>
      <c r="E26" s="436" t="s">
        <v>269</v>
      </c>
      <c r="F26" s="436"/>
      <c r="G26" s="436"/>
      <c r="H26" s="436"/>
      <c r="I26" s="436"/>
      <c r="J26" s="436"/>
      <c r="K26" s="436"/>
      <c r="L26" s="436"/>
      <c r="M26" s="436"/>
      <c r="N26" s="436"/>
      <c r="O26" s="436"/>
      <c r="P26" s="436"/>
      <c r="Q26" s="437"/>
    </row>
    <row r="27" spans="2:17" ht="33" customHeight="1" thickBot="1" x14ac:dyDescent="0.3">
      <c r="B27" s="146"/>
      <c r="C27" s="146"/>
      <c r="D27" s="146"/>
      <c r="E27" s="146"/>
      <c r="F27" s="146"/>
      <c r="G27" s="146"/>
      <c r="H27" s="146"/>
      <c r="I27" s="146"/>
      <c r="J27" s="146"/>
      <c r="K27" s="146"/>
      <c r="L27" s="146"/>
      <c r="M27" s="146"/>
      <c r="N27" s="146"/>
      <c r="O27" s="146"/>
      <c r="P27" s="146"/>
      <c r="Q27" s="146"/>
    </row>
    <row r="28" spans="2:17" ht="5.25" customHeight="1" thickTop="1" x14ac:dyDescent="0.25">
      <c r="B28" s="146"/>
      <c r="C28" s="146"/>
      <c r="D28" s="146"/>
      <c r="E28" s="146"/>
      <c r="F28" s="146"/>
      <c r="G28" s="175"/>
      <c r="H28" s="176"/>
      <c r="I28" s="176"/>
      <c r="J28" s="176"/>
      <c r="K28" s="176"/>
      <c r="L28" s="176"/>
      <c r="M28" s="176"/>
      <c r="N28" s="176"/>
      <c r="O28" s="176"/>
      <c r="P28" s="176"/>
      <c r="Q28" s="177"/>
    </row>
    <row r="29" spans="2:17" ht="14.25" customHeight="1" x14ac:dyDescent="0.25">
      <c r="B29" s="438" t="s">
        <v>107</v>
      </c>
      <c r="C29" s="438"/>
      <c r="D29" s="438"/>
      <c r="E29" s="438"/>
      <c r="F29" s="438"/>
      <c r="G29" s="439" t="s">
        <v>270</v>
      </c>
      <c r="H29" s="348"/>
      <c r="I29" s="440"/>
      <c r="J29" s="441"/>
      <c r="K29" s="156" t="s">
        <v>259</v>
      </c>
      <c r="L29" s="442"/>
      <c r="M29" s="443"/>
      <c r="N29" s="51"/>
      <c r="O29" s="10" t="s">
        <v>271</v>
      </c>
      <c r="P29" s="156"/>
      <c r="Q29" s="178"/>
    </row>
    <row r="30" spans="2:17" ht="14.25" customHeight="1" x14ac:dyDescent="0.25">
      <c r="B30" s="438"/>
      <c r="C30" s="438"/>
      <c r="D30" s="438"/>
      <c r="E30" s="438"/>
      <c r="F30" s="438"/>
      <c r="G30" s="439" t="s">
        <v>272</v>
      </c>
      <c r="H30" s="348"/>
      <c r="I30" s="348"/>
      <c r="J30" s="441"/>
      <c r="K30" s="441"/>
      <c r="L30" s="441"/>
      <c r="M30" s="441"/>
      <c r="N30" s="441"/>
      <c r="O30" s="441"/>
      <c r="P30" s="441"/>
      <c r="Q30" s="179"/>
    </row>
    <row r="31" spans="2:17" ht="14.25" customHeight="1" x14ac:dyDescent="0.25">
      <c r="B31" s="438"/>
      <c r="C31" s="438"/>
      <c r="D31" s="438"/>
      <c r="E31" s="438"/>
      <c r="F31" s="438"/>
      <c r="G31" s="180" t="s">
        <v>260</v>
      </c>
      <c r="H31" s="181"/>
      <c r="I31" s="30" t="s">
        <v>273</v>
      </c>
      <c r="J31" s="410" t="s">
        <v>274</v>
      </c>
      <c r="K31" s="410"/>
      <c r="L31" s="410"/>
      <c r="M31" s="444"/>
      <c r="N31" s="444"/>
      <c r="O31" s="444"/>
      <c r="P31" s="444"/>
      <c r="Q31" s="179"/>
    </row>
    <row r="32" spans="2:17" ht="5.25" customHeight="1" thickBot="1" x14ac:dyDescent="0.3">
      <c r="B32" s="146"/>
      <c r="C32" s="146"/>
      <c r="D32" s="146"/>
      <c r="E32" s="146"/>
      <c r="F32" s="146"/>
      <c r="G32" s="182"/>
      <c r="H32" s="183"/>
      <c r="I32" s="183"/>
      <c r="J32" s="183"/>
      <c r="K32" s="183"/>
      <c r="L32" s="183"/>
      <c r="M32" s="183"/>
      <c r="N32" s="183"/>
      <c r="O32" s="183"/>
      <c r="P32" s="183"/>
      <c r="Q32" s="184"/>
    </row>
    <row r="33" spans="2:25" ht="13.8" thickTop="1" x14ac:dyDescent="0.25">
      <c r="B33" s="146"/>
      <c r="C33" s="146"/>
      <c r="D33" s="146"/>
      <c r="E33" s="146"/>
      <c r="F33" s="146"/>
      <c r="G33" s="146"/>
      <c r="H33" s="146"/>
      <c r="I33" s="146"/>
      <c r="J33" s="146"/>
      <c r="K33" s="146"/>
      <c r="L33" s="146"/>
      <c r="M33" s="146"/>
      <c r="N33" s="146"/>
      <c r="O33" s="146"/>
      <c r="P33" s="146"/>
      <c r="Q33" s="146"/>
    </row>
    <row r="37" spans="2:25" ht="13.5" customHeight="1" x14ac:dyDescent="0.25"/>
    <row r="38" spans="2:25" ht="16.5" customHeight="1" x14ac:dyDescent="0.25"/>
    <row r="39" spans="2:25" x14ac:dyDescent="0.25">
      <c r="U39" s="423"/>
      <c r="V39" s="423"/>
      <c r="W39" s="423"/>
      <c r="X39" s="423"/>
      <c r="Y39" s="423"/>
    </row>
    <row r="40" spans="2:25" x14ac:dyDescent="0.25">
      <c r="U40" s="423"/>
      <c r="V40" s="423"/>
      <c r="W40" s="423"/>
      <c r="X40" s="423"/>
      <c r="Y40" s="423"/>
    </row>
    <row r="41" spans="2:25" x14ac:dyDescent="0.25">
      <c r="U41" s="423"/>
      <c r="V41" s="423"/>
      <c r="W41" s="423"/>
      <c r="X41" s="423"/>
      <c r="Y41" s="423"/>
    </row>
  </sheetData>
  <mergeCells count="36">
    <mergeCell ref="F1:L1"/>
    <mergeCell ref="O1:P1"/>
    <mergeCell ref="U41:Y41"/>
    <mergeCell ref="E26:Q26"/>
    <mergeCell ref="B29:F31"/>
    <mergeCell ref="G29:H29"/>
    <mergeCell ref="I29:J29"/>
    <mergeCell ref="L29:M29"/>
    <mergeCell ref="G30:I30"/>
    <mergeCell ref="J30:P30"/>
    <mergeCell ref="J31:L31"/>
    <mergeCell ref="M31:P31"/>
    <mergeCell ref="U16:Z16"/>
    <mergeCell ref="E18:Q18"/>
    <mergeCell ref="E19:Q19"/>
    <mergeCell ref="U39:Y39"/>
    <mergeCell ref="E15:Q15"/>
    <mergeCell ref="E16:Q16"/>
    <mergeCell ref="U40:Y40"/>
    <mergeCell ref="B21:B24"/>
    <mergeCell ref="C21:C24"/>
    <mergeCell ref="F22:Q22"/>
    <mergeCell ref="F23:Q23"/>
    <mergeCell ref="T11:Y11"/>
    <mergeCell ref="E13:Q13"/>
    <mergeCell ref="E14:Q14"/>
    <mergeCell ref="B2:J2"/>
    <mergeCell ref="C3:Q3"/>
    <mergeCell ref="E5:Q5"/>
    <mergeCell ref="E6:Q6"/>
    <mergeCell ref="B8:Q8"/>
    <mergeCell ref="T5:Z5"/>
    <mergeCell ref="T8:X8"/>
    <mergeCell ref="D9:Q9"/>
    <mergeCell ref="D10:Q10"/>
    <mergeCell ref="D11:Q11"/>
  </mergeCells>
  <pageMargins left="0.7" right="0.7" top="0.75" bottom="0.75" header="0.3" footer="0.3"/>
  <pageSetup scale="91" orientation="landscape" blackAndWhite="1"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F39"/>
  <sheetViews>
    <sheetView topLeftCell="A23" zoomScaleNormal="100" zoomScaleSheetLayoutView="100" workbookViewId="0">
      <selection activeCell="C30" sqref="C30"/>
    </sheetView>
  </sheetViews>
  <sheetFormatPr defaultRowHeight="14.4" x14ac:dyDescent="0.3"/>
  <cols>
    <col min="1" max="1" width="44" bestFit="1" customWidth="1"/>
    <col min="2" max="2" width="26.6640625" customWidth="1"/>
    <col min="3" max="5" width="23.88671875" customWidth="1"/>
    <col min="6" max="6" width="7.88671875" customWidth="1"/>
    <col min="7" max="8" width="9.109375" customWidth="1"/>
  </cols>
  <sheetData>
    <row r="1" spans="1:6" ht="20.100000000000001" customHeight="1" x14ac:dyDescent="0.3">
      <c r="A1" s="64" t="str">
        <f>+'Section A'!A1</f>
        <v xml:space="preserve">STATE OF ILLINOIS </v>
      </c>
      <c r="B1" s="384" t="str">
        <f>+'Section A'!B1:D1</f>
        <v>UNIFORM GRANT BUDGET MODIFICATION TEMPLATE</v>
      </c>
      <c r="C1" s="384"/>
      <c r="D1" s="384"/>
      <c r="E1" s="137" t="str">
        <f>+'Section A'!E1</f>
        <v>Commerce &amp; Economic Opportunity</v>
      </c>
      <c r="F1" s="19" t="s">
        <v>231</v>
      </c>
    </row>
    <row r="2" spans="1:6" ht="39.9" customHeight="1" x14ac:dyDescent="0.3">
      <c r="A2" s="62" t="str">
        <f>"Organization Name: "&amp;'Section A'!B2</f>
        <v xml:space="preserve">Organization Name: </v>
      </c>
      <c r="B2" s="360" t="str">
        <f>"NOFO # "&amp;'Section A'!F2</f>
        <v xml:space="preserve">NOFO # </v>
      </c>
      <c r="C2" s="362"/>
      <c r="D2" s="360" t="str">
        <f>"Fiscal Year: "&amp;'Section A'!F3</f>
        <v xml:space="preserve">Fiscal Year: </v>
      </c>
      <c r="E2" s="362"/>
    </row>
    <row r="3" spans="1:6" ht="20.100000000000001" customHeight="1" x14ac:dyDescent="0.3">
      <c r="A3" s="461" t="s">
        <v>203</v>
      </c>
      <c r="B3" s="462"/>
      <c r="C3" s="463"/>
      <c r="D3" s="459" t="str">
        <f>"Grant # "&amp;'Section A'!F4</f>
        <v xml:space="preserve">Grant # </v>
      </c>
      <c r="E3" s="460"/>
    </row>
    <row r="4" spans="1:6" ht="20.100000000000001" customHeight="1" x14ac:dyDescent="0.3">
      <c r="A4" s="370" t="s">
        <v>28</v>
      </c>
      <c r="B4" s="371"/>
      <c r="C4" s="372"/>
      <c r="D4" s="363" t="s">
        <v>198</v>
      </c>
      <c r="E4" s="364"/>
    </row>
    <row r="5" spans="1:6" ht="15" customHeight="1" x14ac:dyDescent="0.3">
      <c r="A5" s="455" t="s">
        <v>205</v>
      </c>
      <c r="B5" s="455"/>
      <c r="C5" s="204"/>
      <c r="D5" s="451"/>
      <c r="E5" s="452"/>
    </row>
    <row r="6" spans="1:6" ht="15" customHeight="1" x14ac:dyDescent="0.3">
      <c r="A6" s="457" t="s">
        <v>26</v>
      </c>
      <c r="B6" s="457"/>
      <c r="C6" s="201"/>
      <c r="D6" s="449">
        <v>147600</v>
      </c>
      <c r="E6" s="450"/>
    </row>
    <row r="7" spans="1:6" ht="15" customHeight="1" x14ac:dyDescent="0.3">
      <c r="A7" s="457" t="s">
        <v>27</v>
      </c>
      <c r="B7" s="457"/>
      <c r="C7" s="201"/>
      <c r="D7" s="449">
        <v>0</v>
      </c>
      <c r="E7" s="450"/>
    </row>
    <row r="8" spans="1:6" ht="15" customHeight="1" x14ac:dyDescent="0.3">
      <c r="A8" s="458" t="s">
        <v>25</v>
      </c>
      <c r="B8" s="458"/>
      <c r="C8" s="202"/>
      <c r="D8" s="449">
        <v>0</v>
      </c>
      <c r="E8" s="450"/>
    </row>
    <row r="9" spans="1:6" ht="20.100000000000001" customHeight="1" thickBot="1" x14ac:dyDescent="0.35">
      <c r="A9" s="456" t="s">
        <v>204</v>
      </c>
      <c r="B9" s="456"/>
      <c r="C9" s="203"/>
      <c r="D9" s="447">
        <f>(D6+D7+D8)</f>
        <v>147600</v>
      </c>
      <c r="E9" s="448"/>
    </row>
    <row r="10" spans="1:6" ht="20.100000000000001" customHeight="1" thickBot="1" x14ac:dyDescent="0.35">
      <c r="A10" s="373" t="s">
        <v>207</v>
      </c>
      <c r="B10" s="375"/>
      <c r="C10" s="376"/>
      <c r="D10" s="376"/>
      <c r="E10" s="377"/>
      <c r="F10" s="19"/>
    </row>
    <row r="11" spans="1:6" ht="41.4" x14ac:dyDescent="0.3">
      <c r="A11" s="67" t="s">
        <v>195</v>
      </c>
      <c r="B11" s="67" t="s">
        <v>230</v>
      </c>
      <c r="C11" s="67" t="s">
        <v>248</v>
      </c>
      <c r="D11" s="67" t="s">
        <v>249</v>
      </c>
      <c r="E11" s="134" t="s">
        <v>250</v>
      </c>
    </row>
    <row r="12" spans="1:6" ht="16.5" customHeight="1" x14ac:dyDescent="0.3">
      <c r="A12" s="57" t="s">
        <v>14</v>
      </c>
      <c r="B12" s="59">
        <v>200.43</v>
      </c>
      <c r="C12" s="198"/>
      <c r="D12" s="63">
        <f>+Personnel!G39</f>
        <v>0</v>
      </c>
      <c r="E12" s="63">
        <f>+C12+D12</f>
        <v>0</v>
      </c>
      <c r="F12" s="135" t="s">
        <v>278</v>
      </c>
    </row>
    <row r="13" spans="1:6" ht="16.5" customHeight="1" x14ac:dyDescent="0.3">
      <c r="A13" s="57" t="s">
        <v>15</v>
      </c>
      <c r="B13" s="60">
        <v>200.43100000000001</v>
      </c>
      <c r="C13" s="198">
        <v>0</v>
      </c>
      <c r="D13" s="63">
        <f>+'Fringe Benefits'!G26</f>
        <v>0</v>
      </c>
      <c r="E13" s="63">
        <f t="shared" ref="E13:E29" si="0">+C13+D13</f>
        <v>0</v>
      </c>
    </row>
    <row r="14" spans="1:6" ht="16.5" customHeight="1" x14ac:dyDescent="0.3">
      <c r="A14" s="57" t="s">
        <v>16</v>
      </c>
      <c r="B14" s="60">
        <v>200.47399999999999</v>
      </c>
      <c r="C14" s="198">
        <v>0</v>
      </c>
      <c r="D14" s="63">
        <f>+Travel!G32</f>
        <v>0</v>
      </c>
      <c r="E14" s="63">
        <f t="shared" si="0"/>
        <v>0</v>
      </c>
    </row>
    <row r="15" spans="1:6" ht="16.5" customHeight="1" x14ac:dyDescent="0.3">
      <c r="A15" s="57" t="s">
        <v>0</v>
      </c>
      <c r="B15" s="60">
        <v>200.43899999999999</v>
      </c>
      <c r="C15" s="198">
        <v>0</v>
      </c>
      <c r="D15" s="63">
        <f>+Equipment!D22</f>
        <v>0</v>
      </c>
      <c r="E15" s="63">
        <f t="shared" si="0"/>
        <v>0</v>
      </c>
    </row>
    <row r="16" spans="1:6" ht="16.5" customHeight="1" x14ac:dyDescent="0.3">
      <c r="A16" s="57" t="s">
        <v>1</v>
      </c>
      <c r="B16" s="60">
        <v>200.94</v>
      </c>
      <c r="C16" s="198">
        <v>0</v>
      </c>
      <c r="D16" s="63">
        <f>+Supplies!D23</f>
        <v>0</v>
      </c>
      <c r="E16" s="63">
        <f t="shared" si="0"/>
        <v>0</v>
      </c>
    </row>
    <row r="17" spans="1:6" ht="16.5" customHeight="1" x14ac:dyDescent="0.3">
      <c r="A17" s="57" t="s">
        <v>201</v>
      </c>
      <c r="B17" s="60" t="s">
        <v>200</v>
      </c>
      <c r="C17" s="198">
        <v>0</v>
      </c>
      <c r="D17" s="63">
        <f>+'Contractual Services'!C23</f>
        <v>0</v>
      </c>
      <c r="E17" s="63">
        <f t="shared" si="0"/>
        <v>0</v>
      </c>
    </row>
    <row r="18" spans="1:6" ht="16.5" customHeight="1" x14ac:dyDescent="0.3">
      <c r="A18" s="57" t="s">
        <v>13</v>
      </c>
      <c r="B18" s="60">
        <v>200.459</v>
      </c>
      <c r="C18" s="198">
        <v>0</v>
      </c>
      <c r="D18" s="63">
        <f>+Consultant!G16+Consultant!G38</f>
        <v>0</v>
      </c>
      <c r="E18" s="63">
        <f t="shared" si="0"/>
        <v>0</v>
      </c>
    </row>
    <row r="19" spans="1:6" ht="16.5" hidden="1" customHeight="1" x14ac:dyDescent="0.3">
      <c r="A19" s="295" t="s">
        <v>17</v>
      </c>
      <c r="B19" s="293"/>
      <c r="C19" s="294">
        <v>0</v>
      </c>
      <c r="D19" s="294">
        <f>+Construction!C10</f>
        <v>0</v>
      </c>
      <c r="E19" s="294">
        <f t="shared" si="0"/>
        <v>0</v>
      </c>
    </row>
    <row r="20" spans="1:6" ht="16.5" customHeight="1" x14ac:dyDescent="0.3">
      <c r="A20" s="57" t="s">
        <v>18</v>
      </c>
      <c r="B20" s="60">
        <v>200.465</v>
      </c>
      <c r="C20" s="198">
        <v>0</v>
      </c>
      <c r="D20" s="63">
        <f>+Occupancy!F22</f>
        <v>0</v>
      </c>
      <c r="E20" s="63">
        <f t="shared" si="0"/>
        <v>0</v>
      </c>
    </row>
    <row r="21" spans="1:6" ht="16.5" customHeight="1" x14ac:dyDescent="0.3">
      <c r="A21" s="57" t="s">
        <v>19</v>
      </c>
      <c r="B21" s="60">
        <v>200.87</v>
      </c>
      <c r="C21" s="198">
        <v>0</v>
      </c>
      <c r="D21" s="63">
        <f>+'R &amp; D'!C15</f>
        <v>0</v>
      </c>
      <c r="E21" s="63">
        <f t="shared" si="0"/>
        <v>0</v>
      </c>
    </row>
    <row r="22" spans="1:6" ht="16.5" customHeight="1" x14ac:dyDescent="0.3">
      <c r="A22" s="57" t="s">
        <v>83</v>
      </c>
      <c r="B22" s="60"/>
      <c r="C22" s="198">
        <v>0</v>
      </c>
      <c r="D22" s="63">
        <f>+Telecommunications!F20</f>
        <v>0</v>
      </c>
      <c r="E22" s="63">
        <f t="shared" si="0"/>
        <v>0</v>
      </c>
    </row>
    <row r="23" spans="1:6" ht="16.5" customHeight="1" x14ac:dyDescent="0.3">
      <c r="A23" s="57" t="s">
        <v>20</v>
      </c>
      <c r="B23" s="60">
        <v>200.47200000000001</v>
      </c>
      <c r="C23" s="198">
        <v>0</v>
      </c>
      <c r="D23" s="63">
        <f>+'Training &amp; Education'!F18</f>
        <v>0</v>
      </c>
      <c r="E23" s="63">
        <f t="shared" si="0"/>
        <v>0</v>
      </c>
    </row>
    <row r="24" spans="1:6" ht="16.5" customHeight="1" x14ac:dyDescent="0.3">
      <c r="A24" s="57" t="s">
        <v>88</v>
      </c>
      <c r="B24" s="60" t="s">
        <v>199</v>
      </c>
      <c r="C24" s="198">
        <v>0</v>
      </c>
      <c r="D24" s="63">
        <f>+'Direct Administrative'!G20</f>
        <v>0</v>
      </c>
      <c r="E24" s="63">
        <f t="shared" si="0"/>
        <v>0</v>
      </c>
    </row>
    <row r="25" spans="1:6" ht="16.5" customHeight="1" x14ac:dyDescent="0.3">
      <c r="A25" s="57" t="s">
        <v>161</v>
      </c>
      <c r="B25" s="60"/>
      <c r="C25" s="198">
        <v>0</v>
      </c>
      <c r="D25" s="63">
        <f>+'Miscellaneous (other) Costs'!F20</f>
        <v>0</v>
      </c>
      <c r="E25" s="63">
        <f t="shared" si="0"/>
        <v>0</v>
      </c>
    </row>
    <row r="26" spans="1:6" ht="16.5" customHeight="1" x14ac:dyDescent="0.3">
      <c r="A26" s="58" t="s">
        <v>306</v>
      </c>
      <c r="B26" s="60"/>
      <c r="C26" s="198">
        <v>0</v>
      </c>
      <c r="D26" s="63">
        <f>+DirectTraining!F47</f>
        <v>0</v>
      </c>
      <c r="E26" s="63">
        <f t="shared" si="0"/>
        <v>0</v>
      </c>
    </row>
    <row r="27" spans="1:6" ht="16.5" customHeight="1" x14ac:dyDescent="0.3">
      <c r="A27" s="58" t="s">
        <v>307</v>
      </c>
      <c r="B27" s="60"/>
      <c r="C27" s="198">
        <v>0</v>
      </c>
      <c r="D27" s="63">
        <f>+'Work-Based'!F47</f>
        <v>0</v>
      </c>
      <c r="E27" s="63">
        <f t="shared" ref="E27" si="1">+C27+D27</f>
        <v>0</v>
      </c>
    </row>
    <row r="28" spans="1:6" ht="16.5" customHeight="1" x14ac:dyDescent="0.3">
      <c r="A28" s="58" t="s">
        <v>308</v>
      </c>
      <c r="B28" s="60"/>
      <c r="C28" s="198">
        <v>0</v>
      </c>
      <c r="D28" s="63">
        <f>+OtherProgram!F25</f>
        <v>0</v>
      </c>
      <c r="E28" s="63">
        <f t="shared" ref="E28" si="2">+C28+D28</f>
        <v>0</v>
      </c>
    </row>
    <row r="29" spans="1:6" ht="16.5" customHeight="1" x14ac:dyDescent="0.3">
      <c r="A29" s="58" t="s">
        <v>309</v>
      </c>
      <c r="B29" s="60"/>
      <c r="C29" s="198">
        <v>0</v>
      </c>
      <c r="D29" s="63">
        <f>+BarrierReduction!F25</f>
        <v>0</v>
      </c>
      <c r="E29" s="63">
        <f t="shared" si="0"/>
        <v>0</v>
      </c>
    </row>
    <row r="30" spans="1:6" ht="16.5" customHeight="1" x14ac:dyDescent="0.3">
      <c r="A30" s="57" t="s">
        <v>183</v>
      </c>
      <c r="B30" s="61">
        <v>200.41300000000001</v>
      </c>
      <c r="C30" s="63">
        <f>SUM(C12:C29)</f>
        <v>0</v>
      </c>
      <c r="D30" s="63">
        <f>SUM(D12:D29)</f>
        <v>0</v>
      </c>
      <c r="E30" s="63">
        <f>SUM(E12:E29)</f>
        <v>0</v>
      </c>
    </row>
    <row r="31" spans="1:6" ht="16.5" customHeight="1" x14ac:dyDescent="0.3">
      <c r="A31" s="445" t="s">
        <v>89</v>
      </c>
      <c r="B31" s="446">
        <v>200.41399999999999</v>
      </c>
      <c r="C31" s="230">
        <v>0</v>
      </c>
      <c r="D31" s="231">
        <f>+E31-C31</f>
        <v>0</v>
      </c>
      <c r="E31" s="231">
        <f>+'Indirect Costs'!D10</f>
        <v>0</v>
      </c>
      <c r="F31" s="191"/>
    </row>
    <row r="32" spans="1:6" ht="34.5" customHeight="1" x14ac:dyDescent="0.3">
      <c r="A32" s="232" t="s">
        <v>301</v>
      </c>
      <c r="B32" s="233"/>
      <c r="C32" s="232" t="s">
        <v>302</v>
      </c>
      <c r="D32" s="234"/>
      <c r="E32" s="235"/>
      <c r="F32" s="46"/>
    </row>
    <row r="33" spans="1:5" ht="18.75" customHeight="1" x14ac:dyDescent="0.3">
      <c r="A33" s="453" t="s">
        <v>206</v>
      </c>
      <c r="B33" s="454"/>
      <c r="C33" s="65">
        <f>(C30+C31)</f>
        <v>0</v>
      </c>
      <c r="D33" s="65">
        <f>+D30+D31</f>
        <v>0</v>
      </c>
      <c r="E33" s="65">
        <f>+E30+E31</f>
        <v>0</v>
      </c>
    </row>
    <row r="34" spans="1:5" ht="17.399999999999999" customHeight="1" x14ac:dyDescent="0.3"/>
    <row r="35" spans="1:5" ht="17.399999999999999" customHeight="1" x14ac:dyDescent="0.3"/>
    <row r="36" spans="1:5" ht="17.399999999999999" customHeight="1" x14ac:dyDescent="0.3"/>
    <row r="38" spans="1:5" ht="15" customHeight="1" x14ac:dyDescent="0.3"/>
    <row r="39" spans="1:5" ht="22.5" customHeight="1" x14ac:dyDescent="0.3"/>
  </sheetData>
  <sheetProtection algorithmName="SHA-512" hashValue="O3fP6hhhqE5YEH4IPyfxkBgxWtp4D6kz0iPf1iYOKonSihbRkE2Ucl/CuG6vXotzX+OeXeknX0E9ODR3KbPZqQ==" saltValue="VXpfLMyFAWs/vNrVAFs40Q==" spinCount="100000" sheet="1" objects="1" scenarios="1"/>
  <mergeCells count="20">
    <mergeCell ref="B1:D1"/>
    <mergeCell ref="A33:B33"/>
    <mergeCell ref="B2:C2"/>
    <mergeCell ref="D2:E2"/>
    <mergeCell ref="A10:E10"/>
    <mergeCell ref="A5:B5"/>
    <mergeCell ref="A9:B9"/>
    <mergeCell ref="A7:B7"/>
    <mergeCell ref="A8:B8"/>
    <mergeCell ref="A6:B6"/>
    <mergeCell ref="D3:E3"/>
    <mergeCell ref="A3:C3"/>
    <mergeCell ref="A4:C4"/>
    <mergeCell ref="A31:B31"/>
    <mergeCell ref="D9:E9"/>
    <mergeCell ref="D4:E4"/>
    <mergeCell ref="D6:E6"/>
    <mergeCell ref="D5:E5"/>
    <mergeCell ref="D7:E7"/>
    <mergeCell ref="D8:E8"/>
  </mergeCells>
  <pageMargins left="0.25" right="0.25" top="0.25" bottom="0.25" header="0.3" footer="0.3"/>
  <pageSetup scale="94" fitToHeight="0" orientation="landscape" blackAndWhite="1"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29"/>
  <sheetViews>
    <sheetView workbookViewId="0">
      <selection activeCell="E19" sqref="E19:G19"/>
    </sheetView>
  </sheetViews>
  <sheetFormatPr defaultRowHeight="14.4" x14ac:dyDescent="0.3"/>
  <cols>
    <col min="1" max="9" width="14.33203125" customWidth="1"/>
  </cols>
  <sheetData>
    <row r="1" spans="1:9" ht="39.75" customHeight="1" thickTop="1" thickBot="1" x14ac:dyDescent="0.35">
      <c r="A1" s="467" t="s">
        <v>24</v>
      </c>
      <c r="B1" s="468"/>
      <c r="C1" s="469"/>
      <c r="D1" s="467" t="s">
        <v>191</v>
      </c>
      <c r="E1" s="468"/>
      <c r="F1" s="469"/>
      <c r="G1" s="470" t="s">
        <v>212</v>
      </c>
      <c r="H1" s="471"/>
      <c r="I1" s="472"/>
    </row>
    <row r="2" spans="1:9" ht="33" customHeight="1" thickTop="1" thickBot="1" x14ac:dyDescent="0.35">
      <c r="A2" s="470" t="str">
        <f>+'Section B'!A2</f>
        <v xml:space="preserve">Organization Name: </v>
      </c>
      <c r="B2" s="471"/>
      <c r="C2" s="471"/>
      <c r="D2" s="475" t="str">
        <f>"CSFA Description: "&amp;'Section A'!D3</f>
        <v xml:space="preserve">CSFA Description: </v>
      </c>
      <c r="E2" s="476"/>
      <c r="F2" s="477"/>
      <c r="G2" s="470" t="str">
        <f>"NOFO # "&amp;'Section A'!F2</f>
        <v xml:space="preserve">NOFO # </v>
      </c>
      <c r="H2" s="471"/>
      <c r="I2" s="472"/>
    </row>
    <row r="3" spans="1:9" ht="16.5" customHeight="1" thickTop="1" thickBot="1" x14ac:dyDescent="0.35">
      <c r="A3" s="473" t="str">
        <f>"CSFA #: "&amp;'Section A'!B3</f>
        <v xml:space="preserve">CSFA #: </v>
      </c>
      <c r="B3" s="474"/>
      <c r="C3" s="474"/>
      <c r="D3" s="478" t="str">
        <f>"DUNS # "&amp;'Section A'!D2</f>
        <v xml:space="preserve">DUNS # </v>
      </c>
      <c r="E3" s="479"/>
      <c r="F3" s="480"/>
      <c r="G3" s="470" t="str">
        <f>"Fiscal Year(s): "&amp;'Section A'!F3</f>
        <v xml:space="preserve">Fiscal Year(s): </v>
      </c>
      <c r="H3" s="471"/>
      <c r="I3" s="472"/>
    </row>
    <row r="4" spans="1:9" ht="15" thickTop="1" x14ac:dyDescent="0.3"/>
    <row r="5" spans="1:9" x14ac:dyDescent="0.3">
      <c r="A5" s="48" t="s">
        <v>160</v>
      </c>
      <c r="B5" s="47"/>
    </row>
    <row r="6" spans="1:9" ht="36" customHeight="1" x14ac:dyDescent="0.3">
      <c r="A6" s="423" t="s">
        <v>168</v>
      </c>
      <c r="B6" s="423"/>
      <c r="C6" s="423"/>
      <c r="D6" s="423"/>
      <c r="E6" s="423"/>
      <c r="F6" s="423"/>
      <c r="G6" s="423"/>
      <c r="H6" s="423"/>
      <c r="I6" s="423"/>
    </row>
    <row r="7" spans="1:9" x14ac:dyDescent="0.3">
      <c r="A7" s="8"/>
      <c r="B7" s="9"/>
      <c r="C7" s="9"/>
      <c r="D7" s="9"/>
      <c r="E7" s="9"/>
      <c r="F7" s="9"/>
      <c r="G7" s="9"/>
      <c r="H7" s="9"/>
      <c r="I7" s="9"/>
    </row>
    <row r="8" spans="1:9" x14ac:dyDescent="0.3">
      <c r="A8" s="8"/>
      <c r="B8" s="9"/>
      <c r="C8" s="9"/>
      <c r="D8" s="9"/>
      <c r="E8" s="9"/>
      <c r="F8" s="9"/>
      <c r="G8" s="9"/>
      <c r="H8" s="9"/>
      <c r="I8" s="9"/>
    </row>
    <row r="9" spans="1:9" x14ac:dyDescent="0.3">
      <c r="A9" s="8"/>
      <c r="B9" s="9"/>
      <c r="C9" s="9"/>
      <c r="D9" s="9"/>
      <c r="E9" s="9"/>
      <c r="F9" s="9"/>
      <c r="G9" s="9"/>
      <c r="H9" s="9"/>
      <c r="I9" s="9"/>
    </row>
    <row r="10" spans="1:9" x14ac:dyDescent="0.3">
      <c r="A10" s="481"/>
      <c r="B10" s="481"/>
      <c r="C10" s="481"/>
      <c r="D10" s="9"/>
      <c r="E10" s="481"/>
      <c r="F10" s="481"/>
      <c r="G10" s="481"/>
      <c r="H10" s="9"/>
      <c r="I10" s="9"/>
    </row>
    <row r="11" spans="1:9" x14ac:dyDescent="0.3">
      <c r="A11" s="8" t="s">
        <v>7</v>
      </c>
      <c r="B11" s="9"/>
      <c r="C11" s="9"/>
      <c r="D11" s="9"/>
      <c r="E11" s="8" t="s">
        <v>7</v>
      </c>
      <c r="F11" s="9"/>
      <c r="G11" s="9"/>
      <c r="H11" s="9"/>
      <c r="I11" s="9"/>
    </row>
    <row r="12" spans="1:9" x14ac:dyDescent="0.3">
      <c r="A12" s="8"/>
      <c r="B12" s="9"/>
      <c r="C12" s="9"/>
      <c r="D12" s="9"/>
      <c r="E12" s="8"/>
      <c r="F12" s="9"/>
      <c r="G12" s="9"/>
      <c r="H12" s="9"/>
      <c r="I12" s="9"/>
    </row>
    <row r="13" spans="1:9" x14ac:dyDescent="0.3">
      <c r="A13" s="482"/>
      <c r="B13" s="482"/>
      <c r="C13" s="482"/>
      <c r="D13" s="9"/>
      <c r="E13" s="482"/>
      <c r="F13" s="482"/>
      <c r="G13" s="482"/>
      <c r="H13" s="9"/>
      <c r="I13" s="9"/>
    </row>
    <row r="14" spans="1:9" x14ac:dyDescent="0.3">
      <c r="A14" s="8" t="s">
        <v>8</v>
      </c>
      <c r="B14" s="9"/>
      <c r="C14" s="9"/>
      <c r="D14" s="9"/>
      <c r="E14" s="8" t="s">
        <v>8</v>
      </c>
      <c r="F14" s="9"/>
      <c r="G14" s="9"/>
      <c r="H14" s="9"/>
      <c r="I14" s="9"/>
    </row>
    <row r="15" spans="1:9" x14ac:dyDescent="0.3">
      <c r="A15" s="8"/>
      <c r="B15" s="9"/>
      <c r="C15" s="9"/>
      <c r="D15" s="9"/>
      <c r="E15" s="8"/>
      <c r="F15" s="9"/>
      <c r="G15" s="9"/>
      <c r="H15" s="9"/>
      <c r="I15" s="9"/>
    </row>
    <row r="16" spans="1:9" x14ac:dyDescent="0.3">
      <c r="A16" s="481"/>
      <c r="B16" s="481"/>
      <c r="C16" s="481"/>
      <c r="D16" s="9"/>
      <c r="E16" s="481"/>
      <c r="F16" s="481"/>
      <c r="G16" s="481"/>
      <c r="H16" s="9"/>
      <c r="I16" s="9"/>
    </row>
    <row r="17" spans="1:9" x14ac:dyDescent="0.3">
      <c r="A17" s="8" t="s">
        <v>9</v>
      </c>
      <c r="B17" s="9"/>
      <c r="C17" s="9"/>
      <c r="D17" s="9"/>
      <c r="E17" s="8" t="s">
        <v>9</v>
      </c>
      <c r="F17" s="9"/>
      <c r="G17" s="9"/>
      <c r="H17" s="9"/>
      <c r="I17" s="9"/>
    </row>
    <row r="18" spans="1:9" x14ac:dyDescent="0.3">
      <c r="A18" s="8"/>
      <c r="B18" s="9"/>
      <c r="C18" s="9"/>
      <c r="D18" s="9"/>
      <c r="E18" s="8"/>
      <c r="F18" s="9"/>
      <c r="G18" s="9"/>
      <c r="H18" s="9"/>
      <c r="I18" s="9"/>
    </row>
    <row r="19" spans="1:9" x14ac:dyDescent="0.3">
      <c r="A19" s="481"/>
      <c r="B19" s="481"/>
      <c r="C19" s="481"/>
      <c r="D19" s="9"/>
      <c r="E19" s="481"/>
      <c r="F19" s="481"/>
      <c r="G19" s="481"/>
      <c r="H19" s="9"/>
      <c r="I19" s="9"/>
    </row>
    <row r="20" spans="1:9" x14ac:dyDescent="0.3">
      <c r="A20" s="8" t="s">
        <v>10</v>
      </c>
      <c r="B20" s="9"/>
      <c r="C20" s="9"/>
      <c r="D20" s="9"/>
      <c r="E20" s="8" t="s">
        <v>10</v>
      </c>
      <c r="F20" s="9"/>
      <c r="G20" s="9"/>
      <c r="H20" s="9"/>
      <c r="I20" s="9"/>
    </row>
    <row r="21" spans="1:9" x14ac:dyDescent="0.3">
      <c r="A21" s="8" t="s">
        <v>165</v>
      </c>
      <c r="B21" s="9"/>
      <c r="C21" s="9"/>
      <c r="D21" s="9"/>
      <c r="E21" s="8" t="s">
        <v>166</v>
      </c>
      <c r="F21" s="9"/>
      <c r="G21" s="9"/>
      <c r="H21" s="9"/>
      <c r="I21" s="9"/>
    </row>
    <row r="22" spans="1:9" ht="28.5" customHeight="1" x14ac:dyDescent="0.3">
      <c r="A22" s="481"/>
      <c r="B22" s="481"/>
      <c r="C22" s="481"/>
      <c r="D22" s="9"/>
      <c r="E22" s="481"/>
      <c r="F22" s="481"/>
      <c r="G22" s="481"/>
      <c r="H22" s="9"/>
      <c r="I22" s="9"/>
    </row>
    <row r="23" spans="1:9" x14ac:dyDescent="0.3">
      <c r="A23" s="8" t="s">
        <v>11</v>
      </c>
      <c r="B23" s="9"/>
      <c r="C23" s="9"/>
      <c r="D23" s="9"/>
      <c r="E23" s="8" t="s">
        <v>11</v>
      </c>
      <c r="F23" s="9"/>
      <c r="G23" s="9"/>
      <c r="H23" s="9"/>
      <c r="I23" s="9"/>
    </row>
    <row r="24" spans="1:9" x14ac:dyDescent="0.3">
      <c r="A24" s="9"/>
      <c r="B24" s="9"/>
      <c r="C24" s="9"/>
      <c r="D24" s="9"/>
      <c r="E24" s="9"/>
      <c r="F24" s="9"/>
      <c r="G24" s="9"/>
      <c r="H24" s="9"/>
      <c r="I24" s="9"/>
    </row>
    <row r="27" spans="1:9" ht="42.75" customHeight="1" x14ac:dyDescent="0.3">
      <c r="A27" s="466" t="s">
        <v>167</v>
      </c>
      <c r="B27" s="466"/>
      <c r="C27" s="466"/>
      <c r="D27" s="466"/>
      <c r="E27" s="466"/>
      <c r="F27" s="466"/>
      <c r="G27" s="466"/>
    </row>
    <row r="29" spans="1:9" ht="18" customHeight="1" x14ac:dyDescent="0.3">
      <c r="A29" s="139"/>
      <c r="B29" s="464" t="s">
        <v>235</v>
      </c>
      <c r="C29" s="464"/>
      <c r="D29" s="464"/>
      <c r="E29" s="464"/>
      <c r="F29" s="464"/>
      <c r="G29" s="464"/>
      <c r="H29" s="464"/>
      <c r="I29" s="465"/>
    </row>
  </sheetData>
  <mergeCells count="22">
    <mergeCell ref="A16:C16"/>
    <mergeCell ref="E16:G16"/>
    <mergeCell ref="A19:C19"/>
    <mergeCell ref="E19:G19"/>
    <mergeCell ref="A22:C22"/>
    <mergeCell ref="E22:G22"/>
    <mergeCell ref="B29:I29"/>
    <mergeCell ref="A27:G27"/>
    <mergeCell ref="A6:I6"/>
    <mergeCell ref="A1:C1"/>
    <mergeCell ref="G1:I1"/>
    <mergeCell ref="G2:I2"/>
    <mergeCell ref="G3:I3"/>
    <mergeCell ref="D1:F1"/>
    <mergeCell ref="A2:C2"/>
    <mergeCell ref="A3:C3"/>
    <mergeCell ref="D2:F2"/>
    <mergeCell ref="D3:F3"/>
    <mergeCell ref="A10:C10"/>
    <mergeCell ref="E10:G10"/>
    <mergeCell ref="A13:C13"/>
    <mergeCell ref="E13:G13"/>
  </mergeCells>
  <printOptions horizontalCentered="1"/>
  <pageMargins left="0.25" right="0.25" top="0.25" bottom="0.25" header="0.3" footer="0.3"/>
  <pageSetup orientation="landscape" blackAndWhite="1"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10"/>
  <sheetViews>
    <sheetView workbookViewId="0">
      <selection sqref="A1:BF10"/>
    </sheetView>
  </sheetViews>
  <sheetFormatPr defaultRowHeight="14.4" x14ac:dyDescent="0.3"/>
  <sheetData>
    <row r="1" spans="1:7" x14ac:dyDescent="0.3">
      <c r="A1" s="483"/>
      <c r="B1" s="483"/>
      <c r="C1" s="483"/>
      <c r="D1" s="483"/>
      <c r="E1" s="483"/>
      <c r="F1" s="483"/>
      <c r="G1" s="483"/>
    </row>
    <row r="2" spans="1:7" x14ac:dyDescent="0.3">
      <c r="A2" s="484"/>
      <c r="B2" s="484"/>
      <c r="C2" s="484"/>
      <c r="D2" s="484"/>
      <c r="E2" s="484"/>
      <c r="F2" s="484"/>
      <c r="G2" s="484"/>
    </row>
    <row r="3" spans="1:7" x14ac:dyDescent="0.3">
      <c r="A3" s="2"/>
      <c r="B3" s="1"/>
    </row>
    <row r="4" spans="1:7" x14ac:dyDescent="0.3">
      <c r="A4" s="4"/>
      <c r="B4" s="1"/>
      <c r="C4" s="1"/>
      <c r="D4" s="1"/>
      <c r="E4" s="1"/>
      <c r="F4" s="1"/>
      <c r="G4" s="1"/>
    </row>
    <row r="5" spans="1:7" x14ac:dyDescent="0.3">
      <c r="A5" s="4"/>
      <c r="B5" s="1"/>
    </row>
    <row r="6" spans="1:7" x14ac:dyDescent="0.3">
      <c r="A6" s="4"/>
      <c r="B6" s="1"/>
    </row>
    <row r="7" spans="1:7" x14ac:dyDescent="0.3">
      <c r="A7" s="5"/>
      <c r="B7" s="1"/>
    </row>
    <row r="8" spans="1:7" x14ac:dyDescent="0.3">
      <c r="A8" s="5"/>
      <c r="B8" s="1"/>
    </row>
    <row r="9" spans="1:7" x14ac:dyDescent="0.3">
      <c r="A9" s="5"/>
      <c r="B9" s="3"/>
    </row>
    <row r="10" spans="1:7" x14ac:dyDescent="0.3">
      <c r="B10" s="3"/>
    </row>
  </sheetData>
  <mergeCells count="2">
    <mergeCell ref="A1:G1"/>
    <mergeCell ref="A2:G2"/>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R55"/>
  <sheetViews>
    <sheetView topLeftCell="A40" zoomScaleNormal="100" workbookViewId="0">
      <selection activeCell="A49" sqref="A49:G49"/>
    </sheetView>
  </sheetViews>
  <sheetFormatPr defaultRowHeight="14.4" x14ac:dyDescent="0.3"/>
  <cols>
    <col min="1" max="1" width="35.33203125" customWidth="1"/>
    <col min="2" max="2" width="25" customWidth="1"/>
    <col min="3" max="6" width="12.5546875" customWidth="1"/>
    <col min="7" max="7" width="15.33203125" customWidth="1"/>
    <col min="8" max="8" width="2.33203125" customWidth="1"/>
  </cols>
  <sheetData>
    <row r="1" spans="1:15" ht="25.5" customHeight="1" x14ac:dyDescent="0.3">
      <c r="A1" s="489" t="s">
        <v>233</v>
      </c>
      <c r="B1" s="489"/>
      <c r="C1" s="489"/>
      <c r="D1" s="489"/>
      <c r="E1" s="489"/>
      <c r="F1" s="489"/>
      <c r="G1">
        <f>+'Section A'!B2</f>
        <v>0</v>
      </c>
      <c r="H1" s="49"/>
      <c r="I1" s="138" t="s">
        <v>234</v>
      </c>
      <c r="J1" s="49"/>
      <c r="K1" s="49"/>
      <c r="L1" s="49"/>
      <c r="M1" s="49"/>
      <c r="N1" s="49"/>
      <c r="O1" s="49"/>
    </row>
    <row r="2" spans="1:15" ht="67.5" customHeight="1" x14ac:dyDescent="0.3">
      <c r="A2" s="491" t="s">
        <v>169</v>
      </c>
      <c r="B2" s="491"/>
      <c r="C2" s="491"/>
      <c r="D2" s="491"/>
      <c r="E2" s="491"/>
      <c r="F2" s="491"/>
      <c r="G2" s="491"/>
      <c r="H2" s="13"/>
      <c r="I2" s="13"/>
    </row>
    <row r="3" spans="1:15" ht="6.75" customHeight="1" x14ac:dyDescent="0.3">
      <c r="A3" s="13"/>
      <c r="B3" s="13"/>
      <c r="C3" s="13"/>
      <c r="D3" s="13"/>
      <c r="E3" s="13"/>
      <c r="F3" s="13"/>
      <c r="G3" s="13"/>
      <c r="H3" s="13"/>
      <c r="I3" s="13"/>
    </row>
    <row r="4" spans="1:15" ht="6.75" customHeight="1" x14ac:dyDescent="0.3">
      <c r="A4" s="10"/>
      <c r="B4" s="10"/>
      <c r="C4" s="10"/>
      <c r="D4" s="10"/>
      <c r="E4" s="10"/>
      <c r="F4" s="10"/>
      <c r="G4" s="11"/>
      <c r="H4" s="10"/>
      <c r="I4" s="10"/>
    </row>
    <row r="5" spans="1:15" ht="23.4" x14ac:dyDescent="0.3">
      <c r="A5" s="205" t="s">
        <v>30</v>
      </c>
      <c r="B5" s="205" t="s">
        <v>279</v>
      </c>
      <c r="C5" s="12" t="s">
        <v>32</v>
      </c>
      <c r="D5" s="12" t="s">
        <v>36</v>
      </c>
      <c r="E5" s="205" t="s">
        <v>33</v>
      </c>
      <c r="F5" s="205" t="s">
        <v>34</v>
      </c>
      <c r="G5" s="205" t="s">
        <v>280</v>
      </c>
      <c r="H5" s="10"/>
      <c r="I5" s="127" t="s">
        <v>214</v>
      </c>
    </row>
    <row r="6" spans="1:15" s="88" customFormat="1" x14ac:dyDescent="0.3">
      <c r="A6" s="105"/>
      <c r="B6" s="105"/>
      <c r="C6" s="77"/>
      <c r="D6" s="78"/>
      <c r="E6" s="79"/>
      <c r="F6" s="78"/>
      <c r="G6" s="282">
        <f>ROUND(C6*E6*F6,0)</f>
        <v>0</v>
      </c>
      <c r="H6" s="76"/>
      <c r="I6" s="76"/>
    </row>
    <row r="7" spans="1:15" s="88" customFormat="1" x14ac:dyDescent="0.3">
      <c r="A7" s="105"/>
      <c r="B7" s="105"/>
      <c r="C7" s="77"/>
      <c r="D7" s="78"/>
      <c r="E7" s="79"/>
      <c r="F7" s="78"/>
      <c r="G7" s="282">
        <f t="shared" ref="G7:G18" si="0">ROUND(C7*E7*F7,0)</f>
        <v>0</v>
      </c>
      <c r="H7" s="100"/>
      <c r="I7" s="75"/>
    </row>
    <row r="8" spans="1:15" s="88" customFormat="1" x14ac:dyDescent="0.3">
      <c r="A8" s="105"/>
      <c r="B8" s="105"/>
      <c r="C8" s="77"/>
      <c r="D8" s="78"/>
      <c r="E8" s="79"/>
      <c r="F8" s="78"/>
      <c r="G8" s="282">
        <f t="shared" si="0"/>
        <v>0</v>
      </c>
      <c r="H8" s="100"/>
      <c r="I8" s="101"/>
    </row>
    <row r="9" spans="1:15" s="88" customFormat="1" x14ac:dyDescent="0.3">
      <c r="A9" s="346"/>
      <c r="B9" s="346"/>
      <c r="C9" s="77"/>
      <c r="D9" s="78"/>
      <c r="E9" s="79"/>
      <c r="F9" s="78"/>
      <c r="G9" s="282">
        <f t="shared" si="0"/>
        <v>0</v>
      </c>
      <c r="H9" s="100"/>
      <c r="I9" s="347"/>
    </row>
    <row r="10" spans="1:15" s="88" customFormat="1" x14ac:dyDescent="0.3">
      <c r="A10" s="346"/>
      <c r="B10" s="346"/>
      <c r="C10" s="77"/>
      <c r="D10" s="78"/>
      <c r="E10" s="79"/>
      <c r="F10" s="78"/>
      <c r="G10" s="282">
        <f t="shared" si="0"/>
        <v>0</v>
      </c>
      <c r="H10" s="100"/>
      <c r="I10" s="347"/>
    </row>
    <row r="11" spans="1:15" s="88" customFormat="1" x14ac:dyDescent="0.3">
      <c r="A11" s="346"/>
      <c r="B11" s="346"/>
      <c r="C11" s="77"/>
      <c r="D11" s="78"/>
      <c r="E11" s="79"/>
      <c r="F11" s="78"/>
      <c r="G11" s="282">
        <f t="shared" si="0"/>
        <v>0</v>
      </c>
      <c r="H11" s="100"/>
      <c r="I11" s="347"/>
    </row>
    <row r="12" spans="1:15" s="88" customFormat="1" x14ac:dyDescent="0.3">
      <c r="A12" s="105"/>
      <c r="B12" s="105"/>
      <c r="C12" s="77"/>
      <c r="D12" s="78"/>
      <c r="E12" s="79"/>
      <c r="F12" s="78"/>
      <c r="G12" s="282">
        <f t="shared" si="0"/>
        <v>0</v>
      </c>
      <c r="H12" s="100"/>
      <c r="I12" s="75"/>
    </row>
    <row r="13" spans="1:15" s="88" customFormat="1" x14ac:dyDescent="0.3">
      <c r="A13" s="105"/>
      <c r="B13" s="105"/>
      <c r="C13" s="77"/>
      <c r="D13" s="78"/>
      <c r="E13" s="79"/>
      <c r="F13" s="78"/>
      <c r="G13" s="282">
        <f t="shared" si="0"/>
        <v>0</v>
      </c>
      <c r="H13" s="100"/>
      <c r="I13" s="101"/>
    </row>
    <row r="14" spans="1:15" s="88" customFormat="1" x14ac:dyDescent="0.3">
      <c r="A14" s="105"/>
      <c r="B14" s="105"/>
      <c r="C14" s="77"/>
      <c r="D14" s="78"/>
      <c r="E14" s="79"/>
      <c r="F14" s="78"/>
      <c r="G14" s="282">
        <f t="shared" si="0"/>
        <v>0</v>
      </c>
      <c r="H14" s="100"/>
      <c r="I14" s="75"/>
    </row>
    <row r="15" spans="1:15" s="88" customFormat="1" x14ac:dyDescent="0.3">
      <c r="A15" s="105"/>
      <c r="B15" s="105"/>
      <c r="C15" s="77"/>
      <c r="D15" s="78"/>
      <c r="E15" s="79"/>
      <c r="F15" s="78"/>
      <c r="G15" s="282">
        <f t="shared" si="0"/>
        <v>0</v>
      </c>
      <c r="H15" s="100"/>
      <c r="I15" s="101"/>
    </row>
    <row r="16" spans="1:15" s="88" customFormat="1" x14ac:dyDescent="0.3">
      <c r="A16" s="105"/>
      <c r="B16" s="105"/>
      <c r="C16" s="77"/>
      <c r="D16" s="78"/>
      <c r="E16" s="79"/>
      <c r="F16" s="78"/>
      <c r="G16" s="282">
        <f t="shared" si="0"/>
        <v>0</v>
      </c>
      <c r="H16" s="100"/>
      <c r="I16" s="75"/>
    </row>
    <row r="17" spans="1:9" s="88" customFormat="1" x14ac:dyDescent="0.3">
      <c r="A17" s="105"/>
      <c r="B17" s="105"/>
      <c r="C17" s="77"/>
      <c r="D17" s="78"/>
      <c r="E17" s="79"/>
      <c r="F17" s="78"/>
      <c r="G17" s="282">
        <f t="shared" si="0"/>
        <v>0</v>
      </c>
      <c r="H17" s="100"/>
      <c r="I17" s="101"/>
    </row>
    <row r="18" spans="1:9" s="88" customFormat="1" x14ac:dyDescent="0.3">
      <c r="A18" s="105"/>
      <c r="B18" s="105"/>
      <c r="C18" s="77"/>
      <c r="D18" s="78"/>
      <c r="E18" s="79"/>
      <c r="F18" s="78"/>
      <c r="G18" s="283">
        <f t="shared" si="0"/>
        <v>0</v>
      </c>
      <c r="H18" s="100"/>
      <c r="I18" s="101"/>
    </row>
    <row r="19" spans="1:9" s="88" customFormat="1" x14ac:dyDescent="0.3">
      <c r="A19" s="105"/>
      <c r="B19" s="105"/>
      <c r="C19" s="80"/>
      <c r="D19" s="78"/>
      <c r="E19" s="81"/>
      <c r="F19" s="245" t="s">
        <v>310</v>
      </c>
      <c r="G19" s="192">
        <f>SUM(G6:G18)</f>
        <v>0</v>
      </c>
      <c r="H19" s="100"/>
      <c r="I19" s="101" t="s">
        <v>312</v>
      </c>
    </row>
    <row r="20" spans="1:9" s="88" customFormat="1" x14ac:dyDescent="0.3">
      <c r="A20" s="84"/>
      <c r="B20" s="84"/>
      <c r="C20" s="80"/>
      <c r="D20" s="82"/>
      <c r="E20" s="83"/>
      <c r="F20" s="82"/>
      <c r="G20" s="284"/>
      <c r="H20" s="75"/>
      <c r="I20" s="102"/>
    </row>
    <row r="21" spans="1:9" s="88" customFormat="1" x14ac:dyDescent="0.3">
      <c r="A21" s="105"/>
      <c r="B21" s="105"/>
      <c r="C21" s="77"/>
      <c r="D21" s="78"/>
      <c r="E21" s="79"/>
      <c r="F21" s="78"/>
      <c r="G21" s="282">
        <f t="shared" ref="G21:G33" si="1">ROUND(C21*E21*F21,0)</f>
        <v>0</v>
      </c>
      <c r="H21" s="76"/>
      <c r="I21" s="76"/>
    </row>
    <row r="22" spans="1:9" s="88" customFormat="1" x14ac:dyDescent="0.3">
      <c r="A22" s="105"/>
      <c r="B22" s="105"/>
      <c r="C22" s="77"/>
      <c r="D22" s="78"/>
      <c r="E22" s="79"/>
      <c r="F22" s="78"/>
      <c r="G22" s="282">
        <f t="shared" si="1"/>
        <v>0</v>
      </c>
      <c r="H22" s="100"/>
      <c r="I22" s="75"/>
    </row>
    <row r="23" spans="1:9" s="88" customFormat="1" x14ac:dyDescent="0.3">
      <c r="A23" s="105"/>
      <c r="B23" s="105"/>
      <c r="C23" s="77"/>
      <c r="D23" s="78"/>
      <c r="E23" s="79"/>
      <c r="F23" s="78"/>
      <c r="G23" s="282">
        <f t="shared" si="1"/>
        <v>0</v>
      </c>
      <c r="H23" s="100"/>
      <c r="I23" s="101"/>
    </row>
    <row r="24" spans="1:9" s="88" customFormat="1" x14ac:dyDescent="0.3">
      <c r="A24" s="346"/>
      <c r="B24" s="346"/>
      <c r="C24" s="77"/>
      <c r="D24" s="78"/>
      <c r="E24" s="79"/>
      <c r="F24" s="78"/>
      <c r="G24" s="282">
        <f>ROUND(C24*E24*F24,0)</f>
        <v>0</v>
      </c>
      <c r="H24" s="100"/>
      <c r="I24" s="347"/>
    </row>
    <row r="25" spans="1:9" s="88" customFormat="1" x14ac:dyDescent="0.3">
      <c r="A25" s="346"/>
      <c r="B25" s="346"/>
      <c r="C25" s="77"/>
      <c r="D25" s="78"/>
      <c r="E25" s="79"/>
      <c r="F25" s="78"/>
      <c r="G25" s="282">
        <f t="shared" si="1"/>
        <v>0</v>
      </c>
      <c r="H25" s="100"/>
      <c r="I25" s="347"/>
    </row>
    <row r="26" spans="1:9" s="88" customFormat="1" x14ac:dyDescent="0.3">
      <c r="A26" s="346"/>
      <c r="B26" s="346"/>
      <c r="C26" s="77"/>
      <c r="D26" s="78"/>
      <c r="E26" s="79"/>
      <c r="F26" s="78"/>
      <c r="G26" s="282">
        <f t="shared" si="1"/>
        <v>0</v>
      </c>
      <c r="H26" s="100"/>
      <c r="I26" s="347"/>
    </row>
    <row r="27" spans="1:9" s="88" customFormat="1" x14ac:dyDescent="0.3">
      <c r="A27" s="105"/>
      <c r="B27" s="105"/>
      <c r="C27" s="77"/>
      <c r="D27" s="78"/>
      <c r="E27" s="79"/>
      <c r="F27" s="78"/>
      <c r="G27" s="282">
        <f t="shared" si="1"/>
        <v>0</v>
      </c>
      <c r="H27" s="100"/>
      <c r="I27" s="75"/>
    </row>
    <row r="28" spans="1:9" s="88" customFormat="1" x14ac:dyDescent="0.3">
      <c r="A28" s="105"/>
      <c r="B28" s="105"/>
      <c r="C28" s="77"/>
      <c r="D28" s="78"/>
      <c r="E28" s="79"/>
      <c r="F28" s="78"/>
      <c r="G28" s="282">
        <f t="shared" si="1"/>
        <v>0</v>
      </c>
      <c r="H28" s="100"/>
      <c r="I28" s="101"/>
    </row>
    <row r="29" spans="1:9" s="88" customFormat="1" x14ac:dyDescent="0.3">
      <c r="A29" s="105"/>
      <c r="B29" s="105"/>
      <c r="C29" s="77"/>
      <c r="D29" s="78"/>
      <c r="E29" s="79"/>
      <c r="F29" s="78"/>
      <c r="G29" s="282">
        <f t="shared" si="1"/>
        <v>0</v>
      </c>
      <c r="H29" s="100"/>
      <c r="I29" s="75"/>
    </row>
    <row r="30" spans="1:9" s="88" customFormat="1" x14ac:dyDescent="0.3">
      <c r="A30" s="105"/>
      <c r="B30" s="105"/>
      <c r="C30" s="77"/>
      <c r="D30" s="78"/>
      <c r="E30" s="79"/>
      <c r="F30" s="78"/>
      <c r="G30" s="282">
        <f t="shared" si="1"/>
        <v>0</v>
      </c>
      <c r="H30" s="100"/>
      <c r="I30" s="101"/>
    </row>
    <row r="31" spans="1:9" s="88" customFormat="1" x14ac:dyDescent="0.3">
      <c r="A31" s="105"/>
      <c r="B31" s="105"/>
      <c r="C31" s="77"/>
      <c r="D31" s="78"/>
      <c r="E31" s="79"/>
      <c r="F31" s="78"/>
      <c r="G31" s="282">
        <f t="shared" si="1"/>
        <v>0</v>
      </c>
      <c r="H31" s="100"/>
      <c r="I31" s="75"/>
    </row>
    <row r="32" spans="1:9" s="88" customFormat="1" x14ac:dyDescent="0.3">
      <c r="A32" s="105"/>
      <c r="B32" s="105"/>
      <c r="C32" s="77"/>
      <c r="D32" s="78"/>
      <c r="E32" s="79"/>
      <c r="F32" s="78"/>
      <c r="G32" s="282">
        <f t="shared" si="1"/>
        <v>0</v>
      </c>
      <c r="H32" s="100"/>
      <c r="I32" s="101"/>
    </row>
    <row r="33" spans="1:9" s="88" customFormat="1" x14ac:dyDescent="0.3">
      <c r="A33" s="105"/>
      <c r="B33" s="105"/>
      <c r="C33" s="77"/>
      <c r="D33" s="78"/>
      <c r="E33" s="79"/>
      <c r="F33" s="78"/>
      <c r="G33" s="283">
        <f t="shared" si="1"/>
        <v>0</v>
      </c>
      <c r="H33" s="100"/>
      <c r="I33" s="101"/>
    </row>
    <row r="34" spans="1:9" s="88" customFormat="1" x14ac:dyDescent="0.3">
      <c r="A34" s="105"/>
      <c r="B34" s="105"/>
      <c r="C34" s="80"/>
      <c r="D34" s="78"/>
      <c r="E34" s="81"/>
      <c r="F34" s="245" t="s">
        <v>311</v>
      </c>
      <c r="G34" s="192">
        <f>SUM(G20:G33)</f>
        <v>0</v>
      </c>
      <c r="H34" s="100"/>
      <c r="I34" s="101" t="s">
        <v>312</v>
      </c>
    </row>
    <row r="35" spans="1:9" s="88" customFormat="1" x14ac:dyDescent="0.3">
      <c r="A35" s="84"/>
      <c r="B35" s="84"/>
      <c r="C35" s="80"/>
      <c r="D35" s="82"/>
      <c r="E35" s="83"/>
      <c r="F35" s="243" t="s">
        <v>42</v>
      </c>
      <c r="G35" s="274">
        <f>+G34+G19</f>
        <v>0</v>
      </c>
      <c r="H35" s="75"/>
      <c r="I35" s="102"/>
    </row>
    <row r="36" spans="1:9" s="88" customFormat="1" x14ac:dyDescent="0.3">
      <c r="A36" s="84"/>
      <c r="B36" s="84"/>
      <c r="C36" s="80"/>
      <c r="D36" s="82"/>
      <c r="E36" s="83"/>
      <c r="F36" s="82"/>
      <c r="G36" s="284"/>
      <c r="H36" s="75"/>
      <c r="I36" s="102"/>
    </row>
    <row r="37" spans="1:9" s="88" customFormat="1" x14ac:dyDescent="0.3">
      <c r="A37" s="84"/>
      <c r="B37" s="84"/>
      <c r="C37" s="77"/>
      <c r="D37" s="78"/>
      <c r="E37" s="79"/>
      <c r="F37" s="78"/>
      <c r="G37" s="280">
        <f t="shared" ref="G37:G38" si="2">ROUND(C37*E37*F37,0)</f>
        <v>0</v>
      </c>
      <c r="H37" s="75"/>
      <c r="I37" s="102"/>
    </row>
    <row r="38" spans="1:9" s="88" customFormat="1" x14ac:dyDescent="0.3">
      <c r="A38" s="207"/>
      <c r="B38" s="207"/>
      <c r="C38" s="77"/>
      <c r="D38" s="78"/>
      <c r="E38" s="79"/>
      <c r="F38" s="78"/>
      <c r="G38" s="281">
        <f t="shared" si="2"/>
        <v>0</v>
      </c>
    </row>
    <row r="39" spans="1:9" s="88" customFormat="1" x14ac:dyDescent="0.3">
      <c r="A39" s="84"/>
      <c r="B39" s="84"/>
      <c r="C39" s="85"/>
      <c r="D39" s="86"/>
      <c r="E39" s="492" t="s">
        <v>313</v>
      </c>
      <c r="F39" s="492"/>
      <c r="G39" s="69">
        <f>SUM(G36:G38)</f>
        <v>0</v>
      </c>
      <c r="I39" s="101" t="s">
        <v>312</v>
      </c>
    </row>
    <row r="40" spans="1:9" s="88" customFormat="1" x14ac:dyDescent="0.3">
      <c r="A40" s="84"/>
      <c r="B40" s="84"/>
      <c r="C40" s="80"/>
      <c r="D40" s="82"/>
      <c r="E40" s="83"/>
      <c r="F40" s="82"/>
      <c r="G40" s="284"/>
      <c r="H40" s="75"/>
      <c r="I40" s="102"/>
    </row>
    <row r="41" spans="1:9" s="88" customFormat="1" x14ac:dyDescent="0.3">
      <c r="A41" s="84"/>
      <c r="B41" s="84"/>
      <c r="C41" s="77"/>
      <c r="D41" s="78"/>
      <c r="E41" s="79"/>
      <c r="F41" s="78"/>
      <c r="G41" s="280">
        <f t="shared" ref="G41:G42" si="3">ROUND(C41*E41*F41,0)</f>
        <v>0</v>
      </c>
      <c r="H41" s="75"/>
      <c r="I41" s="102"/>
    </row>
    <row r="42" spans="1:9" s="88" customFormat="1" x14ac:dyDescent="0.3">
      <c r="A42" s="207"/>
      <c r="B42" s="207"/>
      <c r="C42" s="77"/>
      <c r="D42" s="78"/>
      <c r="E42" s="79"/>
      <c r="F42" s="78"/>
      <c r="G42" s="281">
        <f t="shared" si="3"/>
        <v>0</v>
      </c>
    </row>
    <row r="43" spans="1:9" s="88" customFormat="1" x14ac:dyDescent="0.3">
      <c r="A43" s="84"/>
      <c r="B43" s="84"/>
      <c r="C43" s="85"/>
      <c r="D43" s="86"/>
      <c r="E43" s="492" t="s">
        <v>314</v>
      </c>
      <c r="F43" s="492"/>
      <c r="G43" s="69">
        <f>SUM(G40:G42)</f>
        <v>0</v>
      </c>
      <c r="I43" s="101" t="s">
        <v>312</v>
      </c>
    </row>
    <row r="44" spans="1:9" x14ac:dyDescent="0.3">
      <c r="E44" s="492" t="s">
        <v>37</v>
      </c>
      <c r="F44" s="492"/>
      <c r="G44" s="285">
        <f>+G43+G39</f>
        <v>0</v>
      </c>
    </row>
    <row r="45" spans="1:9" x14ac:dyDescent="0.3">
      <c r="G45" s="9"/>
    </row>
    <row r="46" spans="1:9" x14ac:dyDescent="0.3">
      <c r="E46" s="490" t="s">
        <v>38</v>
      </c>
      <c r="F46" s="490"/>
      <c r="G46" s="69">
        <f>+G44+G35</f>
        <v>0</v>
      </c>
      <c r="I46" s="127" t="s">
        <v>216</v>
      </c>
    </row>
    <row r="47" spans="1:9" s="88" customFormat="1" x14ac:dyDescent="0.3">
      <c r="C47" s="89"/>
      <c r="D47" s="90"/>
      <c r="E47" s="91"/>
      <c r="F47" s="90"/>
      <c r="G47" s="89"/>
    </row>
    <row r="48" spans="1:9" s="88" customFormat="1" x14ac:dyDescent="0.3">
      <c r="A48" s="93" t="s">
        <v>39</v>
      </c>
      <c r="B48" s="94"/>
      <c r="C48" s="94"/>
      <c r="D48" s="94"/>
      <c r="E48" s="94"/>
      <c r="F48" s="94"/>
      <c r="G48" s="95"/>
      <c r="I48" s="128" t="s">
        <v>215</v>
      </c>
    </row>
    <row r="49" spans="1:18" s="88" customFormat="1" ht="45" customHeight="1" x14ac:dyDescent="0.3">
      <c r="A49" s="486"/>
      <c r="B49" s="487"/>
      <c r="C49" s="487"/>
      <c r="D49" s="487"/>
      <c r="E49" s="487"/>
      <c r="F49" s="487"/>
      <c r="G49" s="488"/>
      <c r="I49" s="485" t="s">
        <v>319</v>
      </c>
      <c r="J49" s="485"/>
      <c r="K49" s="485"/>
      <c r="L49" s="485"/>
      <c r="M49" s="485"/>
      <c r="N49" s="485"/>
      <c r="O49" s="485"/>
      <c r="P49" s="485"/>
      <c r="Q49" s="485"/>
      <c r="R49" s="485"/>
    </row>
    <row r="51" spans="1:18" s="88" customFormat="1" x14ac:dyDescent="0.3">
      <c r="A51" s="93" t="s">
        <v>376</v>
      </c>
      <c r="B51" s="97"/>
      <c r="C51" s="98"/>
      <c r="D51" s="98"/>
      <c r="E51" s="98"/>
      <c r="F51" s="98"/>
      <c r="G51" s="99"/>
      <c r="I51" s="128" t="s">
        <v>215</v>
      </c>
    </row>
    <row r="52" spans="1:18" s="88" customFormat="1" ht="45" customHeight="1" x14ac:dyDescent="0.3">
      <c r="A52" s="486"/>
      <c r="B52" s="487"/>
      <c r="C52" s="487"/>
      <c r="D52" s="487"/>
      <c r="E52" s="487"/>
      <c r="F52" s="487"/>
      <c r="G52" s="488"/>
      <c r="I52" s="485" t="s">
        <v>319</v>
      </c>
      <c r="J52" s="485"/>
      <c r="K52" s="485"/>
      <c r="L52" s="485"/>
      <c r="M52" s="485"/>
      <c r="N52" s="485"/>
      <c r="O52" s="485"/>
      <c r="P52" s="485"/>
      <c r="Q52" s="485"/>
      <c r="R52" s="485"/>
    </row>
    <row r="53" spans="1:18" ht="9.75" customHeight="1" x14ac:dyDescent="0.3">
      <c r="G53" s="9"/>
    </row>
    <row r="55" spans="1:18" ht="13.5" customHeight="1" x14ac:dyDescent="0.3">
      <c r="E55" s="14"/>
      <c r="F55" s="14"/>
      <c r="G55" s="17"/>
    </row>
  </sheetData>
  <sheetProtection algorithmName="SHA-512" hashValue="J/Pbs8Sd3G7PGyDfZjXNcCpwHWjFoHUJj3+kmOrDDiGh5voXg1m+AhoQEdP2qsv0YZ3mVZDebVRO4nB/n1jT3Q==" saltValue="tvrNrB83Ear0VR0lSxSCSA==" spinCount="100000" sheet="1" objects="1" scenarios="1" formatCells="0" formatRows="0" insertRows="0" deleteRows="0" sort="0"/>
  <mergeCells count="10">
    <mergeCell ref="I49:R49"/>
    <mergeCell ref="I52:R52"/>
    <mergeCell ref="A52:G52"/>
    <mergeCell ref="A1:F1"/>
    <mergeCell ref="E46:F46"/>
    <mergeCell ref="A2:G2"/>
    <mergeCell ref="E39:F39"/>
    <mergeCell ref="A49:G49"/>
    <mergeCell ref="E43:F43"/>
    <mergeCell ref="E44:F44"/>
  </mergeCells>
  <printOptions horizontalCentered="1"/>
  <pageMargins left="0.25" right="0.25" top="0.25" bottom="0.25" header="0.3" footer="0.3"/>
  <pageSetup orientation="landscape" blackAndWhite="1"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R39"/>
  <sheetViews>
    <sheetView zoomScaleNormal="100" workbookViewId="0">
      <selection activeCell="A36" sqref="A36:G36"/>
    </sheetView>
  </sheetViews>
  <sheetFormatPr defaultRowHeight="14.4" x14ac:dyDescent="0.3"/>
  <cols>
    <col min="1" max="1" width="47" customWidth="1"/>
    <col min="2" max="2" width="2.6640625" customWidth="1"/>
    <col min="3" max="3" width="14" customWidth="1"/>
    <col min="4" max="4" width="13.44140625" customWidth="1"/>
    <col min="5" max="6" width="15.88671875" customWidth="1"/>
    <col min="7" max="7" width="18.5546875" customWidth="1"/>
    <col min="8" max="8" width="3.33203125" customWidth="1"/>
  </cols>
  <sheetData>
    <row r="1" spans="1:10" ht="26.25" customHeight="1" x14ac:dyDescent="0.3">
      <c r="A1" s="489" t="s">
        <v>233</v>
      </c>
      <c r="B1" s="489"/>
      <c r="C1" s="489"/>
      <c r="D1" s="489"/>
      <c r="E1" s="489"/>
      <c r="F1" s="489"/>
      <c r="G1">
        <f>+'Section A'!B2</f>
        <v>0</v>
      </c>
      <c r="I1" s="138" t="s">
        <v>234</v>
      </c>
    </row>
    <row r="2" spans="1:10" ht="61.5" customHeight="1" x14ac:dyDescent="0.3">
      <c r="A2" s="496" t="s">
        <v>171</v>
      </c>
      <c r="B2" s="496"/>
      <c r="C2" s="496"/>
      <c r="D2" s="496"/>
      <c r="E2" s="496"/>
      <c r="F2" s="496"/>
      <c r="G2" s="496"/>
      <c r="H2" s="15"/>
      <c r="I2" s="15"/>
    </row>
    <row r="3" spans="1:10" x14ac:dyDescent="0.3">
      <c r="A3" s="15"/>
      <c r="B3" s="15"/>
      <c r="C3" s="15"/>
      <c r="D3" s="15"/>
      <c r="E3" s="15"/>
      <c r="F3" s="15"/>
      <c r="G3" s="15"/>
      <c r="H3" s="15"/>
      <c r="I3" s="15"/>
    </row>
    <row r="4" spans="1:10" x14ac:dyDescent="0.3">
      <c r="A4" s="497" t="s">
        <v>30</v>
      </c>
      <c r="B4" s="497"/>
      <c r="C4" s="498" t="s">
        <v>279</v>
      </c>
      <c r="D4" s="498"/>
      <c r="E4" s="16" t="s">
        <v>40</v>
      </c>
      <c r="F4" s="16" t="s">
        <v>41</v>
      </c>
      <c r="G4" s="208" t="s">
        <v>281</v>
      </c>
      <c r="H4" s="10"/>
      <c r="I4" s="10"/>
    </row>
    <row r="5" spans="1:10" s="88" customFormat="1" x14ac:dyDescent="0.3">
      <c r="A5" s="495"/>
      <c r="B5" s="495"/>
      <c r="C5" s="495"/>
      <c r="D5" s="495"/>
      <c r="E5" s="103"/>
      <c r="F5" s="104"/>
      <c r="G5" s="69">
        <f>ROUND(E5*F5,0)</f>
        <v>0</v>
      </c>
      <c r="H5" s="76"/>
      <c r="I5" s="76"/>
    </row>
    <row r="6" spans="1:10" s="88" customFormat="1" x14ac:dyDescent="0.3">
      <c r="A6" s="493"/>
      <c r="B6" s="493"/>
      <c r="C6" s="493"/>
      <c r="D6" s="493"/>
      <c r="E6" s="103"/>
      <c r="F6" s="104"/>
      <c r="G6" s="69">
        <f t="shared" ref="G6:G11" si="0">ROUND(E6*F6,0)</f>
        <v>0</v>
      </c>
      <c r="H6" s="76"/>
      <c r="I6" s="75"/>
    </row>
    <row r="7" spans="1:10" s="88" customFormat="1" x14ac:dyDescent="0.3">
      <c r="A7" s="493"/>
      <c r="B7" s="493"/>
      <c r="C7" s="493"/>
      <c r="D7" s="493"/>
      <c r="E7" s="103"/>
      <c r="F7" s="104"/>
      <c r="G7" s="69">
        <f>ROUND(E7*F7,0)</f>
        <v>0</v>
      </c>
      <c r="H7" s="76"/>
      <c r="I7" s="345"/>
    </row>
    <row r="8" spans="1:10" s="88" customFormat="1" x14ac:dyDescent="0.3">
      <c r="A8" s="493"/>
      <c r="B8" s="493"/>
      <c r="C8" s="493"/>
      <c r="D8" s="493"/>
      <c r="E8" s="103"/>
      <c r="F8" s="104"/>
      <c r="G8" s="69">
        <f t="shared" si="0"/>
        <v>0</v>
      </c>
      <c r="H8" s="76"/>
      <c r="I8" s="345"/>
    </row>
    <row r="9" spans="1:10" s="88" customFormat="1" x14ac:dyDescent="0.3">
      <c r="A9" s="493"/>
      <c r="B9" s="493"/>
      <c r="C9" s="493"/>
      <c r="D9" s="493"/>
      <c r="E9" s="103"/>
      <c r="F9" s="104"/>
      <c r="G9" s="69">
        <f t="shared" si="0"/>
        <v>0</v>
      </c>
      <c r="H9" s="76"/>
      <c r="I9" s="345"/>
    </row>
    <row r="10" spans="1:10" s="88" customFormat="1" x14ac:dyDescent="0.3">
      <c r="A10" s="493"/>
      <c r="B10" s="493"/>
      <c r="C10" s="493"/>
      <c r="D10" s="493"/>
      <c r="E10" s="103"/>
      <c r="F10" s="104"/>
      <c r="G10" s="69">
        <f t="shared" si="0"/>
        <v>0</v>
      </c>
      <c r="H10" s="76"/>
      <c r="I10" s="105"/>
    </row>
    <row r="11" spans="1:10" s="88" customFormat="1" x14ac:dyDescent="0.3">
      <c r="A11" s="493"/>
      <c r="B11" s="493"/>
      <c r="C11" s="493"/>
      <c r="D11" s="493"/>
      <c r="E11" s="103"/>
      <c r="F11" s="104"/>
      <c r="G11" s="273">
        <f t="shared" si="0"/>
        <v>0</v>
      </c>
      <c r="H11" s="76"/>
      <c r="I11" s="76"/>
    </row>
    <row r="12" spans="1:10" s="88" customFormat="1" x14ac:dyDescent="0.3">
      <c r="A12" s="344"/>
      <c r="B12" s="344"/>
      <c r="C12" s="344"/>
      <c r="D12" s="344"/>
      <c r="E12" s="85"/>
      <c r="F12" s="212" t="s">
        <v>310</v>
      </c>
      <c r="G12" s="69">
        <f>ROUND(SUM(G5:G11),0)</f>
        <v>0</v>
      </c>
      <c r="H12" s="107"/>
      <c r="I12" s="101" t="s">
        <v>312</v>
      </c>
      <c r="J12" s="75"/>
    </row>
    <row r="13" spans="1:10" s="88" customFormat="1" x14ac:dyDescent="0.3">
      <c r="A13" s="344"/>
      <c r="B13" s="344"/>
      <c r="C13" s="344"/>
      <c r="D13" s="344"/>
      <c r="G13" s="279"/>
      <c r="H13" s="107"/>
      <c r="I13" s="101"/>
      <c r="J13" s="75"/>
    </row>
    <row r="14" spans="1:10" s="88" customFormat="1" x14ac:dyDescent="0.3">
      <c r="A14" s="493"/>
      <c r="B14" s="493"/>
      <c r="C14" s="493"/>
      <c r="D14" s="493"/>
      <c r="E14" s="103"/>
      <c r="F14" s="104"/>
      <c r="G14" s="69">
        <f t="shared" ref="G14:G20" si="1">ROUND(E14*F14,0)</f>
        <v>0</v>
      </c>
      <c r="H14" s="76"/>
      <c r="I14" s="76"/>
    </row>
    <row r="15" spans="1:10" s="88" customFormat="1" x14ac:dyDescent="0.3">
      <c r="A15" s="493"/>
      <c r="B15" s="493"/>
      <c r="C15" s="493"/>
      <c r="D15" s="493"/>
      <c r="E15" s="103"/>
      <c r="F15" s="104"/>
      <c r="G15" s="69">
        <f t="shared" si="1"/>
        <v>0</v>
      </c>
      <c r="H15" s="76"/>
      <c r="I15" s="75"/>
    </row>
    <row r="16" spans="1:10" s="88" customFormat="1" x14ac:dyDescent="0.3">
      <c r="A16" s="493"/>
      <c r="B16" s="493"/>
      <c r="C16" s="493"/>
      <c r="D16" s="493"/>
      <c r="E16" s="103"/>
      <c r="F16" s="104"/>
      <c r="G16" s="69">
        <f t="shared" si="1"/>
        <v>0</v>
      </c>
      <c r="H16" s="76"/>
      <c r="I16" s="345"/>
    </row>
    <row r="17" spans="1:10" s="88" customFormat="1" x14ac:dyDescent="0.3">
      <c r="A17" s="493"/>
      <c r="B17" s="493"/>
      <c r="C17" s="493"/>
      <c r="D17" s="493"/>
      <c r="E17" s="103"/>
      <c r="F17" s="104"/>
      <c r="G17" s="69">
        <f t="shared" si="1"/>
        <v>0</v>
      </c>
      <c r="H17" s="76"/>
      <c r="I17" s="345"/>
    </row>
    <row r="18" spans="1:10" s="88" customFormat="1" x14ac:dyDescent="0.3">
      <c r="A18" s="493"/>
      <c r="B18" s="493"/>
      <c r="C18" s="493"/>
      <c r="D18" s="493"/>
      <c r="E18" s="103"/>
      <c r="F18" s="104"/>
      <c r="G18" s="69">
        <f t="shared" si="1"/>
        <v>0</v>
      </c>
      <c r="H18" s="76"/>
      <c r="I18" s="345"/>
    </row>
    <row r="19" spans="1:10" s="88" customFormat="1" ht="15" customHeight="1" x14ac:dyDescent="0.3">
      <c r="A19" s="493"/>
      <c r="B19" s="493"/>
      <c r="C19" s="493"/>
      <c r="D19" s="493"/>
      <c r="E19" s="103"/>
      <c r="F19" s="104"/>
      <c r="G19" s="69">
        <f t="shared" si="1"/>
        <v>0</v>
      </c>
      <c r="H19" s="76"/>
      <c r="I19" s="105"/>
    </row>
    <row r="20" spans="1:10" s="88" customFormat="1" x14ac:dyDescent="0.3">
      <c r="A20" s="493"/>
      <c r="B20" s="493"/>
      <c r="C20" s="493"/>
      <c r="D20" s="493"/>
      <c r="E20" s="103"/>
      <c r="F20" s="104"/>
      <c r="G20" s="273">
        <f t="shared" si="1"/>
        <v>0</v>
      </c>
      <c r="H20" s="76"/>
      <c r="I20" s="76"/>
    </row>
    <row r="21" spans="1:10" s="88" customFormat="1" x14ac:dyDescent="0.3">
      <c r="A21" s="493"/>
      <c r="B21" s="493"/>
      <c r="C21" s="493"/>
      <c r="D21" s="493"/>
      <c r="E21" s="85"/>
      <c r="F21" s="212" t="s">
        <v>311</v>
      </c>
      <c r="G21" s="69">
        <f>ROUND(SUM(G13:G20),0)</f>
        <v>0</v>
      </c>
      <c r="H21" s="107"/>
      <c r="I21" s="101" t="s">
        <v>312</v>
      </c>
      <c r="J21" s="75"/>
    </row>
    <row r="22" spans="1:10" s="88" customFormat="1" x14ac:dyDescent="0.3">
      <c r="A22" s="493"/>
      <c r="B22" s="493"/>
      <c r="C22" s="493"/>
      <c r="D22" s="493"/>
      <c r="F22" s="212" t="s">
        <v>213</v>
      </c>
      <c r="G22" s="274">
        <f>+G21+G12</f>
        <v>0</v>
      </c>
      <c r="H22" s="107"/>
      <c r="I22" s="101"/>
      <c r="J22" s="75"/>
    </row>
    <row r="23" spans="1:10" s="88" customFormat="1" x14ac:dyDescent="0.3">
      <c r="A23" s="493"/>
      <c r="B23" s="493"/>
      <c r="C23" s="493"/>
      <c r="D23" s="493"/>
      <c r="G23" s="279"/>
      <c r="H23" s="107"/>
      <c r="I23" s="101"/>
      <c r="J23" s="75"/>
    </row>
    <row r="24" spans="1:10" s="88" customFormat="1" x14ac:dyDescent="0.3">
      <c r="A24" s="493"/>
      <c r="B24" s="493"/>
      <c r="C24" s="493"/>
      <c r="D24" s="493"/>
      <c r="E24" s="103"/>
      <c r="F24" s="104"/>
      <c r="G24" s="69">
        <f t="shared" ref="G24:G25" si="2">ROUND(E24*F24,0)</f>
        <v>0</v>
      </c>
      <c r="I24" s="105"/>
    </row>
    <row r="25" spans="1:10" s="88" customFormat="1" x14ac:dyDescent="0.3">
      <c r="A25" s="493"/>
      <c r="B25" s="493"/>
      <c r="C25" s="493"/>
      <c r="D25" s="493"/>
      <c r="E25" s="103"/>
      <c r="F25" s="104"/>
      <c r="G25" s="273">
        <f t="shared" si="2"/>
        <v>0</v>
      </c>
      <c r="I25" s="105"/>
    </row>
    <row r="26" spans="1:10" s="88" customFormat="1" x14ac:dyDescent="0.3">
      <c r="A26" s="494"/>
      <c r="B26" s="494"/>
      <c r="C26" s="493"/>
      <c r="D26" s="493"/>
      <c r="E26" s="206"/>
      <c r="F26" s="213" t="s">
        <v>315</v>
      </c>
      <c r="G26" s="69">
        <f>ROUND(SUM(G23:G25),0)</f>
        <v>0</v>
      </c>
      <c r="I26" s="101" t="s">
        <v>312</v>
      </c>
    </row>
    <row r="27" spans="1:10" s="88" customFormat="1" x14ac:dyDescent="0.3">
      <c r="A27" s="493"/>
      <c r="B27" s="493"/>
      <c r="C27" s="493"/>
      <c r="D27" s="493"/>
      <c r="G27" s="279"/>
      <c r="H27" s="107"/>
      <c r="I27" s="101"/>
      <c r="J27" s="75"/>
    </row>
    <row r="28" spans="1:10" s="88" customFormat="1" x14ac:dyDescent="0.3">
      <c r="A28" s="493"/>
      <c r="B28" s="493"/>
      <c r="C28" s="493"/>
      <c r="D28" s="493"/>
      <c r="E28" s="103"/>
      <c r="F28" s="104"/>
      <c r="G28" s="69">
        <f t="shared" ref="G28:G29" si="3">ROUND(E28*F28,0)</f>
        <v>0</v>
      </c>
      <c r="I28" s="105"/>
    </row>
    <row r="29" spans="1:10" s="88" customFormat="1" x14ac:dyDescent="0.3">
      <c r="A29" s="493"/>
      <c r="B29" s="493"/>
      <c r="C29" s="493"/>
      <c r="D29" s="493"/>
      <c r="E29" s="103"/>
      <c r="F29" s="104"/>
      <c r="G29" s="273">
        <f t="shared" si="3"/>
        <v>0</v>
      </c>
      <c r="I29" s="105"/>
    </row>
    <row r="30" spans="1:10" s="88" customFormat="1" x14ac:dyDescent="0.3">
      <c r="A30" s="494"/>
      <c r="B30" s="494"/>
      <c r="C30" s="493"/>
      <c r="D30" s="493"/>
      <c r="E30" s="206"/>
      <c r="F30" s="213" t="s">
        <v>316</v>
      </c>
      <c r="G30" s="69">
        <f>ROUND(SUM(G27:G29),0)</f>
        <v>0</v>
      </c>
      <c r="I30" s="101" t="s">
        <v>312</v>
      </c>
    </row>
    <row r="31" spans="1:10" s="88" customFormat="1" x14ac:dyDescent="0.3">
      <c r="A31" s="493"/>
      <c r="B31" s="493"/>
      <c r="C31" s="493"/>
      <c r="D31" s="493"/>
      <c r="F31" s="213" t="s">
        <v>282</v>
      </c>
      <c r="G31" s="274">
        <f>+G30+G26</f>
        <v>0</v>
      </c>
      <c r="H31" s="107"/>
      <c r="I31" s="101"/>
      <c r="J31" s="75"/>
    </row>
    <row r="32" spans="1:10" x14ac:dyDescent="0.3">
      <c r="G32" s="275"/>
    </row>
    <row r="33" spans="1:18" x14ac:dyDescent="0.3">
      <c r="E33" s="490" t="s">
        <v>194</v>
      </c>
      <c r="F33" s="490"/>
      <c r="G33" s="69">
        <f>+G31+G22</f>
        <v>0</v>
      </c>
      <c r="I33" s="127" t="s">
        <v>216</v>
      </c>
    </row>
    <row r="34" spans="1:18" s="88" customFormat="1" x14ac:dyDescent="0.3">
      <c r="C34" s="109"/>
      <c r="D34" s="109"/>
      <c r="E34" s="89"/>
      <c r="F34" s="108"/>
      <c r="G34" s="76"/>
    </row>
    <row r="35" spans="1:18" s="88" customFormat="1" x14ac:dyDescent="0.3">
      <c r="A35" s="131" t="s">
        <v>193</v>
      </c>
      <c r="B35" s="94"/>
      <c r="C35" s="94"/>
      <c r="D35" s="94"/>
      <c r="E35" s="94"/>
      <c r="F35" s="94"/>
      <c r="G35" s="95"/>
      <c r="I35" s="128" t="s">
        <v>215</v>
      </c>
    </row>
    <row r="36" spans="1:18" s="88" customFormat="1" ht="45.75" customHeight="1" x14ac:dyDescent="0.3">
      <c r="A36" s="486"/>
      <c r="B36" s="487"/>
      <c r="C36" s="487"/>
      <c r="D36" s="487"/>
      <c r="E36" s="487"/>
      <c r="F36" s="487"/>
      <c r="G36" s="488"/>
      <c r="I36" s="485" t="s">
        <v>319</v>
      </c>
      <c r="J36" s="485"/>
      <c r="K36" s="485"/>
      <c r="L36" s="485"/>
      <c r="M36" s="485"/>
      <c r="N36" s="485"/>
      <c r="O36" s="485"/>
      <c r="P36" s="485"/>
      <c r="Q36" s="485"/>
      <c r="R36" s="485"/>
    </row>
    <row r="38" spans="1:18" s="88" customFormat="1" x14ac:dyDescent="0.3">
      <c r="A38" s="93" t="s">
        <v>375</v>
      </c>
      <c r="B38" s="97"/>
      <c r="C38" s="98"/>
      <c r="D38" s="98"/>
      <c r="E38" s="98"/>
      <c r="F38" s="98"/>
      <c r="G38" s="99"/>
      <c r="I38" s="128" t="s">
        <v>215</v>
      </c>
    </row>
    <row r="39" spans="1:18" s="88" customFormat="1" ht="45" customHeight="1" x14ac:dyDescent="0.3">
      <c r="A39" s="499"/>
      <c r="B39" s="500"/>
      <c r="C39" s="500"/>
      <c r="D39" s="500"/>
      <c r="E39" s="500"/>
      <c r="F39" s="500"/>
      <c r="G39" s="501"/>
      <c r="I39" s="485" t="s">
        <v>319</v>
      </c>
      <c r="J39" s="485"/>
      <c r="K39" s="485"/>
      <c r="L39" s="485"/>
      <c r="M39" s="485"/>
      <c r="N39" s="485"/>
      <c r="O39" s="485"/>
      <c r="P39" s="485"/>
      <c r="Q39" s="485"/>
      <c r="R39" s="485"/>
    </row>
  </sheetData>
  <sheetProtection algorithmName="SHA-512" hashValue="G0i/4+LJSbUWw3fRbK8btBZycjg2aMH0KLo4OMDFS8Bi4cbHEh+OMDRzyp1qh16+mnZ0X+9GYx9upAGZTXe7pw==" saltValue="J8xfA1vsnaXY/jPtsvRa8A==" spinCount="100000" sheet="1" objects="1" scenarios="1" formatCells="0" formatRows="0" insertRows="0" deleteRows="0" sort="0"/>
  <mergeCells count="59">
    <mergeCell ref="I36:R36"/>
    <mergeCell ref="I39:R39"/>
    <mergeCell ref="A1:F1"/>
    <mergeCell ref="C5:D5"/>
    <mergeCell ref="C6:D6"/>
    <mergeCell ref="C10:D10"/>
    <mergeCell ref="A2:G2"/>
    <mergeCell ref="A4:B4"/>
    <mergeCell ref="C4:D4"/>
    <mergeCell ref="A5:B5"/>
    <mergeCell ref="A6:B6"/>
    <mergeCell ref="A10:B10"/>
    <mergeCell ref="A36:G36"/>
    <mergeCell ref="A39:G39"/>
    <mergeCell ref="A8:B8"/>
    <mergeCell ref="A9:B9"/>
    <mergeCell ref="A24:B24"/>
    <mergeCell ref="A25:B25"/>
    <mergeCell ref="A26:B26"/>
    <mergeCell ref="A14:B14"/>
    <mergeCell ref="A15:B15"/>
    <mergeCell ref="A19:B19"/>
    <mergeCell ref="A20:B20"/>
    <mergeCell ref="A21:B21"/>
    <mergeCell ref="A23:B23"/>
    <mergeCell ref="A22:B22"/>
    <mergeCell ref="A16:B16"/>
    <mergeCell ref="A17:B17"/>
    <mergeCell ref="A18:B18"/>
    <mergeCell ref="E33:F33"/>
    <mergeCell ref="C24:D24"/>
    <mergeCell ref="C25:D25"/>
    <mergeCell ref="C26:D26"/>
    <mergeCell ref="C14:D14"/>
    <mergeCell ref="C15:D15"/>
    <mergeCell ref="C19:D19"/>
    <mergeCell ref="C20:D20"/>
    <mergeCell ref="C21:D21"/>
    <mergeCell ref="C23:D23"/>
    <mergeCell ref="C22:D22"/>
    <mergeCell ref="C16:D16"/>
    <mergeCell ref="C17:D17"/>
    <mergeCell ref="C18:D18"/>
    <mergeCell ref="A30:B30"/>
    <mergeCell ref="C30:D30"/>
    <mergeCell ref="A31:B31"/>
    <mergeCell ref="C31:D31"/>
    <mergeCell ref="A27:B27"/>
    <mergeCell ref="C27:D27"/>
    <mergeCell ref="A28:B28"/>
    <mergeCell ref="C28:D28"/>
    <mergeCell ref="A29:B29"/>
    <mergeCell ref="C29:D29"/>
    <mergeCell ref="A7:B7"/>
    <mergeCell ref="C7:D7"/>
    <mergeCell ref="C8:D8"/>
    <mergeCell ref="C9:D9"/>
    <mergeCell ref="A11:B11"/>
    <mergeCell ref="C11:D11"/>
  </mergeCells>
  <pageMargins left="0.25" right="0.25" top="0.25" bottom="0.25" header="0.3" footer="0.3"/>
  <pageSetup orientation="landscape" blackAndWhite="1"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E52569ECEA4A742A2C5974F57977DA4" ma:contentTypeVersion="5" ma:contentTypeDescription="Create a new document." ma:contentTypeScope="" ma:versionID="79c9f2753a94edf9e8c03015e3e7977f">
  <xsd:schema xmlns:xsd="http://www.w3.org/2001/XMLSchema" xmlns:xs="http://www.w3.org/2001/XMLSchema" xmlns:p="http://schemas.microsoft.com/office/2006/metadata/properties" xmlns:ns1="http://schemas.microsoft.com/sharepoint/v3" targetNamespace="http://schemas.microsoft.com/office/2006/metadata/properties" ma:root="true" ma:fieldsID="ff328a1cd662c37536c074f55b1464a7"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6"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CAB679D9-1C94-4B47-9C79-5DBD77D4A21B}"/>
</file>

<file path=customXml/itemProps2.xml><?xml version="1.0" encoding="utf-8"?>
<ds:datastoreItem xmlns:ds="http://schemas.openxmlformats.org/officeDocument/2006/customXml" ds:itemID="{7146302F-FC43-4388-B678-51E104B1A5C6}"/>
</file>

<file path=customXml/itemProps3.xml><?xml version="1.0" encoding="utf-8"?>
<ds:datastoreItem xmlns:ds="http://schemas.openxmlformats.org/officeDocument/2006/customXml" ds:itemID="{088E487B-7B75-4FF4-864E-DC27B8418823}"/>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24</vt:i4>
      </vt:variant>
    </vt:vector>
  </HeadingPairs>
  <TitlesOfParts>
    <vt:vector size="52" baseType="lpstr">
      <vt:lpstr>General Instructions</vt:lpstr>
      <vt:lpstr>Section A</vt:lpstr>
      <vt:lpstr>Section A-Indirect Worksheet</vt:lpstr>
      <vt:lpstr>ICI</vt:lpstr>
      <vt:lpstr>Section B</vt:lpstr>
      <vt:lpstr>Certification </vt:lpstr>
      <vt:lpstr>Sheet1</vt:lpstr>
      <vt:lpstr>Personnel</vt:lpstr>
      <vt:lpstr>Fringe Benefits</vt:lpstr>
      <vt:lpstr>Travel</vt:lpstr>
      <vt:lpstr>Equipment</vt:lpstr>
      <vt:lpstr>Supplies</vt:lpstr>
      <vt:lpstr>Contractual Services</vt:lpstr>
      <vt:lpstr>Consultant</vt:lpstr>
      <vt:lpstr>Construction</vt:lpstr>
      <vt:lpstr>Occupancy</vt:lpstr>
      <vt:lpstr>R &amp; D</vt:lpstr>
      <vt:lpstr>Telecommunications</vt:lpstr>
      <vt:lpstr>Training &amp; Education</vt:lpstr>
      <vt:lpstr>Direct Administrative</vt:lpstr>
      <vt:lpstr>Miscellaneous (other) Costs</vt:lpstr>
      <vt:lpstr>DirectTraining</vt:lpstr>
      <vt:lpstr>Work-Based</vt:lpstr>
      <vt:lpstr>OtherProgram</vt:lpstr>
      <vt:lpstr>BarrierReduction</vt:lpstr>
      <vt:lpstr>Indirect Costs</vt:lpstr>
      <vt:lpstr>Cumulative</vt:lpstr>
      <vt:lpstr>Agency Approval</vt:lpstr>
      <vt:lpstr>BarrierReduction!Print_Area</vt:lpstr>
      <vt:lpstr>Construction!Print_Area</vt:lpstr>
      <vt:lpstr>Consultant!Print_Area</vt:lpstr>
      <vt:lpstr>'Contractual Services'!Print_Area</vt:lpstr>
      <vt:lpstr>Cumulative!Print_Area</vt:lpstr>
      <vt:lpstr>'Direct Administrative'!Print_Area</vt:lpstr>
      <vt:lpstr>DirectTraining!Print_Area</vt:lpstr>
      <vt:lpstr>Equipment!Print_Area</vt:lpstr>
      <vt:lpstr>'Fringe Benefits'!Print_Area</vt:lpstr>
      <vt:lpstr>'General Instructions'!Print_Area</vt:lpstr>
      <vt:lpstr>ICI!Print_Area</vt:lpstr>
      <vt:lpstr>'Indirect Costs'!Print_Area</vt:lpstr>
      <vt:lpstr>'Miscellaneous (other) Costs'!Print_Area</vt:lpstr>
      <vt:lpstr>Occupancy!Print_Area</vt:lpstr>
      <vt:lpstr>OtherProgram!Print_Area</vt:lpstr>
      <vt:lpstr>Personnel!Print_Area</vt:lpstr>
      <vt:lpstr>'R &amp; D'!Print_Area</vt:lpstr>
      <vt:lpstr>'Section A'!Print_Area</vt:lpstr>
      <vt:lpstr>'Section B'!Print_Area</vt:lpstr>
      <vt:lpstr>Supplies!Print_Area</vt:lpstr>
      <vt:lpstr>Telecommunications!Print_Area</vt:lpstr>
      <vt:lpstr>'Training &amp; Education'!Print_Area</vt:lpstr>
      <vt:lpstr>Travel!Print_Area</vt:lpstr>
      <vt:lpstr>'Work-Based'!Print_Area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Street, Megan L.</dc:creator>
  <cp:lastModifiedBy>Stone, Tammy</cp:lastModifiedBy>
  <cp:lastPrinted>2023-02-14T21:31:15Z</cp:lastPrinted>
  <dcterms:created xsi:type="dcterms:W3CDTF">2016-01-27T18:57:01Z</dcterms:created>
  <dcterms:modified xsi:type="dcterms:W3CDTF">2023-03-22T18:40:06Z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0x010100CE52569ECEA4A742A2C5974F57977DA4</vt:lpwstr>
  </property>
</Properties>
</file>