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JTD\Grant Process and Packaging\_Step 5 - Award Submission Requirements\Uniform Budget Template\Youth Career Pathway\"/>
    </mc:Choice>
  </mc:AlternateContent>
  <xr:revisionPtr revIDLastSave="0" documentId="13_ncr:1_{976FC2E0-3E94-4467-97F9-E453A1E5674E}" xr6:coauthVersionLast="45" xr6:coauthVersionMax="45" xr10:uidLastSave="{00000000-0000-0000-0000-000000000000}"/>
  <workbookProtection workbookAlgorithmName="SHA-512" workbookHashValue="9VHvMLXtZcyOYGfF5Qgdv3SqRf1XKu/ERyFgbhBgnO0lPdSm2fVR8+DhKd7DgO9ZUNsv1kBfgR5SRWsoDFvgYA==" workbookSaltValue="0DTxwG8mnykfZvz84WfY0g==" workbookSpinCount="100000" lockStructure="1"/>
  <bookViews>
    <workbookView xWindow="-110" yWindow="-110" windowWidth="19420" windowHeight="10420" tabRatio="952" xr2:uid="{00000000-000D-0000-FFFF-FFFF00000000}"/>
  </bookViews>
  <sheets>
    <sheet name="General Instructions" sheetId="31" r:id="rId1"/>
    <sheet name="Program Specific Instructions" sheetId="34" r:id="rId2"/>
    <sheet name="Section A" sheetId="1" r:id="rId3"/>
    <sheet name="ICI" sheetId="33" r:id="rId4"/>
    <sheet name="Section A - Indirect Worksheet" sheetId="62" r:id="rId5"/>
    <sheet name="Section A - Subaward Listing" sheetId="63" r:id="rId6"/>
    <sheet name="Section B" sheetId="8" r:id="rId7"/>
    <sheet name="Certification " sheetId="5" r:id="rId8"/>
    <sheet name="Sheet1" sheetId="7" state="hidden" r:id="rId9"/>
    <sheet name="1A" sheetId="9" r:id="rId10"/>
    <sheet name="1B" sheetId="52" r:id="rId11"/>
    <sheet name="1C" sheetId="53" r:id="rId12"/>
    <sheet name="2A" sheetId="10" r:id="rId13"/>
    <sheet name="2B" sheetId="56" r:id="rId14"/>
    <sheet name="2C" sheetId="57" r:id="rId15"/>
    <sheet name="Travel" sheetId="11" state="hidden" r:id="rId16"/>
    <sheet name="Equipment " sheetId="12" state="hidden" r:id="rId17"/>
    <sheet name="Supplies" sheetId="13" state="hidden" r:id="rId18"/>
    <sheet name="Contractual Services" sheetId="14" state="hidden" r:id="rId19"/>
    <sheet name="Consultant" sheetId="15" state="hidden" r:id="rId20"/>
    <sheet name="Construction " sheetId="16" state="hidden" r:id="rId21"/>
    <sheet name="Occupancy " sheetId="17" state="hidden" r:id="rId22"/>
    <sheet name="R &amp; D " sheetId="18" state="hidden" r:id="rId23"/>
    <sheet name="Telecommunications " sheetId="19" state="hidden" r:id="rId24"/>
    <sheet name="Training &amp; Education" sheetId="20" state="hidden" r:id="rId25"/>
    <sheet name="Miscellaneous (other) Costs " sheetId="22" state="hidden" r:id="rId26"/>
    <sheet name="15A" sheetId="23" r:id="rId27"/>
    <sheet name="15B1" sheetId="35" r:id="rId28"/>
    <sheet name="15B2" sheetId="36" r:id="rId29"/>
    <sheet name="15B3" sheetId="37" r:id="rId30"/>
    <sheet name="15C1" sheetId="38" r:id="rId31"/>
    <sheet name="15C2" sheetId="39" r:id="rId32"/>
    <sheet name="15C3" sheetId="40" r:id="rId33"/>
    <sheet name="17A" sheetId="24" r:id="rId34"/>
    <sheet name="17B" sheetId="47" r:id="rId35"/>
    <sheet name="17C" sheetId="48" r:id="rId36"/>
    <sheet name="Narrative Summary " sheetId="25" r:id="rId37"/>
    <sheet name="Section D -WIOA Program Funding" sheetId="60" r:id="rId38"/>
    <sheet name="Section D - WIOA Registrants " sheetId="61" r:id="rId39"/>
    <sheet name="Agency Approval" sheetId="29" r:id="rId40"/>
  </sheets>
  <definedNames>
    <definedName name="OLE_LINK1" localSheetId="39">'Agency Approval'!#REF!</definedName>
    <definedName name="OLE_LINK2" localSheetId="39">'Agency Approval'!#REF!</definedName>
    <definedName name="OLE_LINK4" localSheetId="0">'General Instructions'!#REF!</definedName>
    <definedName name="OLE_LINK4" localSheetId="1">'Program Specific Instructions'!#REF!</definedName>
    <definedName name="_xlnm.Print_Area" localSheetId="26">'15A'!$A$1:$G$45</definedName>
    <definedName name="_xlnm.Print_Area" localSheetId="27">'15B1'!$A$1:$G$45</definedName>
    <definedName name="_xlnm.Print_Area" localSheetId="28">'15B2'!$A$1:$G$45</definedName>
    <definedName name="_xlnm.Print_Area" localSheetId="29">'15B3'!$A$1:$G$45</definedName>
    <definedName name="_xlnm.Print_Area" localSheetId="30">'15C1'!$A$1:$G$45</definedName>
    <definedName name="_xlnm.Print_Area" localSheetId="31">'15C2'!$A$1:$G$45</definedName>
    <definedName name="_xlnm.Print_Area" localSheetId="32">'15C3'!$A$1:$G$45</definedName>
    <definedName name="_xlnm.Print_Area" localSheetId="33">'17A'!$A$1:$G$35</definedName>
    <definedName name="_xlnm.Print_Area" localSheetId="34">'17B'!$A$1:$G$35</definedName>
    <definedName name="_xlnm.Print_Area" localSheetId="35">'17C'!$A$1:$G$35</definedName>
    <definedName name="_xlnm.Print_Area" localSheetId="9">'1A'!$A$1:$G$65</definedName>
    <definedName name="_xlnm.Print_Area" localSheetId="10">'1B'!$A$1:$G$65</definedName>
    <definedName name="_xlnm.Print_Area" localSheetId="11">'1C'!$A$1:$G$65</definedName>
    <definedName name="_xlnm.Print_Area" localSheetId="12">'2A'!$A$1:$G$105</definedName>
    <definedName name="_xlnm.Print_Area" localSheetId="13">'2B'!$A$1:$G$105</definedName>
    <definedName name="_xlnm.Print_Area" localSheetId="14">'2C'!$A$1:$G$105</definedName>
    <definedName name="_xlnm.Print_Area" localSheetId="20">'Construction '!$A$1:$G$20</definedName>
    <definedName name="_xlnm.Print_Area" localSheetId="19">Consultant!$A$1:$H$31</definedName>
    <definedName name="_xlnm.Print_Area" localSheetId="18">'Contractual Services'!$A$1:$G$26</definedName>
    <definedName name="_xlnm.Print_Area" localSheetId="16">'Equipment '!$A$1:$G$22</definedName>
    <definedName name="_xlnm.Print_Area" localSheetId="0">'General Instructions'!$A$1:$P$94</definedName>
    <definedName name="_xlnm.Print_Area" localSheetId="3">ICI!$B$1:$Q$31</definedName>
    <definedName name="_xlnm.Print_Area" localSheetId="25">'Miscellaneous (other) Costs '!$A$1:$G$24</definedName>
    <definedName name="_xlnm.Print_Area" localSheetId="36">'Narrative Summary '!$A$1:$G$48</definedName>
    <definedName name="_xlnm.Print_Area" localSheetId="21">'Occupancy '!$A$1:$G$23</definedName>
    <definedName name="_xlnm.Print_Area" localSheetId="1">'Program Specific Instructions'!$B$1:$P$145</definedName>
    <definedName name="_xlnm.Print_Area" localSheetId="22">'R &amp; D '!$A$1:$G$20</definedName>
    <definedName name="_xlnm.Print_Area" localSheetId="2">'Section A'!$A$1:$F$43</definedName>
    <definedName name="_xlnm.Print_Area" localSheetId="4">'Section A - Indirect Worksheet'!$A$1:$I$80</definedName>
    <definedName name="_xlnm.Print_Area" localSheetId="5">'Section A - Subaward Listing'!$B$2:$S$62</definedName>
    <definedName name="_xlnm.Print_Area" localSheetId="6">'Section B'!$A$1:$C$40</definedName>
    <definedName name="_xlnm.Print_Area" localSheetId="38">'Section D - WIOA Registrants '!$A$1:$J$17</definedName>
    <definedName name="_xlnm.Print_Area" localSheetId="37">'Section D -WIOA Program Funding'!$A$1:$J$62</definedName>
    <definedName name="_xlnm.Print_Area" localSheetId="17">Supplies!$A$1:$G$25</definedName>
    <definedName name="_xlnm.Print_Area" localSheetId="23">'Telecommunications '!$A$1:$G$23</definedName>
    <definedName name="_xlnm.Print_Area" localSheetId="24">'Training &amp; Education'!$A$1:$G$23</definedName>
    <definedName name="_xlnm.Print_Area" localSheetId="15">Travel!$A$1:$H$24</definedName>
    <definedName name="_xlnm.Print_Titles" localSheetId="38">'Section D - WIOA Registrants '!$1:$1</definedName>
    <definedName name="_xlnm.Print_Titles" localSheetId="37">'Section D -WIOA Program Funding'!$24:$26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4" i="60" l="1"/>
  <c r="J29" i="60" l="1"/>
  <c r="J8" i="63" l="1"/>
  <c r="K8" i="63" s="1"/>
  <c r="B1" i="62"/>
  <c r="E41" i="1" l="1"/>
  <c r="E38" i="1"/>
  <c r="C41" i="1"/>
  <c r="C38" i="1"/>
  <c r="C35" i="1"/>
  <c r="K5" i="63" l="1"/>
  <c r="H5" i="63"/>
  <c r="F5" i="63"/>
  <c r="C4" i="63"/>
  <c r="L15" i="61"/>
  <c r="M15" i="61" s="1"/>
  <c r="L14" i="61"/>
  <c r="M14" i="61" s="1"/>
  <c r="L13" i="61"/>
  <c r="M13" i="61" s="1"/>
  <c r="G6" i="61"/>
  <c r="D4" i="61"/>
  <c r="B6" i="61"/>
  <c r="G4" i="61"/>
  <c r="B4" i="60"/>
  <c r="I3" i="60"/>
  <c r="F3" i="60"/>
  <c r="I6" i="61" s="1"/>
  <c r="F56" i="63"/>
  <c r="N55" i="63"/>
  <c r="J55" i="63"/>
  <c r="K55" i="63" s="1"/>
  <c r="N54" i="63"/>
  <c r="J54" i="63"/>
  <c r="K54" i="63" s="1"/>
  <c r="N53" i="63"/>
  <c r="J53" i="63"/>
  <c r="K53" i="63" s="1"/>
  <c r="N52" i="63"/>
  <c r="J52" i="63"/>
  <c r="K52" i="63" s="1"/>
  <c r="N51" i="63"/>
  <c r="J51" i="63"/>
  <c r="K51" i="63" s="1"/>
  <c r="N50" i="63"/>
  <c r="J50" i="63"/>
  <c r="K50" i="63" s="1"/>
  <c r="N49" i="63"/>
  <c r="J49" i="63"/>
  <c r="K49" i="63" s="1"/>
  <c r="N48" i="63"/>
  <c r="J48" i="63"/>
  <c r="K48" i="63" s="1"/>
  <c r="N47" i="63"/>
  <c r="J47" i="63"/>
  <c r="K47" i="63" s="1"/>
  <c r="N46" i="63"/>
  <c r="J46" i="63"/>
  <c r="K46" i="63" s="1"/>
  <c r="N45" i="63"/>
  <c r="J45" i="63"/>
  <c r="K45" i="63" s="1"/>
  <c r="N44" i="63"/>
  <c r="J44" i="63"/>
  <c r="K44" i="63" s="1"/>
  <c r="N43" i="63"/>
  <c r="J43" i="63"/>
  <c r="K43" i="63" s="1"/>
  <c r="N42" i="63"/>
  <c r="J42" i="63"/>
  <c r="K42" i="63" s="1"/>
  <c r="N41" i="63"/>
  <c r="J41" i="63"/>
  <c r="K41" i="63" s="1"/>
  <c r="N40" i="63"/>
  <c r="J40" i="63"/>
  <c r="K40" i="63" s="1"/>
  <c r="N39" i="63"/>
  <c r="J39" i="63"/>
  <c r="K39" i="63" s="1"/>
  <c r="N38" i="63"/>
  <c r="J38" i="63"/>
  <c r="K38" i="63" s="1"/>
  <c r="N37" i="63"/>
  <c r="J37" i="63"/>
  <c r="K37" i="63" s="1"/>
  <c r="N36" i="63"/>
  <c r="J36" i="63"/>
  <c r="K36" i="63" s="1"/>
  <c r="N35" i="63"/>
  <c r="J35" i="63"/>
  <c r="K35" i="63" s="1"/>
  <c r="N34" i="63"/>
  <c r="J34" i="63"/>
  <c r="K34" i="63" s="1"/>
  <c r="N33" i="63"/>
  <c r="J33" i="63"/>
  <c r="K33" i="63" s="1"/>
  <c r="N32" i="63"/>
  <c r="J32" i="63"/>
  <c r="K32" i="63" s="1"/>
  <c r="N31" i="63"/>
  <c r="J31" i="63"/>
  <c r="K31" i="63" s="1"/>
  <c r="N30" i="63"/>
  <c r="J30" i="63"/>
  <c r="K30" i="63" s="1"/>
  <c r="N29" i="63"/>
  <c r="J29" i="63"/>
  <c r="K29" i="63" s="1"/>
  <c r="N28" i="63"/>
  <c r="J28" i="63"/>
  <c r="K28" i="63" s="1"/>
  <c r="N27" i="63"/>
  <c r="J27" i="63"/>
  <c r="K27" i="63" s="1"/>
  <c r="N26" i="63"/>
  <c r="J26" i="63"/>
  <c r="K26" i="63" s="1"/>
  <c r="N25" i="63"/>
  <c r="J25" i="63"/>
  <c r="K25" i="63" s="1"/>
  <c r="N24" i="63"/>
  <c r="J24" i="63"/>
  <c r="K24" i="63" s="1"/>
  <c r="N23" i="63"/>
  <c r="J23" i="63"/>
  <c r="K23" i="63" s="1"/>
  <c r="N22" i="63"/>
  <c r="J22" i="63"/>
  <c r="K22" i="63" s="1"/>
  <c r="N21" i="63"/>
  <c r="J21" i="63"/>
  <c r="K21" i="63" s="1"/>
  <c r="N20" i="63"/>
  <c r="J20" i="63"/>
  <c r="K20" i="63" s="1"/>
  <c r="J19" i="63"/>
  <c r="K19" i="63" s="1"/>
  <c r="J18" i="63"/>
  <c r="K18" i="63" s="1"/>
  <c r="J17" i="63"/>
  <c r="K17" i="63" s="1"/>
  <c r="J16" i="63"/>
  <c r="K16" i="63" s="1"/>
  <c r="J15" i="63"/>
  <c r="K15" i="63" s="1"/>
  <c r="J14" i="63"/>
  <c r="K14" i="63" s="1"/>
  <c r="J13" i="63"/>
  <c r="K13" i="63" s="1"/>
  <c r="J12" i="63"/>
  <c r="K12" i="63" s="1"/>
  <c r="P9" i="63"/>
  <c r="J11" i="63"/>
  <c r="K11" i="63" s="1"/>
  <c r="R8" i="63"/>
  <c r="Q8" i="63"/>
  <c r="P8" i="63"/>
  <c r="J10" i="63"/>
  <c r="K10" i="63" s="1"/>
  <c r="J9" i="63"/>
  <c r="K9" i="63" s="1"/>
  <c r="R7" i="63"/>
  <c r="Q7" i="63"/>
  <c r="P7" i="63"/>
  <c r="J7" i="63"/>
  <c r="K7" i="63" s="1"/>
  <c r="J6" i="63"/>
  <c r="R9" i="63" s="1"/>
  <c r="H61" i="62"/>
  <c r="H60" i="62"/>
  <c r="G59" i="62"/>
  <c r="F59" i="62"/>
  <c r="H58" i="62"/>
  <c r="H57" i="62"/>
  <c r="H56" i="62"/>
  <c r="H55" i="62"/>
  <c r="H54" i="62"/>
  <c r="G53" i="62"/>
  <c r="F53" i="62"/>
  <c r="H52" i="62"/>
  <c r="H51" i="62"/>
  <c r="H50" i="62"/>
  <c r="H49" i="62"/>
  <c r="H48" i="62"/>
  <c r="H47" i="62"/>
  <c r="H46" i="62"/>
  <c r="H45" i="62"/>
  <c r="H44" i="62"/>
  <c r="G43" i="62"/>
  <c r="F43" i="62"/>
  <c r="H37" i="62"/>
  <c r="H36" i="62"/>
  <c r="G35" i="62"/>
  <c r="F35" i="62"/>
  <c r="H34" i="62"/>
  <c r="H33" i="62"/>
  <c r="H32" i="62"/>
  <c r="H31" i="62"/>
  <c r="G30" i="62"/>
  <c r="F30" i="62"/>
  <c r="H29" i="62"/>
  <c r="H28" i="62"/>
  <c r="H27" i="62"/>
  <c r="H26" i="62"/>
  <c r="H25" i="62"/>
  <c r="H24" i="62"/>
  <c r="H23" i="62"/>
  <c r="H22" i="62"/>
  <c r="H21" i="62"/>
  <c r="G20" i="62"/>
  <c r="F20" i="62"/>
  <c r="H15" i="62"/>
  <c r="H14" i="62"/>
  <c r="H13" i="62"/>
  <c r="H12" i="62"/>
  <c r="H11" i="62"/>
  <c r="H10" i="62"/>
  <c r="H9" i="62"/>
  <c r="H8" i="62"/>
  <c r="H7" i="62"/>
  <c r="G6" i="62"/>
  <c r="F6" i="62"/>
  <c r="H10" i="61"/>
  <c r="G62" i="60"/>
  <c r="E62" i="60"/>
  <c r="G60" i="60"/>
  <c r="E60" i="60"/>
  <c r="H58" i="60"/>
  <c r="H57" i="60"/>
  <c r="J56" i="60"/>
  <c r="I57" i="60" s="1"/>
  <c r="F56" i="60"/>
  <c r="H55" i="60"/>
  <c r="I54" i="60"/>
  <c r="H54" i="60"/>
  <c r="H53" i="60"/>
  <c r="H52" i="60"/>
  <c r="H51" i="60"/>
  <c r="J50" i="60"/>
  <c r="I50" i="60" s="1"/>
  <c r="F50" i="60"/>
  <c r="F60" i="60" s="1"/>
  <c r="G45" i="60"/>
  <c r="F45" i="60"/>
  <c r="E45" i="60"/>
  <c r="H43" i="60"/>
  <c r="H42" i="60"/>
  <c r="J41" i="60"/>
  <c r="F41" i="60"/>
  <c r="H40" i="60"/>
  <c r="I39" i="60"/>
  <c r="H39" i="60"/>
  <c r="H38" i="60"/>
  <c r="H37" i="60"/>
  <c r="J36" i="60"/>
  <c r="I36" i="60" s="1"/>
  <c r="F36" i="60"/>
  <c r="H31" i="60"/>
  <c r="F31" i="60"/>
  <c r="E31" i="60"/>
  <c r="J18" i="60"/>
  <c r="I18" i="60"/>
  <c r="J17" i="60"/>
  <c r="J16" i="60"/>
  <c r="I15" i="60"/>
  <c r="I17" i="60" s="1"/>
  <c r="I19" i="60" s="1"/>
  <c r="H15" i="60"/>
  <c r="H17" i="60" s="1"/>
  <c r="F15" i="60"/>
  <c r="F17" i="60" s="1"/>
  <c r="J14" i="60"/>
  <c r="J13" i="60"/>
  <c r="J12" i="60"/>
  <c r="J10" i="60"/>
  <c r="G94" i="57"/>
  <c r="G93" i="57"/>
  <c r="G90" i="57"/>
  <c r="G89" i="57"/>
  <c r="G88" i="57"/>
  <c r="G87" i="57"/>
  <c r="G86" i="57"/>
  <c r="G85" i="57"/>
  <c r="G84" i="57"/>
  <c r="G83" i="57"/>
  <c r="G82" i="57"/>
  <c r="G81" i="57"/>
  <c r="G80" i="57"/>
  <c r="G79" i="57"/>
  <c r="G78" i="57"/>
  <c r="G77" i="57"/>
  <c r="G76" i="57"/>
  <c r="G75" i="57"/>
  <c r="G74" i="57"/>
  <c r="G73" i="57"/>
  <c r="G72" i="57"/>
  <c r="G71" i="57"/>
  <c r="G70" i="57"/>
  <c r="G69" i="57"/>
  <c r="G68" i="57"/>
  <c r="G67" i="57"/>
  <c r="G66" i="57"/>
  <c r="G65" i="57"/>
  <c r="G64" i="57"/>
  <c r="G63" i="57"/>
  <c r="G62" i="57"/>
  <c r="G61" i="57"/>
  <c r="G60" i="57"/>
  <c r="G59" i="57"/>
  <c r="G58" i="57"/>
  <c r="G57" i="57"/>
  <c r="G56" i="57"/>
  <c r="G55" i="57"/>
  <c r="G54" i="57"/>
  <c r="G53" i="57"/>
  <c r="G52" i="57"/>
  <c r="G51" i="57"/>
  <c r="G50" i="57"/>
  <c r="G49" i="57"/>
  <c r="G48" i="57"/>
  <c r="G47" i="57"/>
  <c r="G46" i="57"/>
  <c r="G45" i="57"/>
  <c r="G44" i="57"/>
  <c r="G43" i="57"/>
  <c r="G42" i="57"/>
  <c r="G41" i="57"/>
  <c r="G40" i="57"/>
  <c r="G39" i="57"/>
  <c r="G38" i="57"/>
  <c r="G37" i="57"/>
  <c r="G36" i="57"/>
  <c r="G35" i="57"/>
  <c r="G34" i="57"/>
  <c r="G33" i="57"/>
  <c r="G32" i="57"/>
  <c r="G31" i="57"/>
  <c r="G30" i="57"/>
  <c r="G29" i="57"/>
  <c r="G28" i="57"/>
  <c r="G27" i="57"/>
  <c r="G26" i="57"/>
  <c r="G25" i="57"/>
  <c r="G24" i="57"/>
  <c r="G23" i="57"/>
  <c r="G22" i="57"/>
  <c r="G21" i="57"/>
  <c r="G20" i="57"/>
  <c r="G19" i="57"/>
  <c r="G18" i="57"/>
  <c r="G17" i="57"/>
  <c r="G16" i="57"/>
  <c r="G15" i="57"/>
  <c r="G14" i="57"/>
  <c r="G13" i="57"/>
  <c r="G12" i="57"/>
  <c r="G11" i="57"/>
  <c r="G10" i="57"/>
  <c r="G9" i="57"/>
  <c r="G8" i="57"/>
  <c r="G7" i="57"/>
  <c r="G6" i="57"/>
  <c r="G1" i="57"/>
  <c r="G94" i="56"/>
  <c r="G93" i="56"/>
  <c r="G90" i="56"/>
  <c r="G89" i="56"/>
  <c r="G88" i="56"/>
  <c r="G87" i="56"/>
  <c r="G86" i="56"/>
  <c r="G85" i="56"/>
  <c r="G84" i="56"/>
  <c r="G83" i="56"/>
  <c r="G82" i="56"/>
  <c r="G81" i="56"/>
  <c r="G80" i="56"/>
  <c r="G79" i="56"/>
  <c r="G78" i="56"/>
  <c r="G77" i="56"/>
  <c r="G76" i="56"/>
  <c r="G75" i="56"/>
  <c r="G74" i="56"/>
  <c r="G73" i="56"/>
  <c r="G72" i="56"/>
  <c r="G71" i="56"/>
  <c r="G70" i="56"/>
  <c r="G69" i="56"/>
  <c r="G68" i="56"/>
  <c r="G67" i="56"/>
  <c r="G66" i="56"/>
  <c r="G65" i="56"/>
  <c r="G64" i="56"/>
  <c r="G63" i="56"/>
  <c r="G62" i="56"/>
  <c r="G61" i="56"/>
  <c r="G60" i="56"/>
  <c r="G59" i="56"/>
  <c r="G58" i="56"/>
  <c r="G57" i="56"/>
  <c r="G56" i="56"/>
  <c r="G55" i="56"/>
  <c r="G54" i="56"/>
  <c r="G53" i="56"/>
  <c r="G52" i="56"/>
  <c r="G51" i="56"/>
  <c r="G50" i="56"/>
  <c r="G49" i="56"/>
  <c r="G48" i="56"/>
  <c r="G47" i="56"/>
  <c r="G46" i="56"/>
  <c r="G45" i="56"/>
  <c r="G44" i="56"/>
  <c r="G43" i="56"/>
  <c r="G42" i="56"/>
  <c r="G41" i="56"/>
  <c r="G40" i="56"/>
  <c r="G39" i="56"/>
  <c r="G38" i="56"/>
  <c r="G37" i="56"/>
  <c r="G36" i="56"/>
  <c r="G35" i="56"/>
  <c r="G34" i="56"/>
  <c r="G33" i="56"/>
  <c r="G32" i="56"/>
  <c r="G31" i="56"/>
  <c r="G30" i="56"/>
  <c r="G29" i="56"/>
  <c r="G28" i="56"/>
  <c r="G27" i="56"/>
  <c r="G26" i="56"/>
  <c r="G25" i="56"/>
  <c r="G24" i="56"/>
  <c r="G23" i="56"/>
  <c r="G22" i="56"/>
  <c r="G21" i="56"/>
  <c r="G20" i="56"/>
  <c r="G19" i="56"/>
  <c r="G18" i="56"/>
  <c r="G17" i="56"/>
  <c r="G16" i="56"/>
  <c r="G15" i="56"/>
  <c r="G14" i="56"/>
  <c r="G13" i="56"/>
  <c r="G12" i="56"/>
  <c r="G11" i="56"/>
  <c r="G10" i="56"/>
  <c r="G9" i="56"/>
  <c r="G8" i="56"/>
  <c r="G7" i="56"/>
  <c r="G6" i="56"/>
  <c r="G1" i="56"/>
  <c r="G70" i="10"/>
  <c r="G69" i="10"/>
  <c r="G68" i="10"/>
  <c r="G67" i="10"/>
  <c r="G66" i="10"/>
  <c r="G65" i="10"/>
  <c r="G64" i="10"/>
  <c r="G63" i="10"/>
  <c r="G62" i="10"/>
  <c r="G61" i="10"/>
  <c r="G60" i="10"/>
  <c r="G59" i="10"/>
  <c r="G58" i="10"/>
  <c r="G57" i="10"/>
  <c r="G56" i="10"/>
  <c r="G55" i="10"/>
  <c r="G54" i="10"/>
  <c r="G53" i="10"/>
  <c r="G52"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73" i="10"/>
  <c r="G72" i="10"/>
  <c r="G71" i="10"/>
  <c r="G51" i="10"/>
  <c r="G50" i="10"/>
  <c r="G49" i="10"/>
  <c r="G48" i="10"/>
  <c r="G47" i="10"/>
  <c r="G46" i="10"/>
  <c r="G45" i="10"/>
  <c r="G44" i="10"/>
  <c r="G43" i="10"/>
  <c r="G42" i="10"/>
  <c r="G41" i="10"/>
  <c r="G40" i="10"/>
  <c r="G39" i="10"/>
  <c r="G81" i="10"/>
  <c r="G80" i="10"/>
  <c r="G79" i="10"/>
  <c r="G78" i="10"/>
  <c r="G77" i="10"/>
  <c r="G76" i="10"/>
  <c r="G75" i="10"/>
  <c r="G74" i="10"/>
  <c r="G85" i="10"/>
  <c r="G84" i="10"/>
  <c r="G83" i="10"/>
  <c r="G82" i="10"/>
  <c r="G87" i="10"/>
  <c r="G86" i="10"/>
  <c r="G54" i="53"/>
  <c r="G53" i="53"/>
  <c r="G50" i="53"/>
  <c r="G49" i="53"/>
  <c r="G48" i="53"/>
  <c r="G47" i="53"/>
  <c r="G46" i="53"/>
  <c r="G45" i="53"/>
  <c r="G44" i="53"/>
  <c r="G43" i="53"/>
  <c r="G42" i="53"/>
  <c r="G41" i="53"/>
  <c r="G40" i="53"/>
  <c r="G39" i="53"/>
  <c r="G38" i="53"/>
  <c r="G37" i="53"/>
  <c r="G36" i="53"/>
  <c r="G35" i="53"/>
  <c r="G34" i="53"/>
  <c r="G33" i="53"/>
  <c r="G32" i="53"/>
  <c r="G31" i="53"/>
  <c r="G30" i="53"/>
  <c r="G29" i="53"/>
  <c r="G28" i="53"/>
  <c r="G27" i="53"/>
  <c r="G26" i="53"/>
  <c r="G25" i="53"/>
  <c r="G24" i="53"/>
  <c r="G23" i="53"/>
  <c r="G22" i="53"/>
  <c r="G21" i="53"/>
  <c r="G20" i="53"/>
  <c r="G19" i="53"/>
  <c r="G18" i="53"/>
  <c r="G17" i="53"/>
  <c r="G16" i="53"/>
  <c r="G15" i="53"/>
  <c r="G14" i="53"/>
  <c r="G13" i="53"/>
  <c r="G12" i="53"/>
  <c r="G11" i="53"/>
  <c r="G10" i="53"/>
  <c r="G9" i="53"/>
  <c r="G8" i="53"/>
  <c r="G7" i="53"/>
  <c r="G1" i="53"/>
  <c r="G54" i="52"/>
  <c r="G53" i="52"/>
  <c r="G50" i="52"/>
  <c r="G49" i="52"/>
  <c r="G48" i="52"/>
  <c r="G47" i="52"/>
  <c r="G46" i="52"/>
  <c r="G45" i="52"/>
  <c r="G44" i="52"/>
  <c r="G43" i="52"/>
  <c r="G42" i="52"/>
  <c r="G41" i="52"/>
  <c r="G40" i="52"/>
  <c r="G39" i="52"/>
  <c r="G38" i="52"/>
  <c r="G37" i="52"/>
  <c r="G36" i="52"/>
  <c r="G35" i="52"/>
  <c r="G34" i="52"/>
  <c r="G33" i="52"/>
  <c r="G32" i="52"/>
  <c r="G31" i="52"/>
  <c r="G30" i="52"/>
  <c r="G29" i="52"/>
  <c r="G28" i="52"/>
  <c r="G27" i="52"/>
  <c r="G26" i="52"/>
  <c r="G25" i="52"/>
  <c r="G24" i="52"/>
  <c r="G23" i="52"/>
  <c r="G22" i="52"/>
  <c r="G21" i="52"/>
  <c r="G20" i="52"/>
  <c r="G19" i="52"/>
  <c r="G18" i="52"/>
  <c r="G17" i="52"/>
  <c r="G16" i="52"/>
  <c r="G15" i="52"/>
  <c r="G14" i="52"/>
  <c r="G13" i="52"/>
  <c r="G12" i="52"/>
  <c r="G11" i="52"/>
  <c r="G10" i="52"/>
  <c r="G9" i="52"/>
  <c r="G8" i="52"/>
  <c r="G7" i="52"/>
  <c r="G1" i="52"/>
  <c r="G23" i="9"/>
  <c r="G22" i="9"/>
  <c r="G21" i="9"/>
  <c r="G20" i="9"/>
  <c r="G19" i="9"/>
  <c r="G18" i="9"/>
  <c r="G17" i="9"/>
  <c r="G16" i="9"/>
  <c r="G15" i="9"/>
  <c r="G14" i="9"/>
  <c r="G13" i="9"/>
  <c r="G12" i="9"/>
  <c r="G11" i="9"/>
  <c r="G10" i="9"/>
  <c r="G9" i="9"/>
  <c r="G8" i="9"/>
  <c r="G39" i="9"/>
  <c r="G38" i="9"/>
  <c r="G37" i="9"/>
  <c r="G36" i="9"/>
  <c r="G35" i="9"/>
  <c r="G34" i="9"/>
  <c r="G33" i="9"/>
  <c r="G32" i="9"/>
  <c r="G31" i="9"/>
  <c r="G30" i="9"/>
  <c r="G29" i="9"/>
  <c r="G28" i="9"/>
  <c r="G27" i="9"/>
  <c r="G26" i="9"/>
  <c r="G25" i="9"/>
  <c r="G24" i="9"/>
  <c r="G47" i="9"/>
  <c r="G46" i="9"/>
  <c r="G45" i="9"/>
  <c r="G44" i="9"/>
  <c r="G43" i="9"/>
  <c r="G42" i="9"/>
  <c r="G41" i="9"/>
  <c r="G40" i="9"/>
  <c r="G49" i="9"/>
  <c r="G48" i="9"/>
  <c r="G24" i="48"/>
  <c r="G23" i="48"/>
  <c r="G20" i="48"/>
  <c r="G19" i="48"/>
  <c r="G18" i="48"/>
  <c r="G17" i="48"/>
  <c r="G16" i="48"/>
  <c r="G15" i="48"/>
  <c r="G14" i="48"/>
  <c r="G13" i="48"/>
  <c r="G12" i="48"/>
  <c r="G11" i="48"/>
  <c r="G10" i="48"/>
  <c r="G9" i="48"/>
  <c r="G8" i="48"/>
  <c r="G7" i="48"/>
  <c r="G6" i="48"/>
  <c r="G5" i="48"/>
  <c r="G1" i="48"/>
  <c r="G24" i="47"/>
  <c r="G23" i="47"/>
  <c r="G20" i="47"/>
  <c r="G19" i="47"/>
  <c r="G18" i="47"/>
  <c r="G17" i="47"/>
  <c r="G16" i="47"/>
  <c r="G15" i="47"/>
  <c r="G14" i="47"/>
  <c r="G13" i="47"/>
  <c r="G12" i="47"/>
  <c r="G11" i="47"/>
  <c r="G10" i="47"/>
  <c r="G9" i="47"/>
  <c r="G8" i="47"/>
  <c r="G7" i="47"/>
  <c r="G6" i="47"/>
  <c r="G5" i="47"/>
  <c r="G1" i="47"/>
  <c r="G11" i="24"/>
  <c r="G10" i="24"/>
  <c r="G9" i="24"/>
  <c r="G8" i="24"/>
  <c r="G7" i="24"/>
  <c r="G6" i="24"/>
  <c r="G15" i="24"/>
  <c r="G14" i="24"/>
  <c r="G13" i="24"/>
  <c r="G12" i="24"/>
  <c r="G17" i="24"/>
  <c r="G16" i="24"/>
  <c r="G18" i="24"/>
  <c r="G19" i="24"/>
  <c r="G34" i="40"/>
  <c r="G33" i="40"/>
  <c r="G30" i="40"/>
  <c r="G29" i="40"/>
  <c r="G28" i="40"/>
  <c r="G27" i="40"/>
  <c r="G26" i="40"/>
  <c r="G25" i="40"/>
  <c r="G24" i="40"/>
  <c r="G23" i="40"/>
  <c r="G22" i="40"/>
  <c r="G21" i="40"/>
  <c r="G20" i="40"/>
  <c r="G19" i="40"/>
  <c r="G18" i="40"/>
  <c r="G17" i="40"/>
  <c r="G16" i="40"/>
  <c r="G15" i="40"/>
  <c r="G14" i="40"/>
  <c r="G13" i="40"/>
  <c r="G12" i="40"/>
  <c r="G11" i="40"/>
  <c r="G10" i="40"/>
  <c r="G9" i="40"/>
  <c r="G8" i="40"/>
  <c r="G7" i="40"/>
  <c r="G6" i="40"/>
  <c r="G1" i="40"/>
  <c r="G34" i="39"/>
  <c r="G33" i="39"/>
  <c r="G30" i="39"/>
  <c r="G29" i="39"/>
  <c r="G28" i="39"/>
  <c r="G27" i="39"/>
  <c r="G26" i="39"/>
  <c r="G25" i="39"/>
  <c r="G24" i="39"/>
  <c r="G23" i="39"/>
  <c r="G22" i="39"/>
  <c r="G21" i="39"/>
  <c r="G20" i="39"/>
  <c r="G19" i="39"/>
  <c r="G18" i="39"/>
  <c r="G17" i="39"/>
  <c r="G16" i="39"/>
  <c r="G15" i="39"/>
  <c r="G14" i="39"/>
  <c r="G13" i="39"/>
  <c r="G12" i="39"/>
  <c r="G11" i="39"/>
  <c r="G10" i="39"/>
  <c r="G9" i="39"/>
  <c r="G8" i="39"/>
  <c r="G7" i="39"/>
  <c r="G6" i="39"/>
  <c r="G1" i="39"/>
  <c r="G34" i="38"/>
  <c r="G33" i="38"/>
  <c r="G30" i="38"/>
  <c r="G29" i="38"/>
  <c r="G28" i="38"/>
  <c r="G27" i="38"/>
  <c r="G26" i="38"/>
  <c r="G25" i="38"/>
  <c r="G24" i="38"/>
  <c r="G23" i="38"/>
  <c r="G22" i="38"/>
  <c r="G21" i="38"/>
  <c r="G20" i="38"/>
  <c r="G19" i="38"/>
  <c r="G18" i="38"/>
  <c r="G17" i="38"/>
  <c r="G16" i="38"/>
  <c r="G15" i="38"/>
  <c r="G14" i="38"/>
  <c r="G13" i="38"/>
  <c r="G12" i="38"/>
  <c r="G11" i="38"/>
  <c r="G10" i="38"/>
  <c r="G9" i="38"/>
  <c r="G8" i="38"/>
  <c r="G7" i="38"/>
  <c r="G6" i="38"/>
  <c r="G1" i="38"/>
  <c r="G34" i="37"/>
  <c r="G33" i="37"/>
  <c r="G30" i="37"/>
  <c r="G29" i="37"/>
  <c r="G28" i="37"/>
  <c r="G27" i="37"/>
  <c r="G26" i="37"/>
  <c r="G25" i="37"/>
  <c r="G24" i="37"/>
  <c r="G23" i="37"/>
  <c r="G22" i="37"/>
  <c r="G21" i="37"/>
  <c r="G20" i="37"/>
  <c r="G19" i="37"/>
  <c r="G18" i="37"/>
  <c r="G17" i="37"/>
  <c r="G16" i="37"/>
  <c r="G15" i="37"/>
  <c r="G14" i="37"/>
  <c r="G13" i="37"/>
  <c r="G12" i="37"/>
  <c r="G11" i="37"/>
  <c r="G10" i="37"/>
  <c r="G9" i="37"/>
  <c r="G8" i="37"/>
  <c r="G7" i="37"/>
  <c r="G6" i="37"/>
  <c r="G1" i="37"/>
  <c r="G34" i="36"/>
  <c r="G33" i="36"/>
  <c r="G30" i="36"/>
  <c r="G29" i="36"/>
  <c r="G28" i="36"/>
  <c r="G27" i="36"/>
  <c r="G26" i="36"/>
  <c r="G25" i="36"/>
  <c r="G24" i="36"/>
  <c r="G23" i="36"/>
  <c r="G22" i="36"/>
  <c r="G21" i="36"/>
  <c r="G20" i="36"/>
  <c r="G19" i="36"/>
  <c r="G18" i="36"/>
  <c r="G17" i="36"/>
  <c r="G16" i="36"/>
  <c r="G15" i="36"/>
  <c r="G14" i="36"/>
  <c r="G13" i="36"/>
  <c r="G12" i="36"/>
  <c r="G11" i="36"/>
  <c r="G10" i="36"/>
  <c r="G9" i="36"/>
  <c r="G8" i="36"/>
  <c r="G7" i="36"/>
  <c r="G6" i="36"/>
  <c r="G1" i="36"/>
  <c r="G34" i="35"/>
  <c r="G33" i="35"/>
  <c r="G30" i="35"/>
  <c r="G29" i="35"/>
  <c r="G28" i="35"/>
  <c r="G27" i="35"/>
  <c r="G26" i="35"/>
  <c r="G25" i="35"/>
  <c r="G24" i="35"/>
  <c r="G23" i="35"/>
  <c r="G22" i="35"/>
  <c r="G21" i="35"/>
  <c r="G20" i="35"/>
  <c r="G19" i="35"/>
  <c r="G18" i="35"/>
  <c r="G17" i="35"/>
  <c r="G16" i="35"/>
  <c r="G15" i="35"/>
  <c r="G14" i="35"/>
  <c r="G13" i="35"/>
  <c r="G12" i="35"/>
  <c r="G11" i="35"/>
  <c r="G10" i="35"/>
  <c r="G9" i="35"/>
  <c r="G8" i="35"/>
  <c r="G7" i="35"/>
  <c r="G6" i="35"/>
  <c r="G1" i="35"/>
  <c r="G14" i="23"/>
  <c r="G13" i="23"/>
  <c r="G12" i="23"/>
  <c r="G11" i="23"/>
  <c r="G10" i="23"/>
  <c r="G9" i="23"/>
  <c r="G8" i="23"/>
  <c r="G7" i="23"/>
  <c r="G22" i="23"/>
  <c r="G21" i="23"/>
  <c r="G20" i="23"/>
  <c r="G19" i="23"/>
  <c r="G18" i="23"/>
  <c r="G17" i="23"/>
  <c r="G16" i="23"/>
  <c r="G15" i="23"/>
  <c r="G25" i="23"/>
  <c r="G24" i="23"/>
  <c r="G23" i="23"/>
  <c r="G27" i="23"/>
  <c r="G26" i="23"/>
  <c r="F62" i="60" l="1"/>
  <c r="S8" i="63"/>
  <c r="F62" i="62"/>
  <c r="H53" i="62"/>
  <c r="H20" i="62"/>
  <c r="H36" i="60"/>
  <c r="I42" i="60"/>
  <c r="H56" i="60"/>
  <c r="S7" i="63"/>
  <c r="S9" i="63"/>
  <c r="H6" i="62"/>
  <c r="H43" i="62"/>
  <c r="J56" i="63"/>
  <c r="H50" i="60"/>
  <c r="K6" i="63"/>
  <c r="F38" i="62"/>
  <c r="H59" i="62"/>
  <c r="H30" i="62"/>
  <c r="H35" i="62"/>
  <c r="J60" i="60"/>
  <c r="I60" i="60" s="1"/>
  <c r="J45" i="60"/>
  <c r="H60" i="60" s="1"/>
  <c r="J15" i="60"/>
  <c r="F19" i="60"/>
  <c r="H19" i="60"/>
  <c r="I56" i="60"/>
  <c r="H41" i="60"/>
  <c r="G95" i="57"/>
  <c r="G103" i="57" s="1"/>
  <c r="G91" i="57"/>
  <c r="G99" i="57" s="1"/>
  <c r="G95" i="56"/>
  <c r="G103" i="56" s="1"/>
  <c r="G91" i="56"/>
  <c r="G99" i="56" s="1"/>
  <c r="G51" i="53"/>
  <c r="G59" i="53" s="1"/>
  <c r="G55" i="53"/>
  <c r="G63" i="53" s="1"/>
  <c r="G55" i="52"/>
  <c r="G63" i="52" s="1"/>
  <c r="G51" i="52"/>
  <c r="G59" i="52" s="1"/>
  <c r="G25" i="48"/>
  <c r="G33" i="48" s="1"/>
  <c r="F30" i="25" s="1"/>
  <c r="G21" i="48"/>
  <c r="G29" i="48" s="1"/>
  <c r="G25" i="47"/>
  <c r="G33" i="47" s="1"/>
  <c r="F29" i="25" s="1"/>
  <c r="G21" i="47"/>
  <c r="G29" i="47" s="1"/>
  <c r="G35" i="40"/>
  <c r="G43" i="40" s="1"/>
  <c r="G31" i="40"/>
  <c r="G39" i="40" s="1"/>
  <c r="G31" i="39"/>
  <c r="G39" i="39" s="1"/>
  <c r="G35" i="39"/>
  <c r="G43" i="39" s="1"/>
  <c r="G35" i="38"/>
  <c r="G43" i="38" s="1"/>
  <c r="G31" i="38"/>
  <c r="G39" i="38" s="1"/>
  <c r="G35" i="37"/>
  <c r="G43" i="37" s="1"/>
  <c r="G31" i="37"/>
  <c r="G39" i="37" s="1"/>
  <c r="G35" i="36"/>
  <c r="G43" i="36" s="1"/>
  <c r="G31" i="36"/>
  <c r="G39" i="36" s="1"/>
  <c r="G35" i="35"/>
  <c r="G43" i="35" s="1"/>
  <c r="G31" i="35"/>
  <c r="G39" i="35" s="1"/>
  <c r="G23" i="24"/>
  <c r="G6" i="23"/>
  <c r="G28" i="23"/>
  <c r="G29" i="23"/>
  <c r="G33" i="23"/>
  <c r="G12" i="22"/>
  <c r="K56" i="63" l="1"/>
  <c r="K61" i="63" s="1"/>
  <c r="Q9" i="63"/>
  <c r="I45" i="60"/>
  <c r="G5" i="24"/>
  <c r="E35" i="1"/>
  <c r="F9" i="25"/>
  <c r="C18" i="8"/>
  <c r="F8" i="25"/>
  <c r="C17" i="8"/>
  <c r="F6" i="25"/>
  <c r="C15" i="8"/>
  <c r="F5" i="25"/>
  <c r="C14" i="8"/>
  <c r="F27" i="25"/>
  <c r="C36" i="8"/>
  <c r="F26" i="25"/>
  <c r="C35" i="8"/>
  <c r="F25" i="25"/>
  <c r="C34" i="8"/>
  <c r="F24" i="25"/>
  <c r="C33" i="8"/>
  <c r="F23" i="25"/>
  <c r="C32" i="8"/>
  <c r="F22" i="25"/>
  <c r="C31" i="8"/>
  <c r="E40" i="1"/>
  <c r="H59" i="60" s="1"/>
  <c r="E30" i="25"/>
  <c r="G30" i="25" s="1"/>
  <c r="E37" i="1"/>
  <c r="H44" i="60" s="1"/>
  <c r="E29" i="25"/>
  <c r="G29" i="25" s="1"/>
  <c r="E32" i="1"/>
  <c r="E27" i="25"/>
  <c r="E31" i="1"/>
  <c r="I53" i="62" s="1"/>
  <c r="E26" i="25"/>
  <c r="E30" i="1"/>
  <c r="E25" i="25"/>
  <c r="E29" i="1"/>
  <c r="E24" i="25"/>
  <c r="E28" i="1"/>
  <c r="I30" i="62" s="1"/>
  <c r="E23" i="25"/>
  <c r="E27" i="1"/>
  <c r="J35" i="60" s="1"/>
  <c r="E22" i="25"/>
  <c r="E14" i="1"/>
  <c r="E9" i="25"/>
  <c r="E13" i="1"/>
  <c r="E8" i="25"/>
  <c r="E11" i="1"/>
  <c r="E6" i="25"/>
  <c r="E10" i="1"/>
  <c r="E5" i="25"/>
  <c r="J19" i="60"/>
  <c r="J21" i="60" s="1"/>
  <c r="J62" i="60" s="1"/>
  <c r="G105" i="57"/>
  <c r="G105" i="56"/>
  <c r="G65" i="52"/>
  <c r="G65" i="53"/>
  <c r="G35" i="48"/>
  <c r="G35" i="47"/>
  <c r="G45" i="40"/>
  <c r="G45" i="39"/>
  <c r="G45" i="38"/>
  <c r="G45" i="37"/>
  <c r="G45" i="36"/>
  <c r="G45" i="35"/>
  <c r="G11" i="20"/>
  <c r="G11" i="19"/>
  <c r="G13" i="13"/>
  <c r="I21" i="60" l="1"/>
  <c r="F70" i="62"/>
  <c r="F63" i="62" s="1"/>
  <c r="I63" i="62" s="1"/>
  <c r="F69" i="62"/>
  <c r="F39" i="62" s="1"/>
  <c r="I39" i="62" s="1"/>
  <c r="I20" i="62"/>
  <c r="I35" i="62"/>
  <c r="I43" i="62"/>
  <c r="I59" i="62"/>
  <c r="J33" i="60"/>
  <c r="H33" i="60" s="1"/>
  <c r="F18" i="62"/>
  <c r="H49" i="60"/>
  <c r="H47" i="60"/>
  <c r="F41" i="62"/>
  <c r="H48" i="60"/>
  <c r="F42" i="62"/>
  <c r="H35" i="60"/>
  <c r="J34" i="60"/>
  <c r="H34" i="60" s="1"/>
  <c r="F19" i="62"/>
  <c r="G9" i="25"/>
  <c r="G8" i="25"/>
  <c r="G24" i="25"/>
  <c r="G27" i="25"/>
  <c r="G22" i="25"/>
  <c r="G26" i="25"/>
  <c r="F42" i="25"/>
  <c r="G25" i="25"/>
  <c r="F38" i="25"/>
  <c r="G23" i="25"/>
  <c r="E41" i="25"/>
  <c r="G6" i="25"/>
  <c r="E37" i="25"/>
  <c r="G5" i="25"/>
  <c r="H9" i="15"/>
  <c r="H19" i="15"/>
  <c r="G10" i="12"/>
  <c r="H12" i="11"/>
  <c r="G53" i="9"/>
  <c r="G93" i="10"/>
  <c r="G11" i="17"/>
  <c r="G7" i="9"/>
  <c r="G50" i="9"/>
  <c r="G6" i="10"/>
  <c r="G88" i="10"/>
  <c r="G89" i="10"/>
  <c r="I41" i="62" l="1"/>
  <c r="F64" i="62"/>
  <c r="H41" i="62"/>
  <c r="I19" i="62"/>
  <c r="H19" i="62"/>
  <c r="I18" i="62"/>
  <c r="H18" i="62"/>
  <c r="F40" i="62"/>
  <c r="I42" i="62"/>
  <c r="H42" i="62"/>
  <c r="G43" i="25"/>
  <c r="G39" i="25"/>
  <c r="I39" i="25" s="1"/>
  <c r="G51" i="9"/>
  <c r="G59" i="9" s="1"/>
  <c r="G12" i="14"/>
  <c r="I43" i="25" l="1"/>
  <c r="H64" i="62"/>
  <c r="H40" i="62"/>
  <c r="G24" i="24"/>
  <c r="G25" i="24" s="1"/>
  <c r="G33" i="24" s="1"/>
  <c r="G20" i="24"/>
  <c r="G21" i="24" s="1"/>
  <c r="G29" i="24" s="1"/>
  <c r="G34" i="23"/>
  <c r="G35" i="23" s="1"/>
  <c r="G43" i="23" s="1"/>
  <c r="G30" i="23"/>
  <c r="G31" i="23" s="1"/>
  <c r="G39" i="23" s="1"/>
  <c r="G10" i="18"/>
  <c r="G6" i="18"/>
  <c r="G10" i="16"/>
  <c r="G6" i="16"/>
  <c r="G16" i="14"/>
  <c r="G94" i="10"/>
  <c r="G95" i="10" s="1"/>
  <c r="G103" i="10" s="1"/>
  <c r="C16" i="8" s="1"/>
  <c r="G90" i="10"/>
  <c r="G91" i="10" s="1"/>
  <c r="G99" i="10" s="1"/>
  <c r="G54" i="9"/>
  <c r="G55" i="9" s="1"/>
  <c r="G63" i="9" s="1"/>
  <c r="C13" i="8" s="1"/>
  <c r="G1" i="23" l="1"/>
  <c r="G1" i="22"/>
  <c r="G1" i="20"/>
  <c r="G1" i="19"/>
  <c r="G1" i="18"/>
  <c r="G1" i="16"/>
  <c r="H1" i="15"/>
  <c r="G1" i="14"/>
  <c r="G1" i="12"/>
  <c r="H1" i="11"/>
  <c r="G1" i="25"/>
  <c r="G2" i="29"/>
  <c r="G3" i="29"/>
  <c r="D3" i="29"/>
  <c r="D2" i="29"/>
  <c r="A3" i="29"/>
  <c r="B4" i="29"/>
  <c r="A2" i="29"/>
  <c r="G1" i="24"/>
  <c r="G1" i="17"/>
  <c r="G1" i="13"/>
  <c r="G1" i="10"/>
  <c r="G1" i="9"/>
  <c r="G3" i="5"/>
  <c r="G2" i="5"/>
  <c r="D3" i="5"/>
  <c r="D2" i="5"/>
  <c r="A3" i="5"/>
  <c r="A2" i="5"/>
  <c r="B3" i="8" l="1"/>
  <c r="B2" i="8"/>
  <c r="A3" i="8"/>
  <c r="A2" i="8"/>
  <c r="C4" i="8"/>
  <c r="C3" i="8"/>
  <c r="C2" i="8"/>
  <c r="C1" i="8"/>
  <c r="G1" i="5" s="1"/>
  <c r="A1" i="8"/>
  <c r="B1" i="8"/>
  <c r="H5" i="15" l="1"/>
  <c r="H10" i="15" l="1"/>
  <c r="H11" i="15" s="1"/>
  <c r="H8" i="11" l="1"/>
  <c r="H7" i="11"/>
  <c r="H6" i="11"/>
  <c r="G9" i="13"/>
  <c r="G8" i="13"/>
  <c r="G7" i="13"/>
  <c r="G6" i="13"/>
  <c r="G5" i="13"/>
  <c r="H16" i="15"/>
  <c r="H15" i="15"/>
  <c r="G6" i="12"/>
  <c r="H17" i="15" l="1"/>
  <c r="G7" i="20"/>
  <c r="G6" i="17"/>
  <c r="G7" i="17"/>
  <c r="G8" i="22"/>
  <c r="G7" i="22"/>
  <c r="G6" i="22"/>
  <c r="G6" i="20"/>
  <c r="G6" i="19"/>
  <c r="G7" i="19"/>
  <c r="G18" i="16"/>
  <c r="E34" i="1" l="1"/>
  <c r="F68" i="62" s="1"/>
  <c r="F16" i="62" s="1"/>
  <c r="E26" i="1"/>
  <c r="G13" i="22"/>
  <c r="G9" i="22"/>
  <c r="G8" i="20"/>
  <c r="G9" i="20" s="1"/>
  <c r="G12" i="20"/>
  <c r="G13" i="20" s="1"/>
  <c r="G8" i="19"/>
  <c r="G9" i="19" s="1"/>
  <c r="G12" i="19"/>
  <c r="G13" i="19" s="1"/>
  <c r="G12" i="17"/>
  <c r="G13" i="17" s="1"/>
  <c r="G8" i="17"/>
  <c r="H20" i="15"/>
  <c r="H21" i="15" s="1"/>
  <c r="H6" i="15"/>
  <c r="G20" i="14"/>
  <c r="G14" i="13"/>
  <c r="G15" i="13" s="1"/>
  <c r="G10" i="13"/>
  <c r="G11" i="12"/>
  <c r="G12" i="12" s="1"/>
  <c r="G7" i="12"/>
  <c r="H13" i="11"/>
  <c r="H9" i="11"/>
  <c r="H10" i="11" s="1"/>
  <c r="H18" i="11" s="1"/>
  <c r="I29" i="60" l="1"/>
  <c r="I6" i="62"/>
  <c r="J30" i="60"/>
  <c r="I30" i="60" s="1"/>
  <c r="I16" i="62"/>
  <c r="G8" i="12"/>
  <c r="G16" i="12" s="1"/>
  <c r="G11" i="13"/>
  <c r="G19" i="13" s="1"/>
  <c r="H7" i="15"/>
  <c r="H25" i="15" s="1"/>
  <c r="G9" i="17"/>
  <c r="G17" i="17" s="1"/>
  <c r="C38" i="8"/>
  <c r="C30" i="8"/>
  <c r="G14" i="22"/>
  <c r="G22" i="22" s="1"/>
  <c r="C29" i="8" s="1"/>
  <c r="G23" i="13"/>
  <c r="G20" i="12"/>
  <c r="H14" i="11"/>
  <c r="G10" i="22"/>
  <c r="G18" i="22" s="1"/>
  <c r="E25" i="1" s="1"/>
  <c r="H22" i="11" l="1"/>
  <c r="C10" i="8"/>
  <c r="C20" i="8" l="1"/>
  <c r="E16" i="1"/>
  <c r="E9" i="1"/>
  <c r="C19" i="8"/>
  <c r="J27" i="60" l="1"/>
  <c r="I27" i="60" s="1"/>
  <c r="F4" i="62"/>
  <c r="I4" i="62" s="1"/>
  <c r="E7" i="25"/>
  <c r="E12" i="1"/>
  <c r="F28" i="25"/>
  <c r="F21" i="25"/>
  <c r="F20" i="25"/>
  <c r="E20" i="25"/>
  <c r="F11" i="25"/>
  <c r="F10" i="25"/>
  <c r="G21" i="20"/>
  <c r="G21" i="19"/>
  <c r="G21" i="17"/>
  <c r="C25" i="8" s="1"/>
  <c r="H29" i="15"/>
  <c r="G24" i="14"/>
  <c r="G35" i="24"/>
  <c r="G45" i="23"/>
  <c r="G24" i="22"/>
  <c r="E18" i="1"/>
  <c r="J28" i="60" l="1"/>
  <c r="I28" i="60" s="1"/>
  <c r="F5" i="62"/>
  <c r="F17" i="62" s="1"/>
  <c r="H4" i="62"/>
  <c r="G14" i="16"/>
  <c r="E20" i="1" s="1"/>
  <c r="F19" i="25"/>
  <c r="C28" i="8"/>
  <c r="F18" i="25"/>
  <c r="C27" i="8"/>
  <c r="F15" i="25"/>
  <c r="C24" i="8"/>
  <c r="F16" i="25"/>
  <c r="F14" i="25"/>
  <c r="C23" i="8"/>
  <c r="F13" i="25"/>
  <c r="C22" i="8"/>
  <c r="F12" i="25"/>
  <c r="C21" i="8"/>
  <c r="F7" i="25"/>
  <c r="G7" i="25" s="1"/>
  <c r="G17" i="20"/>
  <c r="G17" i="19"/>
  <c r="G18" i="18"/>
  <c r="G14" i="18"/>
  <c r="E21" i="25"/>
  <c r="G21" i="25" s="1"/>
  <c r="E28" i="25"/>
  <c r="E21" i="1"/>
  <c r="G26" i="14"/>
  <c r="E13" i="25"/>
  <c r="G20" i="25"/>
  <c r="E4" i="25"/>
  <c r="F67" i="62" l="1"/>
  <c r="H65" i="62"/>
  <c r="J31" i="60"/>
  <c r="H5" i="62"/>
  <c r="H17" i="62" s="1"/>
  <c r="I5" i="62"/>
  <c r="E33" i="25"/>
  <c r="G28" i="25"/>
  <c r="G20" i="16"/>
  <c r="E15" i="25"/>
  <c r="G15" i="25" s="1"/>
  <c r="G13" i="25"/>
  <c r="F17" i="25"/>
  <c r="C26" i="8"/>
  <c r="F4" i="25"/>
  <c r="G23" i="20"/>
  <c r="E24" i="1"/>
  <c r="G23" i="19"/>
  <c r="E23" i="1"/>
  <c r="E17" i="25"/>
  <c r="E22" i="1"/>
  <c r="E14" i="25"/>
  <c r="G14" i="25" s="1"/>
  <c r="E19" i="1"/>
  <c r="G25" i="13"/>
  <c r="E17" i="1"/>
  <c r="E19" i="25"/>
  <c r="G19" i="25" s="1"/>
  <c r="E18" i="25"/>
  <c r="G18" i="25" s="1"/>
  <c r="G20" i="18"/>
  <c r="H31" i="15"/>
  <c r="E16" i="25"/>
  <c r="G16" i="25" s="1"/>
  <c r="G23" i="17"/>
  <c r="E12" i="25"/>
  <c r="G12" i="25" s="1"/>
  <c r="E11" i="25"/>
  <c r="G11" i="25" s="1"/>
  <c r="G22" i="12"/>
  <c r="G65" i="9"/>
  <c r="E15" i="1"/>
  <c r="G105" i="10"/>
  <c r="I31" i="60" l="1"/>
  <c r="F71" i="62"/>
  <c r="G4" i="25"/>
  <c r="G35" i="25" s="1"/>
  <c r="F47" i="25"/>
  <c r="F34" i="25"/>
  <c r="E33" i="1"/>
  <c r="E43" i="1" s="1"/>
  <c r="G4" i="1" s="1"/>
  <c r="C37" i="8"/>
  <c r="C40" i="8" s="1"/>
  <c r="G17" i="25"/>
  <c r="E10" i="25"/>
  <c r="H24" i="11"/>
  <c r="I63" i="60" l="1"/>
  <c r="I62" i="60"/>
  <c r="J47" i="25"/>
  <c r="E6" i="1"/>
  <c r="I35" i="25"/>
  <c r="I47" i="25"/>
  <c r="G10" i="25"/>
  <c r="G48" i="25" s="1"/>
  <c r="K48" i="25" s="1"/>
  <c r="E46" i="25"/>
  <c r="J46" i="25" s="1"/>
  <c r="J48" i="25" l="1"/>
  <c r="I46" i="25"/>
  <c r="A10" i="29"/>
  <c r="I48" i="25"/>
</calcChain>
</file>

<file path=xl/sharedStrings.xml><?xml version="1.0" encoding="utf-8"?>
<sst xmlns="http://schemas.openxmlformats.org/spreadsheetml/2006/main" count="1258" uniqueCount="668">
  <si>
    <t>4. Equipment</t>
  </si>
  <si>
    <t>5. Supplies</t>
  </si>
  <si>
    <t>Computation</t>
  </si>
  <si>
    <t>Cost</t>
  </si>
  <si>
    <t>Item</t>
  </si>
  <si>
    <t>Service Provided</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</si>
  <si>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</si>
  <si>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</si>
  <si>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</si>
  <si>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</si>
  <si>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</si>
  <si>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</si>
  <si>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</si>
  <si>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</si>
  <si>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</si>
  <si>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</si>
  <si>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</si>
  <si>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</si>
  <si>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10. Research &amp; Development (R&amp;D) </t>
  </si>
  <si>
    <t>12. Training &amp; Education</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</si>
  <si>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</si>
  <si>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</si>
  <si>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</si>
  <si>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</si>
  <si>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</si>
  <si>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</si>
  <si>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</si>
  <si>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</si>
  <si>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</si>
  <si>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</si>
  <si>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</si>
  <si>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</si>
  <si>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</si>
  <si>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</si>
  <si>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</si>
  <si>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</si>
  <si>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</si>
  <si>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</si>
  <si>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Position</t>
  </si>
  <si>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</si>
  <si>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</si>
  <si>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</si>
  <si>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</si>
  <si>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</si>
  <si>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</si>
  <si>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</si>
  <si>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</si>
  <si>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</si>
  <si>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</si>
  <si>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</si>
  <si>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</si>
  <si>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</si>
  <si>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</si>
  <si>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</si>
  <si>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</si>
  <si>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</si>
  <si>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</si>
  <si>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</si>
  <si>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</si>
  <si>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</si>
  <si>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</si>
  <si>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</si>
  <si>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</si>
  <si>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</si>
  <si>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</si>
  <si>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</si>
  <si>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</si>
  <si>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</si>
  <si>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</si>
  <si>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</si>
  <si>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</si>
  <si>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</si>
  <si>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</si>
  <si>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</si>
  <si>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</si>
  <si>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</si>
  <si>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</si>
  <si>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</si>
  <si>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</si>
  <si>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</si>
  <si>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</si>
  <si>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</si>
  <si>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Consult with Program Office before budgeting Construction costs.</t>
  </si>
  <si>
    <t xml:space="preserve">Base </t>
  </si>
  <si>
    <t xml:space="preserve">Rate </t>
  </si>
  <si>
    <t xml:space="preserve">State </t>
  </si>
  <si>
    <t xml:space="preserve">NON-State </t>
  </si>
  <si>
    <t xml:space="preserve">Total </t>
  </si>
  <si>
    <t>3. Travel</t>
  </si>
  <si>
    <t>10. Research &amp; Development (R&amp;D)</t>
  </si>
  <si>
    <t xml:space="preserve">11. Telecommunications </t>
  </si>
  <si>
    <t xml:space="preserve">12. Training &amp; Education </t>
  </si>
  <si>
    <t xml:space="preserve">14. Other or Misc. Costs </t>
  </si>
  <si>
    <t xml:space="preserve">     State Request</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</si>
  <si>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</si>
  <si>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</si>
  <si>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</si>
  <si>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</si>
  <si>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</si>
  <si>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</si>
  <si>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</si>
  <si>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</si>
  <si>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</si>
  <si>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</si>
  <si>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</si>
  <si>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</si>
  <si>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</si>
  <si>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</si>
  <si>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</si>
  <si>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</si>
  <si>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</si>
  <si>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</si>
  <si>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</si>
  <si>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</si>
  <si>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</si>
  <si>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</si>
  <si>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</si>
  <si>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</si>
  <si>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</si>
  <si>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</si>
  <si>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</si>
  <si>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</si>
  <si>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</si>
  <si>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</si>
  <si>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</si>
  <si>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</si>
  <si>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</si>
  <si>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</si>
  <si>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</si>
  <si>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</si>
  <si>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</si>
  <si>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</si>
  <si>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</si>
  <si>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</si>
  <si>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</si>
  <si>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</si>
  <si>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</si>
  <si>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</si>
  <si>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</si>
  <si>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</si>
  <si>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</si>
  <si>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</si>
  <si>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</si>
  <si>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</si>
  <si>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</si>
  <si>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</si>
  <si>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</si>
  <si>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</si>
  <si>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</si>
  <si>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</si>
  <si>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</si>
  <si>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</si>
  <si>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</si>
  <si>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</si>
  <si>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</si>
  <si>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</si>
  <si>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</si>
  <si>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</si>
  <si>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</si>
  <si>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</si>
  <si>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</si>
  <si>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</si>
  <si>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</si>
  <si>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</si>
  <si>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</si>
  <si>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</si>
  <si>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</si>
  <si>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</si>
  <si>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</si>
  <si>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</si>
  <si>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</si>
  <si>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</si>
  <si>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</si>
  <si>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</si>
  <si>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</si>
  <si>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</si>
  <si>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</si>
  <si>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</si>
  <si>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</si>
  <si>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</si>
  <si>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</si>
  <si>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</si>
  <si>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</si>
  <si>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</si>
  <si>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</si>
  <si>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</si>
  <si>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</si>
  <si>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</si>
  <si>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</si>
  <si>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</si>
  <si>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</si>
  <si>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</si>
  <si>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</si>
  <si>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</si>
  <si>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</si>
  <si>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</si>
  <si>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</si>
  <si>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</si>
  <si>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</si>
  <si>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</si>
  <si>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</si>
  <si>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</si>
  <si>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</si>
  <si>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</si>
  <si>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</si>
  <si>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</si>
  <si>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</si>
  <si>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</si>
  <si>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</si>
  <si>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</si>
  <si>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</si>
  <si>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</si>
  <si>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Total Consultant</t>
  </si>
  <si>
    <t xml:space="preserve">    STATE OF ILLINOIS                                            UNIFORM GRANT BUDGET TEMPLATE</t>
  </si>
  <si>
    <t xml:space="preserve">    STATE OF ILLINOIS                                          UNIFORM GRANT BUDGET TEMPLATE</t>
  </si>
  <si>
    <t xml:space="preserve">Budget Expenditure Categories               </t>
  </si>
  <si>
    <t>Fiscal Year:</t>
  </si>
  <si>
    <t>OMB Uniform Guidance                                                          Federal Awards Reference  2 CFR 200</t>
  </si>
  <si>
    <t xml:space="preserve">TOTAL REVENUE </t>
  </si>
  <si>
    <t>TOTAL EXPENDITURES</t>
  </si>
  <si>
    <t>200.318 &amp; 200.92</t>
  </si>
  <si>
    <t xml:space="preserve">6. Contractual Services  &amp; Subawards </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</si>
  <si>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</si>
  <si>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</si>
  <si>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</si>
  <si>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</si>
  <si>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</si>
  <si>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</si>
  <si>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</si>
  <si>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</si>
  <si>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</si>
  <si>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</si>
  <si>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</si>
  <si>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</si>
  <si>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</si>
  <si>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</si>
  <si>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</si>
  <si>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</si>
  <si>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</si>
  <si>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</si>
  <si>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</si>
  <si>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</si>
  <si>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</si>
  <si>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Formula in Column H links to State Total Formula above</t>
  </si>
  <si>
    <t>Formula in Column H links to Non-State Total Formula above</t>
  </si>
  <si>
    <t>This rows adds State &amp; Non-State Totals</t>
  </si>
  <si>
    <t>Formula in Column G links to State Total Formula above</t>
  </si>
  <si>
    <t>Formula in Column G links to Non-State Total Formula above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</si>
  <si>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</si>
  <si>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</si>
  <si>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</si>
  <si>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</si>
  <si>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</si>
  <si>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</si>
  <si>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</si>
  <si>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</si>
  <si>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</si>
  <si>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</si>
  <si>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</si>
  <si>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</si>
  <si>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</si>
  <si>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</si>
  <si>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</si>
  <si>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</si>
  <si>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</si>
  <si>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</si>
  <si>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</si>
  <si>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</si>
  <si>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</si>
  <si>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</si>
  <si>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</si>
  <si>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If you need to insert rows, insert them between existing rows that total up to the formula in column H</t>
  </si>
  <si>
    <t>NON-State Total</t>
  </si>
  <si>
    <t>Please type in the light blue highlighted cells</t>
  </si>
  <si>
    <t>N/A</t>
  </si>
  <si>
    <t>State of Illinois -- Uniform Budget Template -- Program Specific Instructions</t>
  </si>
  <si>
    <r>
      <rPr>
        <b/>
        <u/>
        <sz val="20"/>
        <color theme="1"/>
        <rFont val="Times New Roman"/>
        <family val="1"/>
      </rPr>
      <t>Section A</t>
    </r>
    <r>
      <rPr>
        <u/>
        <sz val="20"/>
        <color theme="1"/>
        <rFont val="Times New Roman"/>
        <family val="1"/>
      </rPr>
      <t xml:space="preserve"> - Indirect Cost Worksheet</t>
    </r>
  </si>
  <si>
    <r>
      <t xml:space="preserve">The purpose of Section A – Indirect Worksheet is to capture information about required Uniform Grant Budget Template line items that have been omitted from the WIOA grant budget and support the calculation of indirect costs so that State fiscal staff may review and approve the proposed grant budget.  The worksheet must be completed even if your organization is not using an indirect cost rate or charging indirect costs to the grant.  All amounts must tie to the totals in the grant budget template and must be at the sub “roll up” line item level.  </t>
    </r>
    <r>
      <rPr>
        <b/>
        <sz val="9"/>
        <color theme="1"/>
        <rFont val="Times New Roman"/>
        <family val="1"/>
      </rPr>
      <t>Costs to be covered by carry-in from prior grants must be excluded from the indirect and budget worksheets.</t>
    </r>
    <r>
      <rPr>
        <sz val="9"/>
        <color theme="1"/>
        <rFont val="Times New Roman"/>
        <family val="1"/>
      </rPr>
      <t xml:space="preserve">  The indirect cost worksheet will be used to calculate and verify the total indirect costs.  </t>
    </r>
  </si>
  <si>
    <t>Steps:</t>
  </si>
  <si>
    <t>Enter the indirect cost rate, if applicable, at the top of the worksheet.</t>
  </si>
  <si>
    <t>Enter the total costs in column F for each line item.  Do not include costs to be covered by carry-in.  For “roll up” line items, costs must be reported at the sub “roll up” level.</t>
  </si>
  <si>
    <t>Enter the applicable direct cost base exclusions in column G.  For example, if the direct cost base consists of direct salaries, all costs other than direct salaries should be entered in column G.  For information about MTDC (Modified Total Direct Costs) exclusions, refer to the GATA FAQs on Illinois workNet.</t>
  </si>
  <si>
    <t>Column G will be subtracted from column F to get the total direct cost base by line item.</t>
  </si>
  <si>
    <t>The indicated indirect cost rate will be multiplied by the sum of the direct cost base for administration and each funding stream.  The total will appear in cell F122.  The breakdown of total indirect costs by admin and funding stream will be based on the indirect line item amounts in Section A.  If the amount in cell F128 is not zero, there is an error.  Note: The distribution of indirect costs to admin/funding streams may not be proportional to the direct cost base for admin/funding stream.  All indirect costs, for example, may be charged to admin.</t>
  </si>
  <si>
    <t xml:space="preserve">Please enter any exceptions/comments in the comments field at the bottom of the worksheet.  If, for example, you are charging the grant less than the full indirect cost rate, please note that in the comments section and enter the actual rate to be used at the top of the worksheet.  </t>
  </si>
  <si>
    <r>
      <t>Section D</t>
    </r>
    <r>
      <rPr>
        <u/>
        <sz val="20"/>
        <color theme="1"/>
        <rFont val="Times New Roman"/>
        <family val="1"/>
      </rPr>
      <t xml:space="preserve"> - Budget Worksheets - Grant Specific Line Items</t>
    </r>
  </si>
  <si>
    <t>1.A. ADMIN - PERSONNEL: Compensation for personal services includes all remuneration, paid currently or accrued, for services of employees rendered during the period of performance under the award, including but not necessarily limited to wages and salaries as defined in 2 CFR 200.430 and 20 CFR 683.215.</t>
  </si>
  <si>
    <r>
      <t xml:space="preserve">1.B. YOUTH I/S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in-school youth</t>
    </r>
    <r>
      <rPr>
        <sz val="9"/>
        <color theme="1"/>
        <rFont val="Times New Roman"/>
        <family val="1"/>
      </rPr>
      <t>.</t>
    </r>
  </si>
  <si>
    <r>
      <t xml:space="preserve">1.C. YOUTH O/S - PERSONNEL: Compensation for personal services includes all remuneration, paid currently or accrued, for services of employees rendered during the period of performance under the award, including but not necessarily limited to wages and salaries as defined in 2 CFR 200.430 </t>
    </r>
    <r>
      <rPr>
        <sz val="9"/>
        <color rgb="FF000000"/>
        <rFont val="Times New Roman"/>
        <family val="1"/>
      </rPr>
      <t>for individual personnel providing services for out-of-school youth</t>
    </r>
    <r>
      <rPr>
        <sz val="9"/>
        <color theme="1"/>
        <rFont val="Times New Roman"/>
        <family val="1"/>
      </rPr>
      <t>.</t>
    </r>
  </si>
  <si>
    <t>2.A. ADMIN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</si>
  <si>
    <r>
      <t xml:space="preserve">2.B. YOUTH I/S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t>
    </r>
    <r>
      <rPr>
        <sz val="9"/>
        <color rgb="FF000000"/>
        <rFont val="Times New Roman"/>
        <family val="1"/>
      </rPr>
      <t>for individual personnel providing services for in-school youth</t>
    </r>
    <r>
      <rPr>
        <sz val="9"/>
        <color theme="1"/>
        <rFont val="Times New Roman"/>
        <family val="1"/>
      </rPr>
      <t>.</t>
    </r>
  </si>
  <si>
    <t>2.C. YOUTH O/S –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</si>
  <si>
    <t>15.A. ADMIN - OTHER ADMINISTRATION: Other administrative costs as defined in WIOA regulations at 20 CFR 683.215, including, but not limited to, the following functions: accounting; budgeting; financial and cash management; procurement, purchasing; property management; payroll, audit.</t>
  </si>
  <si>
    <t>15.B.1. YOUTH I/S - OTHER PROGRAM COSTS: All other program costs related to providing services to in-school youth participants not elsewhere classified.</t>
  </si>
  <si>
    <t>15.B.2. YOUTH I/S - DIRECT TRAINING COSTS: Program expenditures for training leading to career pathways and jobs in demand occupations for in-school youth participants.</t>
  </si>
  <si>
    <t>15.C.1. YOUTH O/S - OTHER PROGRAM COSTS: All other program costs related to providing services to out-of-school youth participants not elsewhere classified.</t>
  </si>
  <si>
    <t>15.C.2. YOUTH O/S - DIRECT TRAINING COSTS: Program expenditures for training leading to career pathways and jobs in demand occupations for out-of-school youth participants.</t>
  </si>
  <si>
    <t>17.A. ADMIN - INDIRECT: Includes the allowable costs defined in 2 CFR 200.414 and 20 CFR 683.215 as applicable.</t>
  </si>
  <si>
    <t>17.B. YOUTH I/S - INDIRECT: Includes the allowable costs defined in 2 CFR 200.414 as applicable.</t>
  </si>
  <si>
    <t>17.C. YOUTH O/S - INDIRECT: Includes the allowable costs defined in 2 CFR 200.414 as applicable.</t>
  </si>
  <si>
    <r>
      <t>Section D</t>
    </r>
    <r>
      <rPr>
        <u/>
        <sz val="20"/>
        <color theme="1"/>
        <rFont val="Times New Roman"/>
        <family val="1"/>
      </rPr>
      <t xml:space="preserve"> - Budget Worksheets - WIOA Program Funding and Registrants</t>
    </r>
  </si>
  <si>
    <t>WIOA PROGRAM FUNDING WORKSHEET</t>
  </si>
  <si>
    <t>Local areas are required to submit planned expenditures for the line items listed below on the WIOA Program Funding worksheet and are required to report these budget line items on a monthly basis in GRS.</t>
  </si>
  <si>
    <r>
      <rPr>
        <u/>
        <sz val="9"/>
        <color theme="1"/>
        <rFont val="Times New Roman"/>
        <family val="1"/>
      </rPr>
      <t>Administration -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and 20 CFR 683.215.  </t>
    </r>
  </si>
  <si>
    <r>
      <rPr>
        <u/>
        <sz val="9"/>
        <color theme="1"/>
        <rFont val="Times New Roman"/>
        <family val="1"/>
      </rPr>
      <t>Administration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and 20 CFR 683.215.</t>
    </r>
  </si>
  <si>
    <r>
      <rPr>
        <u/>
        <sz val="9"/>
        <color theme="1"/>
        <rFont val="Times New Roman"/>
        <family val="1"/>
      </rPr>
      <t>Administration - Other:</t>
    </r>
    <r>
      <rPr>
        <sz val="9"/>
        <color theme="1"/>
        <rFont val="Times New Roman"/>
        <family val="1"/>
      </rPr>
      <t xml:space="preserve">  Other administrative costs as defined in the WIOA regulations at 20 CFR 683.215, including, but not limited to, the following functions:  accounting; budgeting; financial and cash management; procurement and purchasing; property management; payroll; and audit.</t>
    </r>
  </si>
  <si>
    <r>
      <rPr>
        <u/>
        <sz val="9"/>
        <color theme="1"/>
        <rFont val="Times New Roman"/>
        <family val="1"/>
      </rPr>
      <t>Administration - Indirect:</t>
    </r>
    <r>
      <rPr>
        <sz val="9"/>
        <color theme="1"/>
        <rFont val="Times New Roman"/>
        <family val="1"/>
      </rPr>
      <t xml:space="preserve"> Includes the allowable costs defined in 2 CFR 200.414 and 20 CFR 683.215 as applicable.</t>
    </r>
  </si>
  <si>
    <r>
      <rPr>
        <u/>
        <sz val="9"/>
        <color theme="1"/>
        <rFont val="Times New Roman"/>
        <family val="1"/>
      </rPr>
      <t>Youth In-School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in-school youth.  </t>
    </r>
  </si>
  <si>
    <r>
      <rPr>
        <u/>
        <sz val="9"/>
        <color theme="1"/>
        <rFont val="Times New Roman"/>
        <family val="1"/>
      </rPr>
      <t>Youth In-School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in-school youth.</t>
    </r>
  </si>
  <si>
    <r>
      <rPr>
        <u/>
        <sz val="9"/>
        <color theme="1"/>
        <rFont val="Times New Roman"/>
        <family val="1"/>
      </rPr>
      <t>Youth In-School - Other Program Costs:</t>
    </r>
    <r>
      <rPr>
        <sz val="9"/>
        <color theme="1"/>
        <rFont val="Times New Roman"/>
        <family val="1"/>
      </rPr>
      <t xml:space="preserve">  All other program costs related to providing services to in-school youth participants not elsewhere classified.</t>
    </r>
  </si>
  <si>
    <r>
      <rPr>
        <u/>
        <sz val="9"/>
        <color theme="1"/>
        <rFont val="Times New Roman"/>
        <family val="1"/>
      </rPr>
      <t xml:space="preserve">Youth In-School - Direct Training Costs: </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</si>
  <si>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</si>
  <si>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Training:</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</si>
  <si>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</si>
  <si>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</si>
  <si>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 xml:space="preserve">Youth In-School - Work-Based Training: </t>
    </r>
    <r>
      <rPr>
        <sz val="9"/>
        <color theme="1"/>
        <rFont val="Times New Roman"/>
        <family val="1"/>
      </rPr>
      <t xml:space="preserve"> Includes on-the-job training and work experience as outlined at 20 CFR 681.460(a)(3) and 20 CFR 681.600 for in school youth participants. [SHADED LINES LISTED BELOW “ROLL UP” INTO THIS BUDGET LINE]</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</si>
  <si>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</si>
  <si>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 xml:space="preserve">On-the-Job Training (OJT): </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</si>
  <si>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In-School – Indirect:</t>
    </r>
    <r>
      <rPr>
        <sz val="9"/>
        <color theme="1"/>
        <rFont val="Times New Roman"/>
        <family val="1"/>
      </rPr>
      <t xml:space="preserve"> Includes the allowable costs defined in 2 CFR 200.414 as applicable.</t>
    </r>
  </si>
  <si>
    <r>
      <rPr>
        <u/>
        <sz val="9"/>
        <color theme="1"/>
        <rFont val="Times New Roman"/>
        <family val="1"/>
      </rPr>
      <t>Youth Out-of-School  Personnel:</t>
    </r>
    <r>
      <rPr>
        <sz val="9"/>
        <color theme="1"/>
        <rFont val="Times New Roman"/>
        <family val="1"/>
      </rPr>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 personnel providing services for out-of-school youth.  </t>
    </r>
  </si>
  <si>
    <r>
      <rPr>
        <u/>
        <sz val="9"/>
        <color theme="1"/>
        <rFont val="Times New Roman"/>
        <family val="1"/>
      </rPr>
      <t>Youth Out-of-School - Fringe Benefits:</t>
    </r>
    <r>
      <rPr>
        <sz val="9"/>
        <color theme="1"/>
        <rFont val="Times New Roman"/>
        <family val="1"/>
      </rPr>
      <t xml:space="preserve">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out-of-school youth.</t>
    </r>
  </si>
  <si>
    <r>
      <rPr>
        <u/>
        <sz val="9"/>
        <color theme="1"/>
        <rFont val="Times New Roman"/>
        <family val="1"/>
      </rPr>
      <t>Youth Out-of-School - Other Program Costs:</t>
    </r>
    <r>
      <rPr>
        <sz val="9"/>
        <color theme="1"/>
        <rFont val="Times New Roman"/>
        <family val="1"/>
      </rPr>
      <t xml:space="preserve">  All other program costs related to providing services to out-of-school youth participants not elsewhere classified.</t>
    </r>
  </si>
  <si>
    <r>
      <rPr>
        <u/>
        <sz val="9"/>
        <color theme="1"/>
        <rFont val="Times New Roman"/>
        <family val="1"/>
      </rPr>
      <t>Youth Out-of-School - Direct Training Costs:</t>
    </r>
    <r>
      <rPr>
        <sz val="9"/>
        <color theme="1"/>
        <rFont val="Times New Roman"/>
        <family val="1"/>
      </rPr>
      <t xml:space="preserve">  Program expenditures for training leading to career pathways and jobs in demand occupations. [SHADED LINES LISTED BELOW “ROLL UP” INTO THIS BUDGET LINE]</t>
    </r>
  </si>
  <si>
    <r>
      <rPr>
        <u/>
        <sz val="9"/>
        <color theme="1"/>
        <rFont val="Times New Roman"/>
        <family val="1"/>
      </rPr>
      <t>Occupational Skills Training ITAs:</t>
    </r>
    <r>
      <rPr>
        <sz val="9"/>
        <color theme="1"/>
        <rFont val="Times New Roman"/>
        <family val="1"/>
      </rPr>
      <t xml:space="preserve">  Training that prepares the student for entry into a particular occupation or set of occupations.  All payments made to a training institution or training provider for occupational classroom training authorized pursuant to an Individual Training Account (ITA). </t>
    </r>
  </si>
  <si>
    <r>
      <rPr>
        <u/>
        <sz val="9"/>
        <color theme="1"/>
        <rFont val="Times New Roman"/>
        <family val="1"/>
      </rPr>
      <t xml:space="preserve">Remedial Training / Pre-Vocational Training: </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</si>
  <si>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 xml:space="preserve">Supportive Services: </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  </t>
    </r>
  </si>
  <si>
    <r>
      <rPr>
        <u/>
        <sz val="9"/>
        <color theme="1"/>
        <rFont val="Times New Roman"/>
        <family val="1"/>
      </rPr>
      <t>Youth Out-of-School Work-Based Training:</t>
    </r>
    <r>
      <rPr>
        <sz val="9"/>
        <color theme="1"/>
        <rFont val="Times New Roman"/>
        <family val="1"/>
      </rPr>
      <t xml:space="preserve">  Includes on-the-job training and work experience as outlined at 20 CFR 681.460(a)(3) and 20 CFR 681.600 for out of school youth participants. [SHADED LINES LISTED BELOW “ROLL UP” INTO THIS BUDGET LINE]</t>
    </r>
  </si>
  <si>
    <r>
      <rPr>
        <u/>
        <sz val="9"/>
        <color theme="1"/>
        <rFont val="Times New Roman"/>
        <family val="1"/>
      </rPr>
      <t>Work Experience / Internships:</t>
    </r>
    <r>
      <rPr>
        <sz val="9"/>
        <color theme="1"/>
        <rFont val="Times New Roman"/>
        <family val="1"/>
      </rPr>
      <t xml:space="preserve">  Cost associated with a planned, structured, time-limited learning experience that takes places in a workplace as a work experience, internship or job-shadowing (20 CFR 681.460(a)(3) and 20 CFR 681.600.  This also includes the wages and staff costs for the development and management of the work experience.</t>
    </r>
  </si>
  <si>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</si>
  <si>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Youth Out-of-School – Indirect:</t>
    </r>
    <r>
      <rPr>
        <sz val="9"/>
        <color theme="1"/>
        <rFont val="Times New Roman"/>
        <family val="1"/>
      </rPr>
      <t xml:space="preserve"> Includes the allowable costs defined in 2 CFR 200.414 as applicable.</t>
    </r>
  </si>
  <si>
    <t>REGISTRANT WORKSHEET</t>
  </si>
  <si>
    <t>Complete this worksheet by projecting the number of registrants that will be provided individual career services and training services in each training category during the program year.  Note that these categories may include duplicate counts.  (For example, an adult registrant may require remedial training, training through an ITA, and a transitional job before they are placed in permanent employment).</t>
  </si>
  <si>
    <r>
      <rPr>
        <u/>
        <sz val="9"/>
        <color theme="1"/>
        <rFont val="Times New Roman"/>
        <family val="1"/>
      </rPr>
      <t>On-the-Job Training:</t>
    </r>
    <r>
      <rPr>
        <sz val="9"/>
        <color theme="1"/>
        <rFont val="Times New Roman"/>
        <family val="1"/>
      </rPr>
      <t xml:space="preserve">  The number of planned registrants that will receive on-the-job training services (Program Activity Codes 440 and 441).</t>
    </r>
  </si>
  <si>
    <t>Youth</t>
  </si>
  <si>
    <t>Prior Year(s) Registrants (carry-over):  The number of registrants that were provided in previous program years that will also be carried over and provided services in the current program year.</t>
  </si>
  <si>
    <r>
      <rPr>
        <u/>
        <sz val="9"/>
        <rFont val="Times New Roman"/>
        <family val="1"/>
      </rPr>
      <t xml:space="preserve">Academic Learning Services: </t>
    </r>
    <r>
      <rPr>
        <sz val="9"/>
        <rFont val="Times New Roman"/>
        <family val="1"/>
      </rPr>
      <t xml:space="preserve"> The planned number of registrants that will receive academic learning services.  This should be an unduplicated count of customers in the categories listed in the subcategories below.</t>
    </r>
  </si>
  <si>
    <r>
      <rPr>
        <u/>
        <sz val="9"/>
        <color theme="1"/>
        <rFont val="Times New Roman"/>
        <family val="1"/>
      </rPr>
      <t>Individual Training Accounts:</t>
    </r>
    <r>
      <rPr>
        <sz val="9"/>
        <color theme="1"/>
        <rFont val="Times New Roman"/>
        <family val="1"/>
      </rPr>
      <t xml:space="preserve">  The planned number of registrants that will receive training through ITAs (Program Activity Codes 423, 424, 425, 426, 435, 436, 437, and 438 that are marked as ITA funded training on the Select Training Type screen).</t>
    </r>
  </si>
  <si>
    <r>
      <rPr>
        <u/>
        <sz val="9"/>
        <color theme="1"/>
        <rFont val="Times New Roman"/>
        <family val="1"/>
      </rPr>
      <t>Non-ITA Training:</t>
    </r>
    <r>
      <rPr>
        <sz val="9"/>
        <color theme="1"/>
        <rFont val="Times New Roman"/>
        <family val="1"/>
      </rPr>
      <t xml:space="preserve">  The planned number of registrants that will receive training that is not funded through an Individual Training Account (Program Activity Codes 423, 424, 425, 426, 435, 436, 437, and 438 that are not marked as ITA funded training on the Select Training Type screen).</t>
    </r>
  </si>
  <si>
    <r>
      <rPr>
        <u/>
        <sz val="9"/>
        <color theme="1"/>
        <rFont val="Times New Roman"/>
        <family val="1"/>
      </rPr>
      <t>Remedial / Pre-Vocational Training:</t>
    </r>
    <r>
      <rPr>
        <sz val="9"/>
        <color theme="1"/>
        <rFont val="Times New Roman"/>
        <family val="1"/>
      </rPr>
      <t xml:space="preserve">  The planned number of registrants that will receive remedial and/or pre-vocational training (Program Activity Code 433).</t>
    </r>
  </si>
  <si>
    <r>
      <rPr>
        <u/>
        <sz val="9"/>
        <color theme="1"/>
        <rFont val="Times New Roman"/>
        <family val="1"/>
      </rPr>
      <t>Other:</t>
    </r>
    <r>
      <rPr>
        <sz val="9"/>
        <color theme="1"/>
        <rFont val="Times New Roman"/>
        <family val="1"/>
      </rPr>
      <t xml:space="preserve">  The planned number of registrants that will receive other academic learning services (Program Activity Codes 410, 422, 428, 429, 431, 434, 439, 474, 475, 477, 478, 482, 496, 497, 806, 807, and 824).</t>
    </r>
  </si>
  <si>
    <r>
      <rPr>
        <u/>
        <sz val="9"/>
        <rFont val="Times New Roman"/>
        <family val="1"/>
      </rPr>
      <t>Work-Related Services:</t>
    </r>
    <r>
      <rPr>
        <sz val="9"/>
        <rFont val="Times New Roman"/>
        <family val="1"/>
      </rPr>
      <t xml:space="preserve">  The planned number of registrants that will receive work-related services.  This should be an unduplicated count of customers in the categories listed in the subcategories below.</t>
    </r>
  </si>
  <si>
    <r>
      <rPr>
        <u/>
        <sz val="9"/>
        <color theme="1"/>
        <rFont val="Times New Roman"/>
        <family val="1"/>
      </rPr>
      <t>Work Experience / Internships:</t>
    </r>
    <r>
      <rPr>
        <sz val="9"/>
        <color theme="1"/>
        <rFont val="Times New Roman"/>
        <family val="1"/>
      </rPr>
      <t xml:space="preserve">  The planned number of registrants that will receive work experience / internships (Program Activity Codes 445, 446, and 457).</t>
    </r>
  </si>
  <si>
    <r>
      <rPr>
        <u/>
        <sz val="9"/>
        <color theme="1"/>
        <rFont val="Times New Roman"/>
        <family val="1"/>
      </rPr>
      <t>Pre-Apprenticeship / Apprenticeship:</t>
    </r>
    <r>
      <rPr>
        <sz val="9"/>
        <color theme="1"/>
        <rFont val="Times New Roman"/>
        <family val="1"/>
      </rPr>
      <t xml:space="preserve">  The number of planned registrants that will receive pre-apprenticeship / apprenticeship services (Program Activity Codes 421 and 741).</t>
    </r>
  </si>
  <si>
    <r>
      <rPr>
        <u/>
        <sz val="9"/>
        <color theme="1"/>
        <rFont val="Times New Roman"/>
        <family val="1"/>
      </rPr>
      <t>Other:</t>
    </r>
    <r>
      <rPr>
        <sz val="9"/>
        <color theme="1"/>
        <rFont val="Times New Roman"/>
        <family val="1"/>
      </rPr>
      <t xml:space="preserve">  The planned number of registrants that will receive other work-related services (Program Activity Codes 410, 411, 465, 466, 467, 471, 472, 473, 474, 475, 477, 481, 496, 497, 715, and 794)</t>
    </r>
  </si>
  <si>
    <r>
      <rPr>
        <u/>
        <sz val="9"/>
        <rFont val="Times New Roman"/>
        <family val="1"/>
      </rPr>
      <t>Supportive Services:</t>
    </r>
    <r>
      <rPr>
        <sz val="9"/>
        <rFont val="Times New Roman"/>
        <family val="1"/>
      </rPr>
      <t xml:space="preserve">  The number of planned registrants that will receive supportive services (Program Activity Codes 490, 491, 492, 493, 494, and 498).</t>
    </r>
  </si>
  <si>
    <t>1A. Admin - Personnel</t>
  </si>
  <si>
    <t>1B. Youth I/S - Personnel</t>
  </si>
  <si>
    <t>1C. Youth O/S - Personnel</t>
  </si>
  <si>
    <t>2A. Admin - Fringe Benefits</t>
  </si>
  <si>
    <t>2B. Youth I/S - Fringe Benefits</t>
  </si>
  <si>
    <t>2C. Youth O/S - Fringe Benefits</t>
  </si>
  <si>
    <t>15. A Admin - Other Administration</t>
  </si>
  <si>
    <t>15B1. Youth I/S Other Program Costs</t>
  </si>
  <si>
    <t>15B2. Youth I/S - Direct Training Cost</t>
  </si>
  <si>
    <t>15B3. Youth I/S - Work Based Training</t>
  </si>
  <si>
    <t>15C1. Youth O/S - Other Program Costs</t>
  </si>
  <si>
    <t>15C2. O/S - Direct Training Costs</t>
  </si>
  <si>
    <t>15C3. Youth O/S - Work Based Training</t>
  </si>
  <si>
    <t>17A. Admin-Indirect</t>
  </si>
  <si>
    <t>17B. Youth I/S - Indirect</t>
  </si>
  <si>
    <t>17C. Youth O/S - Indirect</t>
  </si>
  <si>
    <t xml:space="preserve">     State Request Admin</t>
  </si>
  <si>
    <t xml:space="preserve">      Non-State Amount Admin</t>
  </si>
  <si>
    <t xml:space="preserve">     TOTAL PROJECT COSTS Admin</t>
  </si>
  <si>
    <t xml:space="preserve">     State Request In-School</t>
  </si>
  <si>
    <t xml:space="preserve">      Non-State Amount In-School</t>
  </si>
  <si>
    <t xml:space="preserve">     TOTAL PROJECT COSTS In-School</t>
  </si>
  <si>
    <t xml:space="preserve">     State Request Out-of-School</t>
  </si>
  <si>
    <t xml:space="preserve">      Non-State Amount Out-of-School</t>
  </si>
  <si>
    <t xml:space="preserve">     TOTAL PROJECT COSTS Out-of-School</t>
  </si>
  <si>
    <t>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 personnel providing services for dislocated workers.</t>
  </si>
  <si>
    <t>Compensation for personal services includes all remuneration, paid currently or accrued, for services of employees rendered during the period of performance under the award, including but not necessarily limited to wages and salaries as defined in 2 CFR 200.430 and 20 CFR 683.215.</t>
  </si>
  <si>
    <t xml:space="preserve">Admin - Personnel Narrative (State): </t>
  </si>
  <si>
    <r>
      <t xml:space="preserve">Admin - Personnel Narrative (Non-State) </t>
    </r>
    <r>
      <rPr>
        <i/>
        <sz val="10"/>
        <color theme="1"/>
        <rFont val="Times New Roman"/>
        <family val="1"/>
      </rPr>
      <t xml:space="preserve">i.e. "Match" or "Other Funding" </t>
    </r>
  </si>
  <si>
    <t xml:space="preserve">Total Admin - Personnel </t>
  </si>
  <si>
    <t xml:space="preserve">Youth I/S - Personnel Narrative (State): </t>
  </si>
  <si>
    <r>
      <t xml:space="preserve">Youth I/S - Personnel Narrative (Non-State) </t>
    </r>
    <r>
      <rPr>
        <i/>
        <sz val="10"/>
        <color theme="1"/>
        <rFont val="Times New Roman"/>
        <family val="1"/>
      </rPr>
      <t xml:space="preserve">i.e. "Match" or "Other Funding" </t>
    </r>
  </si>
  <si>
    <t xml:space="preserve">Total Youth I/S - Personnel </t>
  </si>
  <si>
    <t xml:space="preserve">Youth O/S - Personnel Narrative (State): </t>
  </si>
  <si>
    <r>
      <t xml:space="preserve">Youth O/S - Personnel Narrative (Non-State) </t>
    </r>
    <r>
      <rPr>
        <i/>
        <sz val="10"/>
        <color theme="1"/>
        <rFont val="Times New Roman"/>
        <family val="1"/>
      </rPr>
      <t xml:space="preserve">i.e. "Match" or "Other Funding" </t>
    </r>
  </si>
  <si>
    <t xml:space="preserve">Total Youth O/S - Personnel </t>
  </si>
  <si>
    <t>Total Admin - Fringe Benefits</t>
  </si>
  <si>
    <r>
      <t xml:space="preserve">Admin - Fringe Benefits Narrative (Non-State) </t>
    </r>
    <r>
      <rPr>
        <i/>
        <sz val="10"/>
        <color theme="1"/>
        <rFont val="Times New Roman"/>
        <family val="1"/>
      </rPr>
      <t xml:space="preserve">i.e. "Match" or "Other Funding" </t>
    </r>
  </si>
  <si>
    <t xml:space="preserve">Admin - Fringe Benefits Narrative (State): </t>
  </si>
  <si>
    <r>
      <rPr>
        <b/>
        <sz val="10"/>
        <color theme="1"/>
        <rFont val="Times New Roman"/>
        <family val="1"/>
      </rPr>
      <t>1A).</t>
    </r>
    <r>
      <rPr>
        <b/>
        <u/>
        <sz val="10"/>
        <color theme="1"/>
        <rFont val="Times New Roman"/>
        <family val="1"/>
      </rPr>
      <t xml:space="preserve"> Admin-Personnel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</si>
  <si>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1B).</t>
    </r>
    <r>
      <rPr>
        <b/>
        <u/>
        <sz val="10"/>
        <color theme="1"/>
        <rFont val="Times New Roman"/>
        <family val="1"/>
      </rPr>
      <t xml:space="preserve"> Youth I/S-Personnel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</si>
  <si>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1C).</t>
    </r>
    <r>
      <rPr>
        <b/>
        <u/>
        <sz val="10"/>
        <color theme="1"/>
        <rFont val="Times New Roman"/>
        <family val="1"/>
      </rPr>
      <t xml:space="preserve"> Youth O/S-Personnel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</si>
  <si>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t xml:space="preserve">2A). </t>
    </r>
    <r>
      <rPr>
        <b/>
        <u/>
        <sz val="10"/>
        <rFont val="Times New Roman"/>
        <family val="1"/>
      </rPr>
      <t>Admin-Fringe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</si>
  <si>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Youth I/S - Fringe Benefits</t>
  </si>
  <si>
    <r>
      <t xml:space="preserve">Youth I/S - Fringe Benefits Narrative (Non-State) </t>
    </r>
    <r>
      <rPr>
        <i/>
        <sz val="10"/>
        <color theme="1"/>
        <rFont val="Times New Roman"/>
        <family val="1"/>
      </rPr>
      <t xml:space="preserve">i.e. "Match" or "Other Funding" </t>
    </r>
  </si>
  <si>
    <t xml:space="preserve">Youth I/S - Fringe Benefits Narrative (State): </t>
  </si>
  <si>
    <r>
      <t xml:space="preserve">2B). </t>
    </r>
    <r>
      <rPr>
        <b/>
        <u/>
        <sz val="10"/>
        <rFont val="Times New Roman"/>
        <family val="1"/>
      </rPr>
      <t>Youth I/S-Fringe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</si>
  <si>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Total Youth O/S - Fringe Benefits</t>
  </si>
  <si>
    <r>
      <t xml:space="preserve">Youth O/S - Fringe Benefits Narrative (Non-State) </t>
    </r>
    <r>
      <rPr>
        <i/>
        <sz val="10"/>
        <color theme="1"/>
        <rFont val="Times New Roman"/>
        <family val="1"/>
      </rPr>
      <t xml:space="preserve">i.e. "Match" or "Other Funding" </t>
    </r>
  </si>
  <si>
    <t xml:space="preserve">Youth O/S - Fringe Benefits Narrative (State): </t>
  </si>
  <si>
    <r>
      <t xml:space="preserve">2C). </t>
    </r>
    <r>
      <rPr>
        <b/>
        <u/>
        <sz val="10"/>
        <rFont val="Times New Roman"/>
        <family val="1"/>
      </rPr>
      <t>Youth O/S-Fringe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</si>
  <si>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rPr>
        <b/>
        <sz val="10"/>
        <color theme="1"/>
        <rFont val="Times New Roman"/>
        <family val="1"/>
      </rPr>
      <t>15.A. ADMIN - OTHER ADMINISTRATION</t>
    </r>
    <r>
      <rPr>
        <sz val="10"/>
        <color theme="1"/>
        <rFont val="Times New Roman"/>
        <family val="1"/>
      </rPr>
      <t>: Other administrative costs as defined in WIOA regulations at 20 CFR 683.215, including, but not limited to, the following functions: accounting; budgeting; financial and cash management; procurement, purchasing; property management; payroll, audit.</t>
    </r>
  </si>
  <si>
    <r>
      <rPr>
        <b/>
        <u/>
        <sz val="10"/>
        <color theme="1"/>
        <rFont val="Times New Roman"/>
        <family val="1"/>
      </rPr>
      <t>Admin - Other Administration</t>
    </r>
    <r>
      <rPr>
        <b/>
        <sz val="10"/>
        <color theme="1"/>
        <rFont val="Times New Roman"/>
        <family val="1"/>
      </rPr>
      <t xml:space="preserve"> Narrative (State): </t>
    </r>
  </si>
  <si>
    <r>
      <rPr>
        <b/>
        <u/>
        <sz val="10"/>
        <color theme="1"/>
        <rFont val="Times New Roman"/>
        <family val="1"/>
      </rPr>
      <t>Admin - Other Administration</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</si>
  <si>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Admin - Other Administration</t>
    </r>
  </si>
  <si>
    <r>
      <t xml:space="preserve">Total </t>
    </r>
    <r>
      <rPr>
        <b/>
        <i/>
        <u/>
        <sz val="11"/>
        <color theme="1"/>
        <rFont val="Times New Roman"/>
        <family val="1"/>
      </rPr>
      <t>Youth I/S - Other Program Costs</t>
    </r>
  </si>
  <si>
    <r>
      <rPr>
        <b/>
        <u/>
        <sz val="10"/>
        <color theme="1"/>
        <rFont val="Times New Roman"/>
        <family val="1"/>
      </rPr>
      <t>Youth I/S - Other Program Costs</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</si>
  <si>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I/S - Other Program Costs</t>
    </r>
    <r>
      <rPr>
        <b/>
        <sz val="10"/>
        <color theme="1"/>
        <rFont val="Times New Roman"/>
        <family val="1"/>
      </rPr>
      <t xml:space="preserve"> Narrative (State): </t>
    </r>
  </si>
  <si>
    <r>
      <rPr>
        <b/>
        <sz val="10"/>
        <color theme="1"/>
        <rFont val="Times New Roman"/>
        <family val="1"/>
      </rPr>
      <t>15.B.1. YOUTH I/S - OTHER PROGRAM COSTS</t>
    </r>
    <r>
      <rPr>
        <sz val="10"/>
        <color theme="1"/>
        <rFont val="Times New Roman"/>
        <family val="1"/>
      </rPr>
      <t>: All other program costs related to providing services to in-school youth participants not elsewhere classified.</t>
    </r>
  </si>
  <si>
    <r>
      <rPr>
        <b/>
        <sz val="10"/>
        <color theme="1"/>
        <rFont val="Times New Roman"/>
        <family val="1"/>
      </rPr>
      <t>15.B.2. YOUTH I/S - DIRECT TRAINING COSTS</t>
    </r>
    <r>
      <rPr>
        <sz val="10"/>
        <color theme="1"/>
        <rFont val="Times New Roman"/>
        <family val="1"/>
      </rPr>
      <t>: Program expenditures for training leading to career pathways and jobs in demand occupations for in-school youth participants.</t>
    </r>
  </si>
  <si>
    <r>
      <t xml:space="preserve">Total </t>
    </r>
    <r>
      <rPr>
        <b/>
        <i/>
        <u/>
        <sz val="11"/>
        <color theme="1"/>
        <rFont val="Times New Roman"/>
        <family val="1"/>
      </rPr>
      <t>Youth I/S - Direct Training Costs</t>
    </r>
  </si>
  <si>
    <r>
      <rPr>
        <b/>
        <u/>
        <sz val="10"/>
        <color theme="1"/>
        <rFont val="Times New Roman"/>
        <family val="1"/>
      </rPr>
      <t>Youth I/S - Direct Training Costs</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</si>
  <si>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I/S - Direct Training Costs</t>
    </r>
    <r>
      <rPr>
        <b/>
        <sz val="10"/>
        <color theme="1"/>
        <rFont val="Times New Roman"/>
        <family val="1"/>
      </rPr>
      <t xml:space="preserve"> Narrative (State): </t>
    </r>
  </si>
  <si>
    <t>Program expenditures for training leading to career pathways and jobs in demand occupations for in-school youth participants.</t>
  </si>
  <si>
    <t>Other administrative costs as defined in WIOA regulations at 20 CFR 683.215, including, but not limited to, the following functions: accounting; budgeting; financial and cash management; procurement, purchasing; property management; payroll, audit.</t>
  </si>
  <si>
    <t>All other program costs related to providing services to in-school youth participants not elsewhere classified.</t>
  </si>
  <si>
    <r>
      <t xml:space="preserve">Total </t>
    </r>
    <r>
      <rPr>
        <b/>
        <i/>
        <u/>
        <sz val="11"/>
        <color theme="1"/>
        <rFont val="Times New Roman"/>
        <family val="1"/>
      </rPr>
      <t>Youth I/S - Work Based Training</t>
    </r>
  </si>
  <si>
    <r>
      <rPr>
        <b/>
        <u/>
        <sz val="10"/>
        <color theme="1"/>
        <rFont val="Times New Roman"/>
        <family val="1"/>
      </rPr>
      <t>Youth I/S - Work Based Training</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</si>
  <si>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I/S - Work Based Training</t>
    </r>
    <r>
      <rPr>
        <b/>
        <sz val="10"/>
        <color theme="1"/>
        <rFont val="Times New Roman"/>
        <family val="1"/>
      </rPr>
      <t xml:space="preserve"> Narrative (State): </t>
    </r>
  </si>
  <si>
    <r>
      <t xml:space="preserve">Total </t>
    </r>
    <r>
      <rPr>
        <b/>
        <i/>
        <u/>
        <sz val="11"/>
        <color theme="1"/>
        <rFont val="Times New Roman"/>
        <family val="1"/>
      </rPr>
      <t>Youth O/S - Other Program Costs</t>
    </r>
  </si>
  <si>
    <r>
      <rPr>
        <b/>
        <u/>
        <sz val="10"/>
        <color theme="1"/>
        <rFont val="Times New Roman"/>
        <family val="1"/>
      </rPr>
      <t>Youth O/S - Other Program Costs</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</si>
  <si>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O/S - Other Program Costs</t>
    </r>
    <r>
      <rPr>
        <b/>
        <sz val="10"/>
        <color theme="1"/>
        <rFont val="Times New Roman"/>
        <family val="1"/>
      </rPr>
      <t xml:space="preserve"> Narrative (State): </t>
    </r>
  </si>
  <si>
    <t>All other program costs related to providing services to out-of-school youth participants not elsewhere classified.</t>
  </si>
  <si>
    <r>
      <rPr>
        <b/>
        <sz val="10"/>
        <color theme="1"/>
        <rFont val="Times New Roman"/>
        <family val="1"/>
      </rPr>
      <t>15.C.1. YOUTH O/S - OTHER PROGRAM COSTS</t>
    </r>
    <r>
      <rPr>
        <sz val="10"/>
        <color theme="1"/>
        <rFont val="Times New Roman"/>
        <family val="1"/>
      </rPr>
      <t>: All other program costs related to providing services to out-of-school youth participants not elsewhere classified.</t>
    </r>
  </si>
  <si>
    <r>
      <rPr>
        <b/>
        <sz val="10"/>
        <color theme="1"/>
        <rFont val="Times New Roman"/>
        <family val="1"/>
      </rPr>
      <t>15.C.2. YOUTH O/S - DIRECT TRAINING COSTS</t>
    </r>
    <r>
      <rPr>
        <sz val="10"/>
        <color theme="1"/>
        <rFont val="Times New Roman"/>
        <family val="1"/>
      </rPr>
      <t>: Program expenditures for training leading to career pathways and jobs in demand occupations for out-of-school youth participants.</t>
    </r>
  </si>
  <si>
    <r>
      <t xml:space="preserve">Total </t>
    </r>
    <r>
      <rPr>
        <b/>
        <i/>
        <u/>
        <sz val="11"/>
        <color theme="1"/>
        <rFont val="Times New Roman"/>
        <family val="1"/>
      </rPr>
      <t>Youth O/S - Direct Training Costs</t>
    </r>
  </si>
  <si>
    <r>
      <rPr>
        <b/>
        <u/>
        <sz val="10"/>
        <color theme="1"/>
        <rFont val="Times New Roman"/>
        <family val="1"/>
      </rPr>
      <t>Youth O/S - Direct Training Costs</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</si>
  <si>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O/S - Direct Training Costs</t>
    </r>
    <r>
      <rPr>
        <b/>
        <sz val="10"/>
        <color theme="1"/>
        <rFont val="Times New Roman"/>
        <family val="1"/>
      </rPr>
      <t xml:space="preserve"> Narrative (State): </t>
    </r>
  </si>
  <si>
    <t>Program expenditures for training leading to career pathways and jobs in demand occupations for out-of-school youth participants.</t>
  </si>
  <si>
    <r>
      <t xml:space="preserve">Total </t>
    </r>
    <r>
      <rPr>
        <b/>
        <i/>
        <u/>
        <sz val="11"/>
        <color theme="1"/>
        <rFont val="Times New Roman"/>
        <family val="1"/>
      </rPr>
      <t>Youth O/S - Work Based Training</t>
    </r>
  </si>
  <si>
    <r>
      <rPr>
        <b/>
        <u/>
        <sz val="10"/>
        <color theme="1"/>
        <rFont val="Times New Roman"/>
        <family val="1"/>
      </rPr>
      <t>Youth O/S - Work Based Training</t>
    </r>
    <r>
      <rPr>
        <b/>
        <sz val="10"/>
        <color theme="1"/>
        <rFont val="Times New Roman"/>
        <family val="1"/>
      </rPr>
      <t xml:space="preserve"> Narrative (Non-State) </t>
    </r>
    <r>
      <rPr>
        <i/>
        <sz val="10"/>
        <color theme="1"/>
        <rFont val="Times New Roman"/>
        <family val="1"/>
      </rPr>
      <t xml:space="preserve">i.e. "Match" or "Other Funding" </t>
    </r>
  </si>
  <si>
    <r>
      <rPr>
        <b/>
        <u/>
        <sz val="10"/>
        <color theme="1"/>
        <rFont val="Times New Roman"/>
        <family val="1"/>
      </rPr>
      <t>Youth O/S - Work Based Training</t>
    </r>
    <r>
      <rPr>
        <b/>
        <sz val="10"/>
        <color theme="1"/>
        <rFont val="Times New Roman"/>
        <family val="1"/>
      </rPr>
      <t xml:space="preserve"> Narrative (State): </t>
    </r>
  </si>
  <si>
    <r>
      <rPr>
        <b/>
        <sz val="10"/>
        <rFont val="Times New Roman"/>
        <family val="1"/>
      </rPr>
      <t xml:space="preserve">17A). </t>
    </r>
    <r>
      <rPr>
        <b/>
        <u/>
        <sz val="10"/>
        <rFont val="Times New Roman"/>
        <family val="1"/>
      </rPr>
      <t>Admin-Indirect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</si>
  <si>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Total Admin - Indirect Costs </t>
  </si>
  <si>
    <r>
      <t xml:space="preserve">Admin - Indirect Cost Narrative (Non-State) </t>
    </r>
    <r>
      <rPr>
        <i/>
        <sz val="10"/>
        <color theme="1"/>
        <rFont val="Times New Roman"/>
        <family val="1"/>
      </rPr>
      <t xml:space="preserve">i.e. "Match" or "Other Funding" </t>
    </r>
  </si>
  <si>
    <t xml:space="preserve">Admin - Indirect Cost Narrative (State): </t>
  </si>
  <si>
    <t>Includes the allowable costs defined in 2 CFR 200.414 and 20 CFR 683.215 as applicable.</t>
  </si>
  <si>
    <t xml:space="preserve">Total Youth I/S - Indirect Costs </t>
  </si>
  <si>
    <r>
      <t xml:space="preserve">Youth I/S - Indirect Cost Narrative (Non-State) </t>
    </r>
    <r>
      <rPr>
        <i/>
        <sz val="10"/>
        <color theme="1"/>
        <rFont val="Times New Roman"/>
        <family val="1"/>
      </rPr>
      <t xml:space="preserve">i.e. "Match" or "Other Funding" </t>
    </r>
  </si>
  <si>
    <t xml:space="preserve">Youth I/S - Indirect Cost Narrative (State): </t>
  </si>
  <si>
    <t>Includes the allowable costs defined in 2 CFR 200.414 as applicable.</t>
  </si>
  <si>
    <r>
      <rPr>
        <b/>
        <sz val="10"/>
        <rFont val="Times New Roman"/>
        <family val="1"/>
      </rPr>
      <t xml:space="preserve">17C). </t>
    </r>
    <r>
      <rPr>
        <b/>
        <u/>
        <sz val="10"/>
        <rFont val="Times New Roman"/>
        <family val="1"/>
      </rPr>
      <t>Youth O/S-Indirect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</si>
  <si>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Youth O/S - Indirect Cost Narrative (State): </t>
  </si>
  <si>
    <r>
      <t xml:space="preserve">Youth O/S - Indirect Cost Narrative (Non-State) </t>
    </r>
    <r>
      <rPr>
        <i/>
        <sz val="10"/>
        <color theme="1"/>
        <rFont val="Times New Roman"/>
        <family val="1"/>
      </rPr>
      <t xml:space="preserve">i.e. "Match" or "Other Funding" </t>
    </r>
  </si>
  <si>
    <t xml:space="preserve">Total Youth O/S - Indirect Costs </t>
  </si>
  <si>
    <t>WIOA PROGRAM FUNDING</t>
  </si>
  <si>
    <t>Workforce Area #:</t>
  </si>
  <si>
    <t>Program Year:</t>
  </si>
  <si>
    <t>Grant Number:</t>
  </si>
  <si>
    <t>Grant Recipient:</t>
  </si>
  <si>
    <t>Mod. No:</t>
  </si>
  <si>
    <t>Contact Person:</t>
  </si>
  <si>
    <t>Date Submitted:</t>
  </si>
  <si>
    <t>Dislocated</t>
  </si>
  <si>
    <t>Adult</t>
  </si>
  <si>
    <t>Workers</t>
  </si>
  <si>
    <t>Total</t>
  </si>
  <si>
    <t>Original Allocations</t>
  </si>
  <si>
    <t>Supplemental Allocations</t>
  </si>
  <si>
    <t>Reallocated Funds</t>
  </si>
  <si>
    <t>Rescissions</t>
  </si>
  <si>
    <t>De-Obligation</t>
  </si>
  <si>
    <t>Total Allocations</t>
  </si>
  <si>
    <t xml:space="preserve">Administration </t>
  </si>
  <si>
    <t xml:space="preserve">      Programs</t>
  </si>
  <si>
    <t xml:space="preserve">      Program Fund Transfer</t>
  </si>
  <si>
    <t>Total Program Funding</t>
  </si>
  <si>
    <t xml:space="preserve">Total Funds Available </t>
  </si>
  <si>
    <t>WIOA BUDGETED COSTS</t>
  </si>
  <si>
    <t>1st Quarter</t>
  </si>
  <si>
    <t>4th Quarter</t>
  </si>
  <si>
    <t>Administration - Personnel</t>
  </si>
  <si>
    <t>Administration - Fringe Benefits</t>
  </si>
  <si>
    <t>Administration - Other Administration</t>
  </si>
  <si>
    <t>Administration - Indirect</t>
  </si>
  <si>
    <t xml:space="preserve">    Total Administration</t>
  </si>
  <si>
    <t>Youth In-School - Personnel</t>
  </si>
  <si>
    <t>Youth In-School - Fringe Benefits</t>
  </si>
  <si>
    <t>Youth In-School - Other Program Costs</t>
  </si>
  <si>
    <t>Youth In-School - Direct Training Cost</t>
  </si>
  <si>
    <t xml:space="preserve">    Occupational Skills Training Other</t>
  </si>
  <si>
    <t xml:space="preserve">    Remedial / Pre-Vocational Training</t>
  </si>
  <si>
    <t xml:space="preserve">    WIOA Pay for Performance Contracts</t>
  </si>
  <si>
    <t xml:space="preserve">    Supportive Services</t>
  </si>
  <si>
    <t>Youth In-School - Work Based Training</t>
  </si>
  <si>
    <t xml:space="preserve">    Work Experience / Internships</t>
  </si>
  <si>
    <t xml:space="preserve">    On-the-Job Training</t>
  </si>
  <si>
    <t>Youth In-School - Indirect</t>
  </si>
  <si>
    <t xml:space="preserve">     Total Youth In-School</t>
  </si>
  <si>
    <t>Youth Out of School - Personnel</t>
  </si>
  <si>
    <t>Youth Out of School - Fringe Benefits</t>
  </si>
  <si>
    <t>Youth Out of School - Other Program Costs</t>
  </si>
  <si>
    <t>Youth Out of School - Direct Training Cost</t>
  </si>
  <si>
    <t xml:space="preserve">    Occupational Skills Training ITAs</t>
  </si>
  <si>
    <t>Youth Out of School - Work Based Training</t>
  </si>
  <si>
    <t>Youth Out of School - Indirect</t>
  </si>
  <si>
    <t xml:space="preserve">     Total Youth Out of School</t>
  </si>
  <si>
    <t>Budgeted Costs Total</t>
  </si>
  <si>
    <t>WIOA PROGRAM CUMULATIVE REGISTRANTS</t>
  </si>
  <si>
    <t xml:space="preserve"> Workforce Investment Area #:</t>
  </si>
  <si>
    <t xml:space="preserve"> Grant Recipient:</t>
  </si>
  <si>
    <t>PY:</t>
  </si>
  <si>
    <t>2nd Quarter</t>
  </si>
  <si>
    <t>3rd Quarter</t>
  </si>
  <si>
    <t>YOUTH REGISTRANTS</t>
  </si>
  <si>
    <t xml:space="preserve">Indirect Cost Rate = </t>
  </si>
  <si>
    <t>Please type in the blue highlighted cells</t>
  </si>
  <si>
    <t>GATA Line</t>
  </si>
  <si>
    <t>GRS Exp Code</t>
  </si>
  <si>
    <t>Description</t>
  </si>
  <si>
    <t>Total Costs</t>
  </si>
  <si>
    <t>Direct Cost Base Exclusions</t>
  </si>
  <si>
    <t>Direct Cost Base</t>
  </si>
  <si>
    <t>Notes
(for de minimis calculations)</t>
  </si>
  <si>
    <t>1A</t>
  </si>
  <si>
    <t>ADMIN - PERSONNEL</t>
  </si>
  <si>
    <t>2A</t>
  </si>
  <si>
    <t>ADMIN - FRINGE BENEFITS</t>
  </si>
  <si>
    <t>15A</t>
  </si>
  <si>
    <t>ADMIN - OTHER ADMINISTRATION</t>
  </si>
  <si>
    <t>ADMIN - TRAVEL</t>
  </si>
  <si>
    <t>Not Excludable</t>
  </si>
  <si>
    <t>ADMIN - EQUIPMENT</t>
  </si>
  <si>
    <t>Total Amount of Equipment is Excludable</t>
  </si>
  <si>
    <t>ADMIN - SUPPLIES</t>
  </si>
  <si>
    <t>ADMIN - CONTRACTUAL AND SUBAWARDS</t>
  </si>
  <si>
    <t>*See Note Below</t>
  </si>
  <si>
    <t>ADMIN - CONSULTANT</t>
  </si>
  <si>
    <t>ADMIN - OCCUPANCY</t>
  </si>
  <si>
    <t>Exclude only rent portion</t>
  </si>
  <si>
    <t>ADMIN - TELECOMMUNICATIONS</t>
  </si>
  <si>
    <t>ADMIN - TRAINING AND EDUCATION (STAFF)</t>
  </si>
  <si>
    <t>ADMIN - MISCELLANEOUS</t>
  </si>
  <si>
    <t>17A</t>
  </si>
  <si>
    <t>ADMIN - INDIRECT</t>
  </si>
  <si>
    <t>10XX</t>
  </si>
  <si>
    <t>Total ADMIN</t>
  </si>
  <si>
    <t>Admin Direct Cost Base</t>
  </si>
  <si>
    <t>1B</t>
  </si>
  <si>
    <t>YOUTH I/S - PERSONNEL</t>
  </si>
  <si>
    <t>2B</t>
  </si>
  <si>
    <t>YOUTH I/S - FRINGE BENEFITS</t>
  </si>
  <si>
    <t>15B1</t>
  </si>
  <si>
    <t>YOUTH I/S - OTHER PROGRAM COSTS</t>
  </si>
  <si>
    <t>YIS - TRAVEL</t>
  </si>
  <si>
    <t>YIS - EQUIPMENT</t>
  </si>
  <si>
    <t>YIS - SUPPLIES</t>
  </si>
  <si>
    <t>YIS - CONTRACTUAL AND SUBAWARDS</t>
  </si>
  <si>
    <t>YIS - CONSULTANT</t>
  </si>
  <si>
    <t>YIS - OCCUPANCY</t>
  </si>
  <si>
    <t>YIS - TELECOMMUNICATIONS</t>
  </si>
  <si>
    <t>YIS - TRAINING AND EDUCATION (STAFF)</t>
  </si>
  <si>
    <t>YIS - MISCELLANEOUS</t>
  </si>
  <si>
    <t>15B2</t>
  </si>
  <si>
    <t>YOUTH I/S - DIRECT TRAINING COST</t>
  </si>
  <si>
    <t>Occupational Skills Training Other</t>
  </si>
  <si>
    <t>**Not Excludable</t>
  </si>
  <si>
    <t>Remedial/Pre-Vocational Training</t>
  </si>
  <si>
    <t>WIOA Pay for Performance Contracts</t>
  </si>
  <si>
    <t>Supportive Services</t>
  </si>
  <si>
    <t>Must Exclude</t>
  </si>
  <si>
    <t>15B3</t>
  </si>
  <si>
    <t>YOUTH I/S - WORK BASED TRAINING</t>
  </si>
  <si>
    <t>Work Experience/Internships</t>
  </si>
  <si>
    <t>On-the-Job Training</t>
  </si>
  <si>
    <t>21XX</t>
  </si>
  <si>
    <t>TOTAL I/S TRAINING</t>
  </si>
  <si>
    <t>17B</t>
  </si>
  <si>
    <t>YOUTH I/S - INDIRECT</t>
  </si>
  <si>
    <t>2XXX</t>
  </si>
  <si>
    <t>TOTAL YOUTH I/S</t>
  </si>
  <si>
    <t>Youth I/S Direct Cost Base</t>
  </si>
  <si>
    <t>1C</t>
  </si>
  <si>
    <t>YOUTH O/S - PERSONNEL</t>
  </si>
  <si>
    <t>2C</t>
  </si>
  <si>
    <t>YOUTH O/S - FRINGE BENEFITS</t>
  </si>
  <si>
    <t>15C1</t>
  </si>
  <si>
    <t>YOUTH O/S - OTHER PROGRAM COSTS</t>
  </si>
  <si>
    <t>YOS - TRAVEL</t>
  </si>
  <si>
    <t>YOS - EQUIPMENT</t>
  </si>
  <si>
    <t>YOS - SUPPLIES</t>
  </si>
  <si>
    <t>YOS - CONTRACTUAL AND SUBAWARDS</t>
  </si>
  <si>
    <t>YOS - CONSULTANT</t>
  </si>
  <si>
    <t>YOS - OCCUPANCY</t>
  </si>
  <si>
    <t>YOS - TELECOMMUNICATIONS</t>
  </si>
  <si>
    <t>YOS - TRAINING AND EDUCATION (STAFF)</t>
  </si>
  <si>
    <t>YOS - MISCELLANEOUS</t>
  </si>
  <si>
    <t>15C2</t>
  </si>
  <si>
    <t>YOUTH O/S - DIRECT TRAINING COSTS</t>
  </si>
  <si>
    <t>Occupational Skills Training ITA</t>
  </si>
  <si>
    <t>15C3</t>
  </si>
  <si>
    <t>YOUTH O/S - WORK BASED TRAINING</t>
  </si>
  <si>
    <t>31XX</t>
  </si>
  <si>
    <t>TOTAL YOUTH O/S TRAINING</t>
  </si>
  <si>
    <t>17C</t>
  </si>
  <si>
    <t>YOUTH O/S - INDIRECT</t>
  </si>
  <si>
    <t>3XXX</t>
  </si>
  <si>
    <t>TOTAL YOUTH O/S</t>
  </si>
  <si>
    <t>Youth O/S Direct Cost Base</t>
  </si>
  <si>
    <t>TOTAL DIRECT COST BASE</t>
  </si>
  <si>
    <t>Total Indirect Costs</t>
  </si>
  <si>
    <t>Calculated from Table Above</t>
  </si>
  <si>
    <t>Admin Indirect</t>
  </si>
  <si>
    <t>Must Equal 17A in Section A</t>
  </si>
  <si>
    <t>YIS Indirect</t>
  </si>
  <si>
    <t>Must Equal 17B in Section A</t>
  </si>
  <si>
    <t>YOS Indirect</t>
  </si>
  <si>
    <t>Must Equal 17C in Section A</t>
  </si>
  <si>
    <t>Check for Accuracy (Must Equal Zero)</t>
  </si>
  <si>
    <t>Must Equal Zero</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</si>
  <si>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</si>
  <si>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</si>
  <si>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</si>
  <si>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Subaward Listing for Indirect Calculation</t>
  </si>
  <si>
    <t xml:space="preserve">How much exclusion was taken in previous years of the subaward? (Max: $25K) </t>
  </si>
  <si>
    <t>Multi-Year Awards:</t>
  </si>
  <si>
    <t>Subawardee Name</t>
  </si>
  <si>
    <t>Funding Stream</t>
  </si>
  <si>
    <t>Total Amount of Subaward</t>
  </si>
  <si>
    <t>of ___ years.</t>
  </si>
  <si>
    <t>Allowable as Direct Costs under MTDC</t>
  </si>
  <si>
    <t>Exclude</t>
  </si>
  <si>
    <t>Total for J</t>
  </si>
  <si>
    <t>Administration</t>
  </si>
  <si>
    <t>Youth In-School</t>
  </si>
  <si>
    <t>Youth Out-of-School</t>
  </si>
  <si>
    <t>*only the first $25,000 of each subaward is allowable, regardless of the period covered by each subaward.</t>
  </si>
  <si>
    <t>1) Generally, subaward costs should be reported under the “other” line items;</t>
  </si>
  <si>
    <t>2) Exceptions would be direct training costs and work-based training costs (including related WBT staff costs) that should be reported under the appropriate line item so that they count toward the minimum DT and WBT percentages; and</t>
  </si>
  <si>
    <t>3) The exclusion remains the same regardless of the composition of the subaward (e.g., OJT or work experience costs in excess of $25k are excluded).</t>
  </si>
  <si>
    <t>6. Contractual Services &amp; Subawards</t>
  </si>
  <si>
    <t>11. Telecommunications</t>
  </si>
  <si>
    <t>15A. Admin - Other Administration</t>
  </si>
  <si>
    <t>15B1. Youth I/S - Other Program Costs</t>
  </si>
  <si>
    <t>15C2. Youth O/S - Direct Training Costs</t>
  </si>
  <si>
    <t>17A.  Indirect Costs* (see below) Admin</t>
  </si>
  <si>
    <t>Rate:</t>
  </si>
  <si>
    <t>Base:</t>
  </si>
  <si>
    <t>17B.  Indirect Costs* (see below) Youth I/S</t>
  </si>
  <si>
    <t>17C.  Indirect Costs* (see below) Youth O/S</t>
  </si>
  <si>
    <r>
      <rPr>
        <b/>
        <sz val="10"/>
        <rFont val="Times New Roman"/>
        <family val="1"/>
      </rPr>
      <t xml:space="preserve">17B). </t>
    </r>
    <r>
      <rPr>
        <b/>
        <u/>
        <sz val="10"/>
        <rFont val="Times New Roman"/>
        <family val="1"/>
      </rPr>
      <t>Youth I/S-Indirect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</si>
  <si>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</si>
  <si>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</si>
  <si>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t>
  </si>
  <si>
    <t>15.B.3. YOUTH I/S - WORK BASED TRAINING: Includes on-the-job training, apprenticeship, and work experience as outlined at 20 CFR 681.460(a)(3) and 20 CFR 681.600 for in-school youth participants.</t>
  </si>
  <si>
    <t>15.C.3. YOUTH O/S - WORK BASED TRAINING: Includes on-the-job training, apprenticeship, and work experience as outlined at 20 CFR 681.460(a)(3) and 20 CFR 681.600 for out-of-school participants.</t>
  </si>
  <si>
    <t xml:space="preserve"> Includes on-the-job training, apprenticeship, and work experience as outlined at 20 CFR 681.460(a)(3) and 20 CFR 681.600 for in-school youth participants.</t>
  </si>
  <si>
    <r>
      <rPr>
        <b/>
        <sz val="10"/>
        <color theme="1"/>
        <rFont val="Times New Roman"/>
        <family val="1"/>
      </rPr>
      <t>15.B.3. YOUTH I/S - WORK BASED TRAINING</t>
    </r>
    <r>
      <rPr>
        <sz val="10"/>
        <color theme="1"/>
        <rFont val="Times New Roman"/>
        <family val="1"/>
      </rPr>
      <t>:  Includes on-the-job training, apprenticeship, and work experience as outlined at 20 CFR 681.460(a)(3) and 20 CFR 681.600 for in-school youth participants.</t>
    </r>
  </si>
  <si>
    <r>
      <rPr>
        <b/>
        <sz val="10"/>
        <color theme="1"/>
        <rFont val="Times New Roman"/>
        <family val="1"/>
      </rPr>
      <t>15.C.3. YOUTH O/S - WORK BASED TRAINING</t>
    </r>
    <r>
      <rPr>
        <sz val="10"/>
        <color theme="1"/>
        <rFont val="Times New Roman"/>
        <family val="1"/>
      </rPr>
      <t>:  Includes on-the-job training, apprenticeship, and work experience as outlined at 20 CFR 681.460(a)(3) and 20 CFR 681.600 for out-of-school participants.</t>
    </r>
  </si>
  <si>
    <t xml:space="preserve"> Includes on-the-job training, apprenticeship, and work experience as outlined at 20 CFR 681.460(a)(3) and 20 CFR 681.600 for out-of-school participants.</t>
  </si>
  <si>
    <t>Inclusion for</t>
  </si>
  <si>
    <t>Indirect Cost</t>
  </si>
  <si>
    <t>Youth Career Pathways</t>
  </si>
  <si>
    <t>420-30-0075</t>
  </si>
  <si>
    <t>\</t>
  </si>
  <si>
    <t>Cell G4: at least 20% must be in Work-Based Training</t>
  </si>
  <si>
    <r>
      <rPr>
        <u/>
        <sz val="9"/>
        <color theme="1"/>
        <rFont val="Times New Roman"/>
        <family val="1"/>
      </rPr>
      <t>Occupational Skills Training Other:</t>
    </r>
    <r>
      <rPr>
        <sz val="9"/>
        <color theme="1"/>
        <rFont val="Times New Roman"/>
        <family val="1"/>
      </rPr>
      <t xml:space="preserve">  An organized program of study that provides specific vocational skills that lead to proficiency in performing actual tasks and technical functions required by certain occupational fields at entry, intermediate or advanced levels.  Such training must be specified in the participants Individual Service Strategy (ISS) and be of sufficient duration to impart needed skills and lead to a recognized postsecondary credential.  Such programs should be outcome orientated and focused on an occupational goal specified in the ISS.</t>
    </r>
  </si>
  <si>
    <t>EQUIPMENT</t>
  </si>
  <si>
    <t>CONTRACTUAL AND SUBAWARDS</t>
  </si>
  <si>
    <t>CONSULTANT</t>
  </si>
  <si>
    <t>SUPPLIES</t>
  </si>
  <si>
    <t>TRAVEL</t>
  </si>
  <si>
    <t>OCCUPANCY</t>
  </si>
  <si>
    <t>TELECOMMUNICATIONS</t>
  </si>
  <si>
    <t>TRAINING AND EDUCATION (STAFF)</t>
  </si>
  <si>
    <t>MISCELLANEOUS</t>
  </si>
  <si>
    <t>2. AcademicServices</t>
  </si>
  <si>
    <t>1. Voc'l, Occupational Training Services</t>
  </si>
  <si>
    <t xml:space="preserve">3. Work Exp, Work Related Services </t>
  </si>
  <si>
    <t>4. Exiters</t>
  </si>
  <si>
    <t xml:space="preserve">5. Entered Employment </t>
  </si>
  <si>
    <t>6. Skill Attainment</t>
  </si>
  <si>
    <t>7. Credential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</si>
</sst>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00\-000000"/>
    <numFmt numFmtId="167" formatCode="_(* #,##0_);_(* \(#,##0\);_(* &quot;-&quot;??_);_(@_)"/>
  </numFmts>
  <fonts count="8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10"/>
      <name val="Times New Roman"/>
      <family val="1"/>
    </font>
    <font>
      <sz val="11"/>
      <color theme="0"/>
      <name val="Times New Roman"/>
      <family val="1"/>
    </font>
    <font>
      <i/>
      <sz val="11"/>
      <color rgb="FFFF0000"/>
      <name val="Times New Roman"/>
      <family val="1"/>
    </font>
    <font>
      <sz val="9"/>
      <name val="Times New Roman"/>
      <family val="1"/>
    </font>
    <font>
      <b/>
      <sz val="13"/>
      <color theme="3"/>
      <name val="Calibri"/>
      <family val="2"/>
      <scheme val="minor"/>
    </font>
    <font>
      <sz val="11"/>
      <color rgb="FF006100"/>
      <name val="Calibri"/>
      <family val="2"/>
      <scheme val="minor"/>
    </font>
    <font>
      <sz val="11"/>
      <color rgb="FFFF0000"/>
      <name val="Calibri"/>
      <family val="2"/>
      <scheme val="minor"/>
    </font>
    <font>
      <u/>
      <sz val="9"/>
      <name val="Times New Roman"/>
      <family val="1"/>
    </font>
    <font>
      <sz val="10"/>
      <color theme="1"/>
      <name val="Arial"/>
      <family val="2"/>
    </font>
    <font>
      <b/>
      <sz val="14"/>
      <name val="Arial"/>
      <family val="2"/>
    </font>
    <font>
      <sz val="12"/>
      <name val="Arial"/>
      <family val="2"/>
    </font>
    <font>
      <sz val="12"/>
      <color indexed="10"/>
      <name val="Arial"/>
      <family val="2"/>
    </font>
    <font>
      <sz val="10"/>
      <name val="Arial"/>
      <family val="2"/>
    </font>
    <font>
      <u/>
      <sz val="12"/>
      <name val="Arial"/>
      <family val="2"/>
    </font>
    <font>
      <u/>
      <sz val="10"/>
      <name val="Arial"/>
      <family val="2"/>
    </font>
    <font>
      <b/>
      <sz val="12"/>
      <name val="Arial"/>
      <family val="2"/>
    </font>
    <font>
      <b/>
      <sz val="10"/>
      <name val="Arial"/>
      <family val="2"/>
    </font>
    <font>
      <sz val="11"/>
      <name val="Arial"/>
      <family val="2"/>
    </font>
    <font>
      <sz val="12"/>
      <color rgb="FFFF0000"/>
      <name val="Arial"/>
      <family val="2"/>
    </font>
    <font>
      <sz val="10"/>
      <color indexed="8"/>
      <name val="Arial"/>
      <family val="2"/>
    </font>
    <font>
      <b/>
      <sz val="10"/>
      <color rgb="FFFF0000"/>
      <name val="Arial"/>
      <family val="2"/>
    </font>
    <font>
      <b/>
      <sz val="14"/>
      <color theme="1"/>
      <name val="Calibri"/>
      <family val="2"/>
      <scheme val="minor"/>
    </font>
    <font>
      <b/>
      <sz val="11"/>
      <color rgb="FFFF0000"/>
      <name val="Calibri"/>
      <family val="2"/>
      <scheme val="minor"/>
    </font>
    <font>
      <sz val="11"/>
      <name val="Calibri"/>
      <family val="2"/>
      <scheme val="minor"/>
    </font>
    <font>
      <sz val="11"/>
      <color rgb="FF000000"/>
      <name val="Calibri"/>
      <family val="2"/>
      <scheme val="minor"/>
    </font>
    <font>
      <sz val="11"/>
      <color theme="0" tint="-0.34998626667073579"/>
      <name val="Calibri"/>
      <family val="2"/>
      <scheme val="minor"/>
    </font>
    <font>
      <b/>
      <sz val="16"/>
      <color theme="3"/>
      <name val="Aharoni"/>
    </font>
    <font>
      <b/>
      <sz val="11"/>
      <color theme="1"/>
      <name val="Aharoni"/>
    </font>
    <font>
      <i/>
      <sz val="11"/>
      <color theme="4" tint="-0.249977111117893"/>
      <name val="Calibri"/>
      <family val="2"/>
      <scheme val="minor"/>
    </font>
    <font>
      <i/>
      <sz val="11"/>
      <color theme="1" tint="0.14999847407452621"/>
      <name val="Calibri"/>
      <family val="2"/>
      <scheme val="minor"/>
    </font>
    <font>
      <i/>
      <sz val="11"/>
      <name val="Calibri"/>
      <family val="2"/>
      <scheme val="minor"/>
    </font>
    <font>
      <b/>
      <i/>
      <sz val="11"/>
      <color rgb="FFFF0000"/>
      <name val="Calibri"/>
      <family val="2"/>
      <scheme val="minor"/>
    </font>
    <font>
      <b/>
      <sz val="11"/>
      <color rgb="FFFF0000"/>
      <name val="Times New Roman"/>
      <family val="1"/>
    </font>
    <font>
      <sz val="11"/>
      <color theme="3"/>
      <name val="Calibri"/>
      <family val="2"/>
      <scheme val="minor"/>
    </font>
    <font>
      <i/>
      <sz val="11"/>
      <color rgb="FFFF0000"/>
      <name val="Calibri"/>
      <family val="2"/>
      <scheme val="minor"/>
    </font>
  </fonts>
  <fills count="2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DFEAFD"/>
        <bgColor indexed="64"/>
      </patternFill>
    </fill>
    <fill>
      <patternFill patternType="solid">
        <fgColor rgb="FFC6EFCE"/>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C0C0C0"/>
        <bgColor indexed="23"/>
      </patternFill>
    </fill>
    <fill>
      <patternFill patternType="solid">
        <fgColor indexed="2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15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8"/>
      </left>
      <right style="medium">
        <color indexed="64"/>
      </right>
      <top style="thin">
        <color indexed="64"/>
      </top>
      <bottom/>
      <diagonal/>
    </border>
    <border>
      <left/>
      <right/>
      <top style="medium">
        <color indexed="64"/>
      </top>
      <bottom style="double">
        <color indexed="8"/>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8"/>
      </left>
      <right/>
      <top style="medium">
        <color indexed="8"/>
      </top>
      <bottom/>
      <diagonal/>
    </border>
    <border>
      <left/>
      <right/>
      <top style="medium">
        <color indexed="8"/>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64"/>
      </left>
      <right style="medium">
        <color indexed="64"/>
      </right>
      <top style="medium">
        <color indexed="8"/>
      </top>
      <bottom style="thin">
        <color indexed="8"/>
      </bottom>
      <diagonal/>
    </border>
    <border>
      <left style="medium">
        <color indexed="8"/>
      </left>
      <right/>
      <top/>
      <bottom style="thin">
        <color indexed="8"/>
      </bottom>
      <diagonal/>
    </border>
    <border>
      <left/>
      <right/>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64"/>
      </bottom>
      <diagonal/>
    </border>
    <border>
      <left style="medium">
        <color indexed="64"/>
      </left>
      <right style="medium">
        <color indexed="64"/>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right style="medium">
        <color indexed="8"/>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medium">
        <color indexed="8"/>
      </right>
      <top style="medium">
        <color indexed="8"/>
      </top>
      <bottom style="thin">
        <color indexed="64"/>
      </bottom>
      <diagonal/>
    </border>
    <border>
      <left style="medium">
        <color indexed="8"/>
      </left>
      <right style="medium">
        <color indexed="64"/>
      </right>
      <top style="medium">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top/>
      <bottom style="thin">
        <color indexed="8"/>
      </bottom>
      <diagonal/>
    </border>
    <border>
      <left/>
      <right style="medium">
        <color indexed="64"/>
      </right>
      <top/>
      <bottom style="thin">
        <color indexed="8"/>
      </bottom>
      <diagonal/>
    </border>
    <border>
      <left style="medium">
        <color indexed="64"/>
      </left>
      <right style="medium">
        <color indexed="8"/>
      </right>
      <top style="thin">
        <color indexed="64"/>
      </top>
      <bottom style="thin">
        <color indexed="64"/>
      </bottom>
      <diagonal/>
    </border>
    <border>
      <left style="medium">
        <color indexed="8"/>
      </left>
      <right style="medium">
        <color indexed="64"/>
      </right>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top style="thin">
        <color indexed="8"/>
      </top>
      <bottom style="thin">
        <color indexed="64"/>
      </bottom>
      <diagonal/>
    </border>
    <border>
      <left/>
      <right style="medium">
        <color indexed="64"/>
      </right>
      <top style="thin">
        <color indexed="8"/>
      </top>
      <bottom style="thin">
        <color indexed="64"/>
      </bottom>
      <diagonal/>
    </border>
    <border>
      <left/>
      <right/>
      <top style="thin">
        <color indexed="8"/>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style="medium">
        <color indexed="64"/>
      </right>
      <top style="thin">
        <color indexed="64"/>
      </top>
      <bottom style="thin">
        <color indexed="8"/>
      </bottom>
      <diagonal/>
    </border>
    <border>
      <left style="medium">
        <color indexed="8"/>
      </left>
      <right style="medium">
        <color indexed="64"/>
      </right>
      <top style="thin">
        <color indexed="8"/>
      </top>
      <bottom/>
      <diagonal/>
    </border>
    <border>
      <left style="medium">
        <color indexed="64"/>
      </left>
      <right style="medium">
        <color indexed="8"/>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medium">
        <color indexed="8"/>
      </right>
      <top style="medium">
        <color indexed="64"/>
      </top>
      <bottom style="thin">
        <color indexed="64"/>
      </bottom>
      <diagonal/>
    </border>
    <border>
      <left style="medium">
        <color indexed="8"/>
      </left>
      <right style="medium">
        <color indexed="64"/>
      </right>
      <top style="medium">
        <color indexed="64"/>
      </top>
      <bottom style="thin">
        <color indexed="8"/>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8"/>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medium">
        <color indexed="64"/>
      </right>
      <top style="thin">
        <color indexed="8"/>
      </top>
      <bottom style="medium">
        <color indexed="8"/>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style="thick">
        <color indexed="64"/>
      </right>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6" fillId="0" borderId="36" applyNumberFormat="0" applyFill="0" applyAlignment="0" applyProtection="0"/>
    <xf numFmtId="0" fontId="57" fillId="7" borderId="0" applyNumberFormat="0" applyBorder="0" applyAlignment="0" applyProtection="0"/>
    <xf numFmtId="0" fontId="60" fillId="0" borderId="0"/>
    <xf numFmtId="0" fontId="1" fillId="0" borderId="0"/>
    <xf numFmtId="43" fontId="71" fillId="0" borderId="0" applyFont="0" applyFill="0" applyBorder="0" applyAlignment="0" applyProtection="0"/>
    <xf numFmtId="0" fontId="64" fillId="0" borderId="0"/>
  </cellStyleXfs>
  <cellXfs count="1028">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3" fillId="0" borderId="14" xfId="0" applyFont="1" applyBorder="1" applyAlignment="1">
      <alignment horizontal="right" vertical="center"/>
    </xf>
    <xf numFmtId="0" fontId="24" fillId="0" borderId="17" xfId="0" applyFont="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9" fillId="0" borderId="20" xfId="0" applyFont="1" applyBorder="1" applyAlignment="1">
      <alignment horizontal="center"/>
    </xf>
    <xf numFmtId="0" fontId="17" fillId="0" borderId="20" xfId="0" applyFont="1" applyBorder="1" applyAlignment="1">
      <alignment horizontal="center"/>
    </xf>
    <xf numFmtId="0" fontId="39"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2" fillId="0" borderId="0" xfId="0" applyFont="1" applyAlignment="1">
      <alignment horizontal="left" vertical="center"/>
    </xf>
    <xf numFmtId="0" fontId="6" fillId="0" borderId="0" xfId="0" applyFont="1" applyBorder="1" applyAlignment="1">
      <alignment horizontal="left" vertical="center" indent="3"/>
    </xf>
    <xf numFmtId="0" fontId="34" fillId="0" borderId="0" xfId="0" applyFont="1" applyBorder="1" applyAlignment="1">
      <alignment horizontal="left"/>
    </xf>
    <xf numFmtId="0" fontId="0" fillId="0" borderId="0" xfId="0" applyFont="1"/>
    <xf numFmtId="0" fontId="45" fillId="0" borderId="0" xfId="0" applyFont="1" applyAlignment="1">
      <alignment horizontal="center" vertical="center"/>
    </xf>
    <xf numFmtId="0" fontId="45"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2" fillId="0" borderId="0" xfId="0" applyFont="1" applyBorder="1" applyAlignment="1">
      <alignment horizontal="left" vertical="center"/>
    </xf>
    <xf numFmtId="0" fontId="15" fillId="0" borderId="0" xfId="0" applyFont="1" applyBorder="1" applyAlignment="1">
      <alignment horizontal="left" vertical="center" indent="3"/>
    </xf>
    <xf numFmtId="0" fontId="44" fillId="0" borderId="0" xfId="0" applyFont="1" applyBorder="1" applyAlignment="1">
      <alignment horizontal="left" vertical="center"/>
    </xf>
    <xf numFmtId="0" fontId="3" fillId="2" borderId="0" xfId="0" applyFont="1" applyFill="1" applyBorder="1" applyAlignment="1">
      <alignment vertical="center" wrapText="1"/>
    </xf>
    <xf numFmtId="0" fontId="38"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7" fillId="0" borderId="0" xfId="0" applyFont="1" applyBorder="1" applyAlignment="1">
      <alignment vertical="center" wrapText="1"/>
    </xf>
    <xf numFmtId="0" fontId="17" fillId="0" borderId="0" xfId="0" applyFont="1" applyBorder="1" applyAlignment="1">
      <alignment horizontal="left" vertical="center"/>
    </xf>
    <xf numFmtId="0" fontId="51"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17" fillId="0" borderId="14" xfId="0" applyFont="1" applyBorder="1" applyAlignment="1">
      <alignment horizontal="right" vertical="center"/>
    </xf>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0" fontId="38" fillId="0" borderId="17" xfId="0" applyFont="1" applyBorder="1" applyAlignment="1">
      <alignment horizontal="center"/>
    </xf>
    <xf numFmtId="0" fontId="38"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8" fillId="0" borderId="17" xfId="0" applyNumberFormat="1" applyFont="1" applyBorder="1"/>
    <xf numFmtId="42" fontId="53"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8" fillId="5" borderId="17" xfId="0" applyNumberFormat="1" applyFont="1" applyFill="1" applyBorder="1"/>
    <xf numFmtId="0" fontId="13" fillId="0" borderId="21" xfId="0" applyFont="1" applyBorder="1" applyAlignment="1">
      <alignment horizontal="left" vertical="center"/>
    </xf>
    <xf numFmtId="0" fontId="13" fillId="2" borderId="21"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23" fillId="0" borderId="14" xfId="0" applyFont="1" applyBorder="1" applyAlignment="1">
      <alignment horizontal="right" vertical="center"/>
    </xf>
    <xf numFmtId="0" fontId="17" fillId="0" borderId="14" xfId="0" applyFont="1" applyBorder="1" applyAlignment="1">
      <alignment horizontal="right" vertical="top"/>
    </xf>
    <xf numFmtId="0" fontId="13" fillId="0" borderId="17" xfId="0" applyFont="1" applyFill="1" applyBorder="1" applyAlignment="1">
      <alignment vertical="center"/>
    </xf>
    <xf numFmtId="0" fontId="30" fillId="0" borderId="0" xfId="0" applyFont="1"/>
    <xf numFmtId="44" fontId="23" fillId="0" borderId="15" xfId="1" applyFont="1" applyBorder="1" applyAlignment="1">
      <alignment vertical="top"/>
    </xf>
    <xf numFmtId="44" fontId="23" fillId="0" borderId="0" xfId="1" applyFont="1" applyBorder="1"/>
    <xf numFmtId="44" fontId="23" fillId="0" borderId="0" xfId="1" applyFont="1" applyBorder="1" applyProtection="1"/>
    <xf numFmtId="44" fontId="39" fillId="0" borderId="0" xfId="1" applyFont="1" applyBorder="1" applyAlignment="1">
      <alignment horizontal="left"/>
    </xf>
    <xf numFmtId="44" fontId="17" fillId="0" borderId="0" xfId="1" applyFont="1" applyBorder="1"/>
    <xf numFmtId="44" fontId="39"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3" fillId="0" borderId="17" xfId="0" applyNumberFormat="1" applyFont="1" applyBorder="1" applyAlignment="1" applyProtection="1">
      <alignment horizontal="center" vertical="center"/>
      <protection locked="0"/>
    </xf>
    <xf numFmtId="44" fontId="38" fillId="0" borderId="17" xfId="0" applyNumberFormat="1" applyFont="1" applyBorder="1" applyAlignment="1" applyProtection="1">
      <alignment horizontal="center" vertical="center"/>
      <protection locked="0"/>
    </xf>
    <xf numFmtId="44" fontId="38"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31" fillId="0" borderId="13" xfId="0" applyFont="1" applyBorder="1" applyAlignment="1" applyProtection="1">
      <alignment vertical="top"/>
      <protection locked="0"/>
    </xf>
    <xf numFmtId="0" fontId="31" fillId="0" borderId="14" xfId="0" applyFont="1" applyBorder="1" applyAlignment="1" applyProtection="1">
      <alignment vertical="top"/>
      <protection locked="0"/>
    </xf>
    <xf numFmtId="0" fontId="22" fillId="0" borderId="13" xfId="0" applyFont="1" applyBorder="1" applyAlignment="1" applyProtection="1">
      <alignment vertical="top"/>
      <protection locked="0"/>
    </xf>
    <xf numFmtId="0" fontId="22" fillId="0" borderId="14" xfId="0" applyFont="1" applyBorder="1" applyAlignment="1" applyProtection="1">
      <alignment vertical="top"/>
      <protection locked="0"/>
    </xf>
    <xf numFmtId="0" fontId="23" fillId="0" borderId="14" xfId="0" applyFont="1" applyBorder="1" applyAlignment="1" applyProtection="1">
      <alignment horizontal="right" vertical="center"/>
    </xf>
    <xf numFmtId="0" fontId="2" fillId="0" borderId="0" xfId="0" applyFont="1" applyProtection="1">
      <protection locked="0"/>
    </xf>
    <xf numFmtId="0" fontId="0" fillId="0" borderId="0" xfId="0"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3" fillId="0" borderId="14" xfId="0" applyFont="1" applyBorder="1" applyAlignment="1">
      <alignment horizontal="right" vertical="top"/>
    </xf>
    <xf numFmtId="0" fontId="17" fillId="0" borderId="14" xfId="0" applyFont="1" applyBorder="1" applyAlignment="1" applyProtection="1">
      <alignment vertical="top"/>
      <protection locked="0"/>
    </xf>
    <xf numFmtId="0" fontId="0" fillId="0" borderId="14" xfId="0" applyBorder="1" applyProtection="1">
      <protection locked="0"/>
    </xf>
    <xf numFmtId="44" fontId="2" fillId="0" borderId="0" xfId="1" applyFont="1" applyBorder="1" applyProtection="1">
      <protection locked="0"/>
    </xf>
    <xf numFmtId="44" fontId="0" fillId="0" borderId="0" xfId="0" applyNumberFormat="1" applyBorder="1" applyProtection="1">
      <protection locked="0"/>
    </xf>
    <xf numFmtId="44" fontId="2" fillId="0" borderId="0" xfId="0" applyNumberFormat="1" applyFont="1" applyBorder="1" applyProtection="1">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2" fillId="0" borderId="13" xfId="0" applyFont="1" applyBorder="1" applyAlignment="1" applyProtection="1">
      <alignment vertical="top"/>
      <protection locked="0"/>
    </xf>
    <xf numFmtId="0" fontId="2" fillId="0" borderId="14" xfId="0" applyFont="1" applyBorder="1" applyAlignment="1" applyProtection="1">
      <alignment vertical="top"/>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5" fillId="0" borderId="0" xfId="0" applyFont="1" applyBorder="1" applyAlignment="1" applyProtection="1">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43" fontId="2" fillId="0" borderId="0" xfId="0" applyNumberFormat="1" applyFont="1" applyBorder="1"/>
    <xf numFmtId="43" fontId="12" fillId="0" borderId="0" xfId="0" applyNumberFormat="1" applyFont="1" applyBorder="1"/>
    <xf numFmtId="0" fontId="13" fillId="2" borderId="17" xfId="0" applyFont="1" applyFill="1" applyBorder="1" applyAlignment="1">
      <alignment horizontal="left" vertical="center"/>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165" fontId="38" fillId="0" borderId="17" xfId="0" applyNumberFormat="1" applyFont="1" applyBorder="1" applyAlignment="1">
      <alignment horizontal="center"/>
    </xf>
    <xf numFmtId="0" fontId="38" fillId="0" borderId="17" xfId="0" applyFont="1" applyBorder="1" applyAlignment="1">
      <alignment horizontal="center"/>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17" fillId="0" borderId="14" xfId="0" applyFont="1" applyBorder="1" applyAlignment="1">
      <alignment horizontal="right" vertical="center"/>
    </xf>
    <xf numFmtId="0" fontId="31" fillId="0" borderId="0" xfId="0" applyFont="1" applyBorder="1" applyAlignment="1">
      <alignment horizontal="right"/>
    </xf>
    <xf numFmtId="0" fontId="2" fillId="0" borderId="17" xfId="0" applyFont="1" applyBorder="1" applyAlignment="1">
      <alignment horizontal="center" vertical="center"/>
    </xf>
    <xf numFmtId="0" fontId="26" fillId="0" borderId="0" xfId="0" applyFont="1" applyBorder="1" applyAlignment="1" applyProtection="1">
      <protection locked="0"/>
    </xf>
    <xf numFmtId="0" fontId="25" fillId="0" borderId="0" xfId="0" applyFont="1" applyBorder="1" applyAlignment="1" applyProtection="1">
      <protection locked="0"/>
    </xf>
    <xf numFmtId="0" fontId="24" fillId="0" borderId="17" xfId="0" applyFont="1" applyBorder="1" applyAlignment="1">
      <alignment horizontal="center" vertical="center" wrapText="1"/>
    </xf>
    <xf numFmtId="0" fontId="2" fillId="0" borderId="0" xfId="0" applyFont="1" applyBorder="1" applyAlignment="1" applyProtection="1">
      <alignment horizontal="center"/>
      <protection locked="0"/>
    </xf>
    <xf numFmtId="0" fontId="57" fillId="7" borderId="0" xfId="6" applyBorder="1"/>
    <xf numFmtId="0" fontId="13" fillId="6" borderId="16" xfId="0" applyFont="1" applyFill="1" applyBorder="1" applyAlignment="1" applyProtection="1">
      <alignment horizontal="left" vertical="center"/>
      <protection locked="0"/>
    </xf>
    <xf numFmtId="0" fontId="13" fillId="6" borderId="19" xfId="0" applyFont="1" applyFill="1" applyBorder="1" applyAlignment="1" applyProtection="1">
      <alignment horizontal="left" vertical="center"/>
      <protection locked="0"/>
    </xf>
    <xf numFmtId="0" fontId="13" fillId="6" borderId="8" xfId="0" applyFont="1" applyFill="1" applyBorder="1" applyAlignment="1" applyProtection="1">
      <alignment horizontal="left" vertical="center" wrapText="1"/>
      <protection locked="0"/>
    </xf>
    <xf numFmtId="0" fontId="13" fillId="6" borderId="17" xfId="0" applyFont="1" applyFill="1" applyBorder="1" applyAlignment="1" applyProtection="1">
      <alignment horizontal="left" vertical="center"/>
      <protection locked="0"/>
    </xf>
    <xf numFmtId="0" fontId="13" fillId="6" borderId="21" xfId="0" applyFont="1" applyFill="1" applyBorder="1" applyAlignment="1" applyProtection="1">
      <alignment horizontal="left" vertical="center"/>
      <protection locked="0"/>
    </xf>
    <xf numFmtId="0" fontId="0" fillId="0" borderId="0" xfId="0" applyBorder="1" applyProtection="1"/>
    <xf numFmtId="0" fontId="0" fillId="0" borderId="0" xfId="0" applyBorder="1" applyAlignment="1" applyProtection="1">
      <alignment horizontal="left" vertical="center"/>
    </xf>
    <xf numFmtId="0" fontId="0" fillId="0" borderId="0" xfId="0" applyBorder="1" applyAlignment="1" applyProtection="1">
      <alignment horizontal="left"/>
    </xf>
    <xf numFmtId="0" fontId="48" fillId="0" borderId="0"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15" fillId="0" borderId="0" xfId="0" applyFont="1" applyAlignment="1" applyProtection="1">
      <alignment vertical="center"/>
    </xf>
    <xf numFmtId="0" fontId="6" fillId="0" borderId="0" xfId="0" applyFont="1" applyBorder="1" applyAlignment="1" applyProtection="1">
      <alignment horizontal="left" vertical="top" wrapText="1"/>
    </xf>
    <xf numFmtId="0" fontId="15" fillId="0" borderId="0" xfId="0" applyFont="1" applyAlignment="1" applyProtection="1">
      <alignment horizontal="left" vertical="top" wrapText="1"/>
    </xf>
    <xf numFmtId="0" fontId="6" fillId="0" borderId="0" xfId="0" applyFont="1" applyAlignment="1" applyProtection="1">
      <alignment vertical="center"/>
    </xf>
    <xf numFmtId="0" fontId="42" fillId="0" borderId="0" xfId="0" applyFont="1" applyBorder="1" applyAlignment="1" applyProtection="1">
      <alignment horizontal="center" vertical="center" wrapText="1"/>
    </xf>
    <xf numFmtId="0" fontId="0" fillId="0" borderId="0" xfId="0" applyBorder="1" applyAlignment="1" applyProtection="1">
      <alignment wrapText="1"/>
    </xf>
    <xf numFmtId="0" fontId="0" fillId="0" borderId="0" xfId="0" applyFill="1" applyBorder="1" applyAlignment="1" applyProtection="1">
      <alignment horizontal="left"/>
    </xf>
    <xf numFmtId="0" fontId="6" fillId="0" borderId="0" xfId="0" applyFont="1" applyFill="1" applyBorder="1" applyAlignment="1" applyProtection="1">
      <alignment horizontal="left" vertical="center"/>
    </xf>
    <xf numFmtId="0" fontId="38" fillId="9" borderId="17" xfId="0" applyFont="1" applyFill="1" applyBorder="1" applyAlignment="1">
      <alignment horizontal="center"/>
    </xf>
    <xf numFmtId="44" fontId="32" fillId="0" borderId="0" xfId="1" applyFont="1" applyBorder="1" applyProtection="1"/>
    <xf numFmtId="44" fontId="3" fillId="0" borderId="0" xfId="1" applyFont="1" applyBorder="1" applyProtection="1"/>
    <xf numFmtId="0" fontId="26" fillId="9" borderId="0" xfId="0" applyFont="1" applyFill="1" applyBorder="1" applyAlignment="1"/>
    <xf numFmtId="0" fontId="25" fillId="9" borderId="0" xfId="0" applyFont="1" applyFill="1" applyBorder="1"/>
    <xf numFmtId="0" fontId="0" fillId="9" borderId="0" xfId="0" applyFill="1" applyBorder="1"/>
    <xf numFmtId="44" fontId="39" fillId="9" borderId="0" xfId="1" applyFont="1" applyFill="1" applyBorder="1" applyAlignment="1">
      <alignment horizontal="left"/>
    </xf>
    <xf numFmtId="44" fontId="17" fillId="9" borderId="0" xfId="1" applyFont="1" applyFill="1" applyBorder="1"/>
    <xf numFmtId="0" fontId="26" fillId="9" borderId="0" xfId="0" applyFont="1" applyFill="1" applyBorder="1"/>
    <xf numFmtId="0" fontId="26" fillId="0" borderId="0" xfId="0" applyFont="1" applyFill="1" applyBorder="1" applyAlignment="1"/>
    <xf numFmtId="43" fontId="0" fillId="0" borderId="0" xfId="0" applyNumberFormat="1" applyBorder="1"/>
    <xf numFmtId="44" fontId="39" fillId="10" borderId="0" xfId="1" applyFont="1" applyFill="1" applyBorder="1" applyAlignment="1">
      <alignment horizontal="left"/>
    </xf>
    <xf numFmtId="44" fontId="17" fillId="10" borderId="0" xfId="1" applyFont="1" applyFill="1" applyBorder="1"/>
    <xf numFmtId="44" fontId="52" fillId="0" borderId="0" xfId="1" applyFont="1" applyBorder="1" applyProtection="1"/>
    <xf numFmtId="44" fontId="12" fillId="0" borderId="0" xfId="1" applyFont="1" applyBorder="1" applyProtection="1"/>
    <xf numFmtId="44" fontId="0" fillId="0" borderId="0" xfId="1" applyFont="1" applyBorder="1" applyProtection="1"/>
    <xf numFmtId="9" fontId="23" fillId="9" borderId="0" xfId="0" applyNumberFormat="1" applyFont="1" applyFill="1" applyBorder="1" applyAlignment="1" applyProtection="1">
      <alignment horizontal="right"/>
    </xf>
    <xf numFmtId="44" fontId="23" fillId="9" borderId="0" xfId="1" applyFont="1" applyFill="1" applyBorder="1" applyProtection="1"/>
    <xf numFmtId="0" fontId="17" fillId="9" borderId="0" xfId="0" applyFont="1" applyFill="1" applyBorder="1" applyAlignment="1" applyProtection="1">
      <alignment horizontal="right"/>
    </xf>
    <xf numFmtId="0" fontId="0" fillId="9" borderId="0" xfId="0" applyFill="1" applyBorder="1" applyProtection="1"/>
    <xf numFmtId="0" fontId="24" fillId="0" borderId="0" xfId="0" applyFont="1" applyBorder="1" applyAlignment="1" applyProtection="1">
      <alignment vertical="top" wrapText="1"/>
    </xf>
    <xf numFmtId="0" fontId="24" fillId="9" borderId="0" xfId="0" applyFont="1" applyFill="1" applyBorder="1" applyAlignment="1" applyProtection="1">
      <alignment vertical="top" wrapText="1"/>
    </xf>
    <xf numFmtId="0" fontId="27" fillId="9" borderId="17" xfId="0" applyFont="1" applyFill="1" applyBorder="1" applyAlignment="1" applyProtection="1">
      <alignment horizontal="center" vertical="top" wrapText="1"/>
    </xf>
    <xf numFmtId="0" fontId="26" fillId="9" borderId="0" xfId="0" applyFont="1" applyFill="1" applyBorder="1" applyAlignment="1" applyProtection="1">
      <alignment horizontal="left" vertical="top" wrapText="1"/>
    </xf>
    <xf numFmtId="0" fontId="24" fillId="9" borderId="0" xfId="0" applyFont="1" applyFill="1" applyBorder="1" applyAlignment="1" applyProtection="1">
      <alignment horizontal="left" vertical="top" wrapText="1"/>
    </xf>
    <xf numFmtId="0" fontId="22" fillId="9" borderId="0" xfId="0" applyFont="1" applyFill="1" applyBorder="1" applyProtection="1"/>
    <xf numFmtId="44" fontId="22" fillId="9" borderId="0" xfId="0" applyNumberFormat="1" applyFont="1" applyFill="1" applyBorder="1" applyProtection="1"/>
    <xf numFmtId="0" fontId="22" fillId="9" borderId="0" xfId="0" applyFont="1" applyFill="1" applyBorder="1" applyAlignment="1" applyProtection="1">
      <alignment horizontal="center"/>
    </xf>
    <xf numFmtId="0" fontId="22" fillId="9" borderId="0" xfId="0" applyFont="1" applyFill="1" applyBorder="1" applyAlignment="1" applyProtection="1">
      <alignment horizontal="left" wrapText="1"/>
    </xf>
    <xf numFmtId="44" fontId="32" fillId="9" borderId="0" xfId="1" applyFont="1" applyFill="1" applyBorder="1" applyProtection="1"/>
    <xf numFmtId="0" fontId="0" fillId="9" borderId="0" xfId="0" applyFill="1" applyBorder="1" applyAlignment="1" applyProtection="1">
      <alignment horizontal="left" wrapText="1"/>
    </xf>
    <xf numFmtId="42" fontId="0" fillId="9" borderId="0" xfId="0" applyNumberFormat="1" applyFill="1" applyBorder="1" applyProtection="1"/>
    <xf numFmtId="6" fontId="25" fillId="0" borderId="0" xfId="0" applyNumberFormat="1" applyFont="1" applyAlignment="1" applyProtection="1">
      <alignment horizontal="left"/>
    </xf>
    <xf numFmtId="0" fontId="26" fillId="0" borderId="0" xfId="0" applyFont="1" applyBorder="1" applyProtection="1"/>
    <xf numFmtId="44" fontId="0" fillId="9" borderId="0" xfId="1" applyFont="1" applyFill="1" applyBorder="1" applyProtection="1"/>
    <xf numFmtId="0" fontId="26" fillId="0" borderId="0" xfId="0" applyFont="1" applyBorder="1" applyAlignment="1" applyProtection="1"/>
    <xf numFmtId="0" fontId="25" fillId="0" borderId="0" xfId="0" applyFont="1" applyBorder="1" applyAlignment="1" applyProtection="1">
      <alignment horizontal="left"/>
    </xf>
    <xf numFmtId="6" fontId="25" fillId="0" borderId="0" xfId="0" applyNumberFormat="1" applyFont="1" applyBorder="1" applyAlignment="1" applyProtection="1">
      <alignment horizontal="left"/>
    </xf>
    <xf numFmtId="0" fontId="2" fillId="0" borderId="0" xfId="0" applyFont="1" applyBorder="1" applyAlignment="1" applyProtection="1"/>
    <xf numFmtId="0" fontId="3" fillId="9" borderId="8" xfId="0" applyFont="1" applyFill="1" applyBorder="1" applyAlignment="1" applyProtection="1">
      <alignment vertical="top"/>
    </xf>
    <xf numFmtId="0" fontId="31" fillId="9" borderId="9" xfId="0" applyFont="1" applyFill="1" applyBorder="1" applyAlignment="1" applyProtection="1">
      <alignment vertical="top"/>
    </xf>
    <xf numFmtId="42" fontId="0" fillId="9" borderId="10" xfId="0" applyNumberFormat="1" applyFill="1" applyBorder="1" applyProtection="1"/>
    <xf numFmtId="0" fontId="0" fillId="0" borderId="0" xfId="0" applyProtection="1"/>
    <xf numFmtId="0" fontId="31" fillId="9" borderId="13" xfId="0" applyFont="1" applyFill="1" applyBorder="1" applyAlignment="1" applyProtection="1">
      <alignment vertical="top"/>
    </xf>
    <xf numFmtId="0" fontId="31" fillId="9" borderId="14" xfId="0" applyFont="1" applyFill="1" applyBorder="1" applyAlignment="1" applyProtection="1">
      <alignment vertical="top"/>
    </xf>
    <xf numFmtId="0" fontId="0" fillId="9" borderId="14" xfId="0" applyFill="1" applyBorder="1" applyProtection="1"/>
    <xf numFmtId="0" fontId="23" fillId="9" borderId="14" xfId="0" applyFont="1" applyFill="1" applyBorder="1" applyAlignment="1" applyProtection="1">
      <alignment horizontal="right" vertical="center"/>
    </xf>
    <xf numFmtId="44" fontId="23" fillId="9" borderId="15" xfId="1" applyFont="1" applyFill="1" applyBorder="1" applyAlignment="1" applyProtection="1">
      <alignment vertical="top"/>
    </xf>
    <xf numFmtId="0" fontId="3" fillId="9" borderId="9" xfId="0" applyFont="1" applyFill="1" applyBorder="1" applyAlignment="1" applyProtection="1">
      <alignment vertical="top"/>
    </xf>
    <xf numFmtId="0" fontId="22" fillId="9" borderId="9" xfId="0" applyFont="1" applyFill="1" applyBorder="1" applyAlignment="1" applyProtection="1">
      <alignment vertical="top"/>
    </xf>
    <xf numFmtId="0" fontId="0" fillId="9" borderId="10" xfId="0" applyFill="1" applyBorder="1" applyProtection="1"/>
    <xf numFmtId="0" fontId="22" fillId="9" borderId="13" xfId="0" applyFont="1" applyFill="1" applyBorder="1" applyAlignment="1" applyProtection="1">
      <alignment vertical="top"/>
    </xf>
    <xf numFmtId="0" fontId="22" fillId="9" borderId="14" xfId="0" applyFont="1" applyFill="1" applyBorder="1" applyAlignment="1" applyProtection="1">
      <alignment vertical="top"/>
    </xf>
    <xf numFmtId="0" fontId="17" fillId="9" borderId="14" xfId="0" applyFont="1" applyFill="1" applyBorder="1" applyAlignment="1" applyProtection="1">
      <alignment horizontal="right" vertical="center"/>
    </xf>
    <xf numFmtId="0" fontId="19" fillId="9" borderId="0" xfId="0" applyFont="1" applyFill="1" applyBorder="1" applyProtection="1"/>
    <xf numFmtId="0" fontId="22" fillId="0" borderId="0" xfId="0" applyFont="1" applyProtection="1"/>
    <xf numFmtId="0" fontId="24" fillId="9" borderId="17" xfId="0" applyFont="1" applyFill="1" applyBorder="1" applyAlignment="1" applyProtection="1">
      <alignment horizontal="center" vertical="top" wrapText="1"/>
    </xf>
    <xf numFmtId="0" fontId="25" fillId="9" borderId="0" xfId="0" applyFont="1" applyFill="1" applyBorder="1" applyAlignment="1" applyProtection="1">
      <alignment horizontal="center" vertical="top" wrapText="1"/>
    </xf>
    <xf numFmtId="44" fontId="25" fillId="9" borderId="0" xfId="0" applyNumberFormat="1" applyFont="1" applyFill="1" applyBorder="1" applyAlignment="1" applyProtection="1">
      <alignment vertical="top" wrapText="1"/>
    </xf>
    <xf numFmtId="9" fontId="23" fillId="9" borderId="0" xfId="0" applyNumberFormat="1" applyFont="1" applyFill="1" applyBorder="1" applyAlignment="1" applyProtection="1"/>
    <xf numFmtId="0" fontId="2" fillId="9" borderId="0" xfId="0" applyFont="1" applyFill="1" applyBorder="1" applyProtection="1"/>
    <xf numFmtId="42" fontId="2" fillId="9" borderId="0" xfId="0" applyNumberFormat="1" applyFont="1" applyFill="1" applyBorder="1" applyProtection="1"/>
    <xf numFmtId="44" fontId="2" fillId="9" borderId="0" xfId="1" applyFont="1" applyFill="1" applyBorder="1" applyProtection="1"/>
    <xf numFmtId="0" fontId="25" fillId="0" borderId="0" xfId="0" applyFont="1" applyBorder="1" applyProtection="1"/>
    <xf numFmtId="0" fontId="17" fillId="9" borderId="0" xfId="0" applyFont="1" applyFill="1" applyBorder="1" applyAlignment="1" applyProtection="1"/>
    <xf numFmtId="0" fontId="31" fillId="9" borderId="10" xfId="0" applyFont="1" applyFill="1" applyBorder="1" applyAlignment="1" applyProtection="1">
      <alignment vertical="top"/>
    </xf>
    <xf numFmtId="42" fontId="0" fillId="0" borderId="0" xfId="0" applyNumberFormat="1" applyBorder="1" applyProtection="1"/>
    <xf numFmtId="0" fontId="22" fillId="9" borderId="10" xfId="0" applyFont="1" applyFill="1" applyBorder="1" applyAlignment="1" applyProtection="1">
      <alignment vertical="top"/>
    </xf>
    <xf numFmtId="44" fontId="19" fillId="9" borderId="0" xfId="1" applyFont="1" applyFill="1" applyBorder="1" applyProtection="1"/>
    <xf numFmtId="0" fontId="24" fillId="9" borderId="17" xfId="0" applyFont="1" applyFill="1" applyBorder="1" applyAlignment="1" applyProtection="1">
      <alignment horizontal="center" vertical="center" wrapText="1"/>
    </xf>
    <xf numFmtId="44" fontId="0" fillId="9" borderId="0" xfId="0" applyNumberFormat="1" applyFill="1" applyBorder="1" applyProtection="1"/>
    <xf numFmtId="164" fontId="25" fillId="0" borderId="0" xfId="1" applyNumberFormat="1" applyFont="1" applyBorder="1" applyAlignment="1" applyProtection="1">
      <alignment horizontal="left"/>
    </xf>
    <xf numFmtId="164" fontId="25" fillId="0" borderId="0" xfId="0" applyNumberFormat="1" applyFont="1" applyBorder="1" applyAlignment="1" applyProtection="1">
      <alignment horizontal="left"/>
    </xf>
    <xf numFmtId="0" fontId="23" fillId="9" borderId="0" xfId="0" applyFont="1" applyFill="1" applyBorder="1" applyAlignment="1" applyProtection="1">
      <alignment vertical="top"/>
    </xf>
    <xf numFmtId="0" fontId="2" fillId="9" borderId="0" xfId="0" applyFont="1" applyFill="1" applyBorder="1" applyAlignment="1" applyProtection="1">
      <alignment horizontal="left" vertical="top"/>
    </xf>
    <xf numFmtId="44" fontId="22" fillId="9" borderId="0" xfId="1" applyFont="1" applyFill="1" applyBorder="1" applyProtection="1"/>
    <xf numFmtId="0" fontId="26" fillId="9" borderId="0" xfId="0" applyFont="1" applyFill="1" applyBorder="1" applyAlignment="1" applyProtection="1">
      <alignment vertical="top"/>
    </xf>
    <xf numFmtId="0" fontId="22" fillId="9" borderId="0" xfId="0" applyFont="1" applyFill="1" applyBorder="1" applyAlignment="1" applyProtection="1">
      <alignment vertical="top"/>
    </xf>
    <xf numFmtId="0" fontId="22" fillId="9" borderId="0" xfId="0" applyFont="1" applyFill="1" applyBorder="1" applyAlignment="1" applyProtection="1">
      <alignment horizontal="left" vertical="top"/>
    </xf>
    <xf numFmtId="44" fontId="22" fillId="9" borderId="14" xfId="1" applyFont="1" applyFill="1" applyBorder="1" applyProtection="1"/>
    <xf numFmtId="0" fontId="0" fillId="9" borderId="0" xfId="0" applyFill="1" applyBorder="1" applyAlignment="1" applyProtection="1">
      <alignment vertical="top"/>
    </xf>
    <xf numFmtId="0" fontId="0" fillId="9" borderId="0" xfId="0" applyFill="1" applyBorder="1" applyAlignment="1" applyProtection="1">
      <alignment horizontal="left" vertical="top"/>
    </xf>
    <xf numFmtId="0" fontId="0" fillId="9" borderId="0" xfId="0" applyFill="1" applyBorder="1" applyAlignment="1" applyProtection="1"/>
    <xf numFmtId="0" fontId="2" fillId="9" borderId="17" xfId="0" applyFont="1" applyFill="1" applyBorder="1" applyAlignment="1" applyProtection="1">
      <alignment horizontal="center"/>
    </xf>
    <xf numFmtId="0" fontId="22" fillId="9" borderId="0" xfId="0" applyFont="1" applyFill="1" applyBorder="1" applyAlignment="1" applyProtection="1"/>
    <xf numFmtId="0" fontId="22" fillId="9" borderId="0" xfId="0" applyNumberFormat="1" applyFont="1" applyFill="1" applyBorder="1" applyAlignment="1" applyProtection="1">
      <alignment horizontal="center"/>
    </xf>
    <xf numFmtId="0" fontId="25" fillId="0" borderId="0" xfId="0" applyFont="1" applyBorder="1" applyAlignment="1" applyProtection="1">
      <alignment vertical="top"/>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0" fontId="2" fillId="9" borderId="17" xfId="0" applyFont="1" applyFill="1" applyBorder="1" applyAlignment="1" applyProtection="1">
      <alignment horizontal="center" vertical="center"/>
    </xf>
    <xf numFmtId="44" fontId="2" fillId="9" borderId="0" xfId="0" applyNumberFormat="1" applyFont="1" applyFill="1" applyBorder="1" applyProtection="1"/>
    <xf numFmtId="0" fontId="31" fillId="9" borderId="0" xfId="0" applyFont="1" applyFill="1" applyBorder="1" applyAlignment="1" applyProtection="1">
      <alignment horizontal="right"/>
    </xf>
    <xf numFmtId="44" fontId="23" fillId="9" borderId="14" xfId="1" applyFont="1" applyFill="1" applyBorder="1" applyProtection="1"/>
    <xf numFmtId="0" fontId="31" fillId="9" borderId="0" xfId="0" applyFont="1" applyFill="1" applyBorder="1" applyAlignment="1" applyProtection="1">
      <alignment vertical="top"/>
    </xf>
    <xf numFmtId="44" fontId="31" fillId="9" borderId="0" xfId="1" applyFont="1" applyFill="1" applyBorder="1" applyAlignment="1" applyProtection="1">
      <alignment vertical="top"/>
    </xf>
    <xf numFmtId="0" fontId="38" fillId="9" borderId="9" xfId="0" applyFont="1" applyFill="1" applyBorder="1" applyAlignment="1" applyProtection="1">
      <alignment vertical="top"/>
    </xf>
    <xf numFmtId="0" fontId="25" fillId="0" borderId="0" xfId="0" applyFont="1" applyBorder="1" applyAlignment="1" applyProtection="1"/>
    <xf numFmtId="0" fontId="23" fillId="9" borderId="0" xfId="0" applyFont="1" applyFill="1" applyBorder="1" applyAlignment="1" applyProtection="1">
      <alignment horizontal="center"/>
    </xf>
    <xf numFmtId="44" fontId="26" fillId="9" borderId="0" xfId="1" applyFont="1" applyFill="1" applyBorder="1" applyProtection="1"/>
    <xf numFmtId="44" fontId="3" fillId="9" borderId="0" xfId="1" applyFont="1" applyFill="1" applyBorder="1" applyProtection="1"/>
    <xf numFmtId="0" fontId="0" fillId="0" borderId="0" xfId="0" applyFill="1" applyBorder="1" applyProtection="1"/>
    <xf numFmtId="0" fontId="3" fillId="0" borderId="8" xfId="0" applyFont="1" applyBorder="1" applyAlignment="1" applyProtection="1">
      <alignment vertical="top"/>
    </xf>
    <xf numFmtId="0" fontId="31" fillId="0" borderId="0" xfId="0" applyFont="1" applyBorder="1" applyAlignment="1"/>
    <xf numFmtId="0" fontId="31" fillId="0" borderId="0" xfId="0" applyFont="1" applyBorder="1" applyAlignment="1" applyProtection="1">
      <alignment horizontal="right"/>
    </xf>
    <xf numFmtId="0" fontId="62" fillId="0" borderId="0" xfId="7" applyNumberFormat="1" applyFont="1" applyAlignment="1"/>
    <xf numFmtId="0" fontId="62" fillId="0" borderId="41" xfId="7" applyNumberFormat="1" applyFont="1" applyBorder="1" applyProtection="1"/>
    <xf numFmtId="0" fontId="62" fillId="0" borderId="0" xfId="7" applyNumberFormat="1" applyFont="1" applyBorder="1" applyProtection="1"/>
    <xf numFmtId="0" fontId="62" fillId="6" borderId="14" xfId="7" applyNumberFormat="1" applyFont="1" applyFill="1" applyBorder="1" applyProtection="1">
      <protection locked="0"/>
    </xf>
    <xf numFmtId="0" fontId="62" fillId="0" borderId="0" xfId="7" applyNumberFormat="1" applyFont="1" applyAlignment="1" applyProtection="1"/>
    <xf numFmtId="0" fontId="62" fillId="0" borderId="0" xfId="7" applyNumberFormat="1" applyFont="1" applyBorder="1" applyAlignment="1" applyProtection="1">
      <alignment horizontal="right"/>
    </xf>
    <xf numFmtId="0" fontId="62" fillId="0" borderId="14" xfId="7" applyNumberFormat="1" applyFont="1" applyBorder="1" applyAlignment="1" applyProtection="1"/>
    <xf numFmtId="166" fontId="62" fillId="0" borderId="14" xfId="7" applyNumberFormat="1" applyFont="1" applyBorder="1" applyAlignment="1" applyProtection="1"/>
    <xf numFmtId="0" fontId="62" fillId="0" borderId="42" xfId="7" applyNumberFormat="1" applyFont="1" applyBorder="1" applyAlignment="1" applyProtection="1">
      <alignment horizontal="right"/>
    </xf>
    <xf numFmtId="49" fontId="62" fillId="0" borderId="0" xfId="7" applyNumberFormat="1" applyFont="1" applyAlignment="1"/>
    <xf numFmtId="0" fontId="62" fillId="0" borderId="20" xfId="7" applyNumberFormat="1" applyFont="1" applyBorder="1" applyAlignment="1" applyProtection="1">
      <alignment horizontal="right"/>
    </xf>
    <xf numFmtId="0" fontId="62" fillId="0" borderId="42" xfId="7" applyNumberFormat="1" applyFont="1" applyBorder="1" applyAlignment="1" applyProtection="1"/>
    <xf numFmtId="14" fontId="62" fillId="6" borderId="20" xfId="7" applyNumberFormat="1" applyFont="1" applyFill="1" applyBorder="1" applyAlignment="1" applyProtection="1">
      <alignment horizontal="right"/>
      <protection locked="0"/>
    </xf>
    <xf numFmtId="0" fontId="62" fillId="0" borderId="45" xfId="7" applyNumberFormat="1" applyFont="1" applyBorder="1" applyAlignment="1">
      <alignment horizontal="center"/>
    </xf>
    <xf numFmtId="0" fontId="62" fillId="0" borderId="46" xfId="7" applyNumberFormat="1" applyFont="1" applyBorder="1" applyAlignment="1">
      <alignment horizontal="center"/>
    </xf>
    <xf numFmtId="0" fontId="62" fillId="0" borderId="47" xfId="7" applyNumberFormat="1" applyFont="1" applyBorder="1" applyAlignment="1">
      <alignment horizontal="center"/>
    </xf>
    <xf numFmtId="0" fontId="62" fillId="0" borderId="48" xfId="7" applyNumberFormat="1" applyFont="1" applyBorder="1" applyAlignment="1">
      <alignment horizontal="center"/>
    </xf>
    <xf numFmtId="0" fontId="62" fillId="0" borderId="49" xfId="7" applyNumberFormat="1" applyFont="1" applyBorder="1" applyAlignment="1">
      <alignment horizontal="center"/>
    </xf>
    <xf numFmtId="0" fontId="62" fillId="0" borderId="50" xfId="7" applyNumberFormat="1" applyFont="1" applyBorder="1" applyAlignment="1">
      <alignment horizontal="center"/>
    </xf>
    <xf numFmtId="3" fontId="62" fillId="6" borderId="24" xfId="7" applyNumberFormat="1" applyFont="1" applyFill="1" applyBorder="1" applyAlignment="1" applyProtection="1">
      <alignment horizontal="right"/>
      <protection locked="0"/>
    </xf>
    <xf numFmtId="3" fontId="62" fillId="11" borderId="54" xfId="7" applyNumberFormat="1" applyFont="1" applyFill="1" applyBorder="1" applyAlignment="1">
      <alignment horizontal="right"/>
    </xf>
    <xf numFmtId="3" fontId="62" fillId="0" borderId="0" xfId="7" applyNumberFormat="1" applyFont="1" applyAlignment="1"/>
    <xf numFmtId="0" fontId="63" fillId="11" borderId="61" xfId="7" applyNumberFormat="1" applyFont="1" applyFill="1" applyBorder="1" applyAlignment="1">
      <alignment horizontal="right"/>
    </xf>
    <xf numFmtId="0" fontId="65" fillId="0" borderId="0" xfId="7" applyNumberFormat="1" applyFont="1" applyAlignment="1"/>
    <xf numFmtId="3" fontId="62" fillId="11" borderId="53" xfId="7" applyNumberFormat="1" applyFont="1" applyFill="1" applyBorder="1" applyAlignment="1" applyProtection="1">
      <alignment horizontal="right"/>
    </xf>
    <xf numFmtId="3" fontId="62" fillId="11" borderId="54" xfId="7" applyNumberFormat="1" applyFont="1" applyFill="1" applyBorder="1" applyAlignment="1"/>
    <xf numFmtId="3" fontId="67" fillId="6" borderId="60" xfId="7" applyNumberFormat="1" applyFont="1" applyFill="1" applyBorder="1" applyAlignment="1" applyProtection="1">
      <alignment horizontal="right"/>
      <protection locked="0"/>
    </xf>
    <xf numFmtId="3" fontId="67" fillId="11" borderId="47" xfId="7" applyNumberFormat="1" applyFont="1" applyFill="1" applyBorder="1" applyAlignment="1" applyProtection="1">
      <alignment horizontal="right"/>
    </xf>
    <xf numFmtId="3" fontId="62" fillId="11" borderId="65" xfId="7" applyNumberFormat="1" applyFont="1" applyFill="1" applyBorder="1" applyAlignment="1" applyProtection="1">
      <alignment horizontal="right"/>
    </xf>
    <xf numFmtId="0" fontId="63" fillId="11" borderId="61" xfId="7" applyNumberFormat="1" applyFont="1" applyFill="1" applyBorder="1" applyAlignment="1" applyProtection="1">
      <alignment horizontal="right"/>
    </xf>
    <xf numFmtId="37" fontId="63" fillId="12" borderId="69" xfId="7" applyNumberFormat="1" applyFont="1" applyFill="1" applyBorder="1" applyAlignment="1">
      <alignment horizontal="right"/>
    </xf>
    <xf numFmtId="3" fontId="67" fillId="11" borderId="26" xfId="7" applyNumberFormat="1" applyFont="1" applyFill="1" applyBorder="1" applyAlignment="1" applyProtection="1">
      <alignment horizontal="right"/>
    </xf>
    <xf numFmtId="3" fontId="67" fillId="11" borderId="24" xfId="7" applyNumberFormat="1" applyFont="1" applyFill="1" applyBorder="1" applyAlignment="1" applyProtection="1">
      <alignment horizontal="right"/>
    </xf>
    <xf numFmtId="3" fontId="67" fillId="11" borderId="54" xfId="7" applyNumberFormat="1" applyFont="1" applyFill="1" applyBorder="1" applyAlignment="1" applyProtection="1">
      <alignment horizontal="right"/>
    </xf>
    <xf numFmtId="0" fontId="63" fillId="0" borderId="0" xfId="7" applyNumberFormat="1" applyFont="1" applyAlignment="1"/>
    <xf numFmtId="0" fontId="63" fillId="0" borderId="70" xfId="7" applyNumberFormat="1" applyFont="1" applyBorder="1" applyAlignment="1"/>
    <xf numFmtId="0" fontId="63" fillId="0" borderId="73" xfId="7" applyNumberFormat="1" applyFont="1" applyBorder="1" applyAlignment="1">
      <alignment horizontal="centerContinuous"/>
    </xf>
    <xf numFmtId="3" fontId="67" fillId="11" borderId="74" xfId="7" applyNumberFormat="1" applyFont="1" applyFill="1" applyBorder="1" applyAlignment="1" applyProtection="1"/>
    <xf numFmtId="0" fontId="62" fillId="0" borderId="0" xfId="7" applyNumberFormat="1" applyFont="1" applyBorder="1" applyAlignment="1"/>
    <xf numFmtId="0" fontId="67" fillId="0" borderId="0" xfId="7" applyNumberFormat="1" applyFont="1" applyBorder="1" applyAlignment="1">
      <alignment horizontal="right"/>
    </xf>
    <xf numFmtId="0" fontId="60" fillId="0" borderId="0" xfId="7" applyBorder="1" applyAlignment="1">
      <alignment horizontal="right"/>
    </xf>
    <xf numFmtId="0" fontId="63" fillId="0" borderId="0" xfId="7" applyNumberFormat="1" applyFont="1" applyBorder="1" applyAlignment="1">
      <alignment horizontal="centerContinuous"/>
    </xf>
    <xf numFmtId="3" fontId="67" fillId="0" borderId="0" xfId="7" applyNumberFormat="1" applyFont="1" applyBorder="1" applyAlignment="1" applyProtection="1"/>
    <xf numFmtId="0" fontId="62" fillId="11" borderId="77" xfId="7" applyNumberFormat="1" applyFont="1" applyFill="1" applyBorder="1" applyAlignment="1" applyProtection="1">
      <alignment horizontal="center"/>
    </xf>
    <xf numFmtId="0" fontId="62" fillId="11" borderId="78" xfId="7" applyNumberFormat="1" applyFont="1" applyFill="1" applyBorder="1" applyAlignment="1" applyProtection="1">
      <alignment horizontal="center"/>
    </xf>
    <xf numFmtId="0" fontId="62" fillId="0" borderId="79" xfId="7" applyNumberFormat="1" applyFont="1" applyBorder="1" applyAlignment="1">
      <alignment horizontal="center"/>
    </xf>
    <xf numFmtId="0" fontId="63" fillId="11" borderId="85" xfId="7" applyNumberFormat="1" applyFont="1" applyFill="1" applyBorder="1" applyAlignment="1" applyProtection="1"/>
    <xf numFmtId="0" fontId="63" fillId="11" borderId="75" xfId="7" applyNumberFormat="1" applyFont="1" applyFill="1" applyBorder="1" applyAlignment="1" applyProtection="1"/>
    <xf numFmtId="3" fontId="62" fillId="0" borderId="86" xfId="7" applyNumberFormat="1" applyFont="1" applyBorder="1" applyAlignment="1" applyProtection="1">
      <alignment horizontal="right"/>
    </xf>
    <xf numFmtId="0" fontId="63" fillId="11" borderId="90" xfId="7" applyNumberFormat="1" applyFont="1" applyFill="1" applyBorder="1" applyAlignment="1" applyProtection="1"/>
    <xf numFmtId="0" fontId="63" fillId="11" borderId="91" xfId="7" applyNumberFormat="1" applyFont="1" applyFill="1" applyBorder="1" applyAlignment="1" applyProtection="1"/>
    <xf numFmtId="3" fontId="62" fillId="0" borderId="92" xfId="7" applyNumberFormat="1" applyFont="1" applyBorder="1" applyAlignment="1" applyProtection="1">
      <alignment horizontal="right"/>
    </xf>
    <xf numFmtId="0" fontId="63" fillId="11" borderId="96" xfId="7" applyNumberFormat="1" applyFont="1" applyFill="1" applyBorder="1" applyAlignment="1" applyProtection="1"/>
    <xf numFmtId="0" fontId="63" fillId="11" borderId="94" xfId="7" applyNumberFormat="1" applyFont="1" applyFill="1" applyBorder="1" applyAlignment="1" applyProtection="1"/>
    <xf numFmtId="3" fontId="62" fillId="0" borderId="61" xfId="7" applyNumberFormat="1" applyFont="1" applyBorder="1" applyAlignment="1" applyProtection="1">
      <alignment horizontal="right"/>
    </xf>
    <xf numFmtId="3" fontId="62" fillId="11" borderId="99" xfId="7" applyNumberFormat="1" applyFont="1" applyFill="1" applyBorder="1" applyAlignment="1" applyProtection="1">
      <alignment horizontal="right"/>
    </xf>
    <xf numFmtId="0" fontId="63" fillId="11" borderId="98" xfId="7" applyNumberFormat="1" applyFont="1" applyFill="1" applyBorder="1" applyAlignment="1" applyProtection="1"/>
    <xf numFmtId="3" fontId="62" fillId="11" borderId="54" xfId="7" applyNumberFormat="1" applyFont="1" applyFill="1" applyBorder="1" applyAlignment="1" applyProtection="1">
      <alignment horizontal="right"/>
    </xf>
    <xf numFmtId="0" fontId="70" fillId="11" borderId="100" xfId="7" applyNumberFormat="1" applyFont="1" applyFill="1" applyBorder="1" applyAlignment="1" applyProtection="1"/>
    <xf numFmtId="0" fontId="70" fillId="11" borderId="101" xfId="7" applyNumberFormat="1" applyFont="1" applyFill="1" applyBorder="1" applyAlignment="1" applyProtection="1"/>
    <xf numFmtId="3" fontId="62" fillId="0" borderId="102" xfId="7" applyNumberFormat="1" applyFont="1" applyBorder="1" applyAlignment="1" applyProtection="1">
      <alignment horizontal="right"/>
    </xf>
    <xf numFmtId="0" fontId="70" fillId="11" borderId="105" xfId="7" applyNumberFormat="1" applyFont="1" applyFill="1" applyBorder="1" applyAlignment="1" applyProtection="1"/>
    <xf numFmtId="0" fontId="70" fillId="11" borderId="106" xfId="7" applyNumberFormat="1" applyFont="1" applyFill="1" applyBorder="1" applyAlignment="1" applyProtection="1"/>
    <xf numFmtId="0" fontId="70" fillId="11" borderId="91" xfId="7" applyNumberFormat="1" applyFont="1" applyFill="1" applyBorder="1" applyAlignment="1" applyProtection="1"/>
    <xf numFmtId="3" fontId="62" fillId="0" borderId="109" xfId="7" applyNumberFormat="1" applyFont="1" applyBorder="1" applyAlignment="1" applyProtection="1">
      <alignment horizontal="right"/>
    </xf>
    <xf numFmtId="3" fontId="62" fillId="11" borderId="93" xfId="7" applyNumberFormat="1" applyFont="1" applyFill="1" applyBorder="1" applyAlignment="1" applyProtection="1">
      <alignment horizontal="right"/>
    </xf>
    <xf numFmtId="3" fontId="62" fillId="6" borderId="112" xfId="7" applyNumberFormat="1" applyFont="1" applyFill="1" applyBorder="1" applyAlignment="1" applyProtection="1">
      <alignment horizontal="right"/>
      <protection locked="0"/>
    </xf>
    <xf numFmtId="3" fontId="62" fillId="6" borderId="109" xfId="7" applyNumberFormat="1" applyFont="1" applyFill="1" applyBorder="1" applyAlignment="1" applyProtection="1">
      <alignment horizontal="right"/>
      <protection locked="0"/>
    </xf>
    <xf numFmtId="0" fontId="70" fillId="0" borderId="0" xfId="7" applyNumberFormat="1" applyFont="1" applyAlignment="1"/>
    <xf numFmtId="3" fontId="62" fillId="6" borderId="116" xfId="7" applyNumberFormat="1" applyFont="1" applyFill="1" applyBorder="1" applyAlignment="1" applyProtection="1">
      <alignment horizontal="right"/>
      <protection locked="0"/>
    </xf>
    <xf numFmtId="0" fontId="70" fillId="11" borderId="119" xfId="7" applyNumberFormat="1" applyFont="1" applyFill="1" applyBorder="1" applyAlignment="1" applyProtection="1"/>
    <xf numFmtId="3" fontId="62" fillId="6" borderId="93" xfId="7" applyNumberFormat="1" applyFont="1" applyFill="1" applyBorder="1" applyAlignment="1" applyProtection="1">
      <alignment horizontal="right"/>
      <protection locked="0"/>
    </xf>
    <xf numFmtId="0" fontId="70" fillId="11" borderId="120" xfId="7" applyNumberFormat="1" applyFont="1" applyFill="1" applyBorder="1" applyAlignment="1" applyProtection="1"/>
    <xf numFmtId="3" fontId="62" fillId="14" borderId="61" xfId="7" applyNumberFormat="1" applyFont="1" applyFill="1" applyBorder="1" applyAlignment="1" applyProtection="1">
      <alignment horizontal="right"/>
    </xf>
    <xf numFmtId="3" fontId="70" fillId="11" borderId="99" xfId="7" applyNumberFormat="1" applyFont="1" applyFill="1" applyBorder="1" applyAlignment="1" applyProtection="1">
      <alignment horizontal="right"/>
    </xf>
    <xf numFmtId="3" fontId="70" fillId="15" borderId="98" xfId="7" applyNumberFormat="1" applyFont="1" applyFill="1" applyBorder="1" applyAlignment="1" applyProtection="1">
      <alignment vertical="center"/>
    </xf>
    <xf numFmtId="0" fontId="70" fillId="11" borderId="124" xfId="7" applyNumberFormat="1" applyFont="1" applyFill="1" applyBorder="1" applyAlignment="1" applyProtection="1"/>
    <xf numFmtId="0" fontId="70" fillId="11" borderId="125" xfId="7" applyNumberFormat="1" applyFont="1" applyFill="1" applyBorder="1" applyAlignment="1" applyProtection="1"/>
    <xf numFmtId="3" fontId="62" fillId="0" borderId="126" xfId="7" applyNumberFormat="1" applyFont="1" applyBorder="1" applyAlignment="1" applyProtection="1">
      <alignment horizontal="right"/>
    </xf>
    <xf numFmtId="0" fontId="70" fillId="11" borderId="128" xfId="7" applyNumberFormat="1" applyFont="1" applyFill="1" applyBorder="1" applyAlignment="1" applyProtection="1"/>
    <xf numFmtId="3" fontId="62" fillId="0" borderId="42" xfId="7" applyNumberFormat="1" applyFont="1" applyBorder="1" applyAlignment="1" applyProtection="1">
      <alignment horizontal="right"/>
    </xf>
    <xf numFmtId="3" fontId="62" fillId="0" borderId="108" xfId="7" applyNumberFormat="1" applyFont="1" applyBorder="1" applyAlignment="1" applyProtection="1">
      <alignment horizontal="right"/>
    </xf>
    <xf numFmtId="3" fontId="62" fillId="11" borderId="68" xfId="7" applyNumberFormat="1" applyFont="1" applyFill="1" applyBorder="1" applyAlignment="1" applyProtection="1">
      <alignment horizontal="right"/>
    </xf>
    <xf numFmtId="3" fontId="62" fillId="6" borderId="104" xfId="7" applyNumberFormat="1" applyFont="1" applyFill="1" applyBorder="1" applyAlignment="1" applyProtection="1">
      <alignment horizontal="right"/>
      <protection locked="0"/>
    </xf>
    <xf numFmtId="3" fontId="62" fillId="6" borderId="111" xfId="7" applyNumberFormat="1" applyFont="1" applyFill="1" applyBorder="1" applyAlignment="1" applyProtection="1">
      <alignment horizontal="right"/>
      <protection locked="0"/>
    </xf>
    <xf numFmtId="3" fontId="62" fillId="6" borderId="108" xfId="7" applyNumberFormat="1" applyFont="1" applyFill="1" applyBorder="1" applyAlignment="1" applyProtection="1">
      <alignment horizontal="right"/>
      <protection locked="0"/>
    </xf>
    <xf numFmtId="0" fontId="70" fillId="11" borderId="131" xfId="7" applyNumberFormat="1" applyFont="1" applyFill="1" applyBorder="1" applyAlignment="1" applyProtection="1"/>
    <xf numFmtId="3" fontId="62" fillId="14" borderId="130" xfId="7" applyNumberFormat="1" applyFont="1" applyFill="1" applyBorder="1" applyAlignment="1" applyProtection="1">
      <alignment horizontal="right"/>
    </xf>
    <xf numFmtId="3" fontId="70" fillId="11" borderId="134" xfId="7" applyNumberFormat="1" applyFont="1" applyFill="1" applyBorder="1" applyAlignment="1" applyProtection="1">
      <alignment horizontal="right"/>
    </xf>
    <xf numFmtId="167" fontId="70" fillId="11" borderId="134" xfId="9" applyNumberFormat="1" applyFont="1" applyFill="1" applyBorder="1" applyAlignment="1" applyProtection="1"/>
    <xf numFmtId="3" fontId="62" fillId="11" borderId="135" xfId="7" applyNumberFormat="1" applyFont="1" applyFill="1" applyBorder="1" applyAlignment="1" applyProtection="1">
      <alignment horizontal="right"/>
    </xf>
    <xf numFmtId="3" fontId="70" fillId="11" borderId="77" xfId="7" applyNumberFormat="1" applyFont="1" applyFill="1" applyBorder="1" applyAlignment="1" applyProtection="1">
      <alignment horizontal="right"/>
    </xf>
    <xf numFmtId="0" fontId="70" fillId="11" borderId="78" xfId="7" applyNumberFormat="1" applyFont="1" applyFill="1" applyBorder="1" applyAlignment="1" applyProtection="1"/>
    <xf numFmtId="0" fontId="70" fillId="0" borderId="0" xfId="7" applyNumberFormat="1" applyFont="1" applyAlignment="1" applyProtection="1"/>
    <xf numFmtId="3" fontId="62" fillId="0" borderId="0" xfId="7" applyNumberFormat="1" applyFont="1" applyFill="1" applyBorder="1" applyAlignment="1" applyProtection="1"/>
    <xf numFmtId="3" fontId="60" fillId="0" borderId="0" xfId="7" applyNumberFormat="1" applyFill="1" applyBorder="1" applyAlignment="1" applyProtection="1"/>
    <xf numFmtId="0" fontId="64" fillId="0" borderId="0" xfId="10" applyProtection="1"/>
    <xf numFmtId="0" fontId="69" fillId="0" borderId="14" xfId="10" applyNumberFormat="1" applyFont="1" applyBorder="1" applyProtection="1"/>
    <xf numFmtId="0" fontId="69" fillId="0" borderId="0" xfId="10" applyFont="1" applyBorder="1" applyProtection="1"/>
    <xf numFmtId="166" fontId="62" fillId="0" borderId="14" xfId="10" applyNumberFormat="1" applyFont="1" applyBorder="1" applyAlignment="1" applyProtection="1">
      <alignment horizontal="center"/>
    </xf>
    <xf numFmtId="0" fontId="69" fillId="0" borderId="41" xfId="10" applyFont="1" applyBorder="1" applyProtection="1"/>
    <xf numFmtId="14" fontId="69" fillId="0" borderId="14" xfId="10" applyNumberFormat="1" applyFont="1" applyBorder="1" applyProtection="1"/>
    <xf numFmtId="0" fontId="69" fillId="0" borderId="0" xfId="10" applyFont="1" applyBorder="1" applyAlignment="1" applyProtection="1">
      <alignment horizontal="right"/>
    </xf>
    <xf numFmtId="0" fontId="69" fillId="0" borderId="14" xfId="10" applyNumberFormat="1" applyFont="1" applyBorder="1" applyAlignment="1" applyProtection="1">
      <alignment horizontal="right"/>
    </xf>
    <xf numFmtId="0" fontId="69" fillId="0" borderId="42" xfId="10" applyFont="1" applyBorder="1" applyProtection="1"/>
    <xf numFmtId="0" fontId="64" fillId="0" borderId="0" xfId="10" applyFill="1" applyProtection="1"/>
    <xf numFmtId="0" fontId="62" fillId="0" borderId="54" xfId="10" applyFont="1" applyBorder="1" applyAlignment="1" applyProtection="1">
      <alignment horizontal="center"/>
    </xf>
    <xf numFmtId="0" fontId="62" fillId="6" borderId="139" xfId="10" applyFont="1" applyFill="1" applyBorder="1" applyAlignment="1" applyProtection="1">
      <alignment horizontal="right"/>
      <protection locked="0"/>
    </xf>
    <xf numFmtId="3" fontId="70" fillId="12" borderId="139" xfId="10" applyNumberFormat="1" applyFont="1" applyFill="1" applyBorder="1" applyAlignment="1" applyProtection="1">
      <alignment horizontal="right"/>
    </xf>
    <xf numFmtId="0" fontId="70" fillId="16" borderId="139" xfId="10" applyFont="1" applyFill="1" applyBorder="1" applyAlignment="1" applyProtection="1">
      <alignment horizontal="right"/>
    </xf>
    <xf numFmtId="0" fontId="70" fillId="16" borderId="143" xfId="10" applyFont="1" applyFill="1" applyBorder="1" applyAlignment="1" applyProtection="1">
      <alignment horizontal="right"/>
    </xf>
    <xf numFmtId="0" fontId="70" fillId="16" borderId="0" xfId="10" applyFont="1" applyFill="1" applyBorder="1" applyAlignment="1" applyProtection="1">
      <alignment horizontal="right"/>
    </xf>
    <xf numFmtId="0" fontId="70" fillId="16" borderId="33" xfId="10" applyFont="1" applyFill="1" applyBorder="1" applyAlignment="1" applyProtection="1">
      <alignment horizontal="right"/>
    </xf>
    <xf numFmtId="0" fontId="70" fillId="16" borderId="41" xfId="10" applyFont="1" applyFill="1" applyBorder="1" applyAlignment="1" applyProtection="1">
      <alignment horizontal="right"/>
    </xf>
    <xf numFmtId="0" fontId="70" fillId="16" borderId="42" xfId="10" applyFont="1" applyFill="1" applyBorder="1" applyAlignment="1" applyProtection="1">
      <alignment horizontal="right"/>
    </xf>
    <xf numFmtId="0" fontId="72" fillId="0" borderId="0" xfId="10" applyFont="1" applyProtection="1"/>
    <xf numFmtId="0" fontId="0" fillId="0" borderId="0" xfId="0" applyFill="1" applyProtection="1"/>
    <xf numFmtId="0" fontId="0" fillId="13" borderId="0" xfId="0" applyFill="1" applyProtection="1"/>
    <xf numFmtId="0" fontId="0" fillId="0" borderId="17" xfId="0" applyFill="1" applyBorder="1" applyAlignment="1" applyProtection="1">
      <alignment horizontal="center" vertical="center" wrapText="1"/>
    </xf>
    <xf numFmtId="10" fontId="0" fillId="6" borderId="17" xfId="4" applyNumberFormat="1" applyFont="1" applyFill="1" applyBorder="1" applyAlignment="1" applyProtection="1">
      <alignment horizontal="left" vertical="center"/>
      <protection locked="0"/>
    </xf>
    <xf numFmtId="0" fontId="57" fillId="0" borderId="0" xfId="6" applyFill="1" applyBorder="1"/>
    <xf numFmtId="0" fontId="0" fillId="0" borderId="17" xfId="0" applyFill="1" applyBorder="1" applyAlignment="1" applyProtection="1">
      <alignment horizontal="center" vertical="center"/>
    </xf>
    <xf numFmtId="0" fontId="0" fillId="17" borderId="17" xfId="0" applyFill="1" applyBorder="1" applyProtection="1"/>
    <xf numFmtId="0" fontId="0" fillId="17" borderId="17" xfId="0" applyFill="1" applyBorder="1" applyAlignment="1" applyProtection="1">
      <alignment vertical="center" wrapText="1"/>
    </xf>
    <xf numFmtId="44" fontId="0" fillId="17" borderId="17" xfId="1" applyFont="1" applyFill="1" applyBorder="1" applyAlignment="1" applyProtection="1">
      <alignment horizontal="center" vertical="center" wrapText="1"/>
    </xf>
    <xf numFmtId="44" fontId="0" fillId="6" borderId="17" xfId="1" applyFont="1" applyFill="1" applyBorder="1" applyAlignment="1" applyProtection="1">
      <alignment horizontal="center" vertical="center" wrapText="1"/>
      <protection locked="0"/>
    </xf>
    <xf numFmtId="44" fontId="0" fillId="17" borderId="17" xfId="1" applyFont="1" applyFill="1" applyBorder="1" applyAlignment="1" applyProtection="1">
      <alignment horizontal="center" wrapText="1"/>
    </xf>
    <xf numFmtId="0" fontId="74" fillId="17" borderId="17" xfId="0" applyFont="1" applyFill="1" applyBorder="1" applyProtection="1"/>
    <xf numFmtId="44" fontId="0" fillId="12" borderId="17" xfId="1" applyFont="1" applyFill="1" applyBorder="1" applyAlignment="1" applyProtection="1">
      <alignment horizontal="center" vertical="center" wrapText="1"/>
    </xf>
    <xf numFmtId="44" fontId="0" fillId="12" borderId="17" xfId="1" applyFont="1" applyFill="1" applyBorder="1" applyAlignment="1" applyProtection="1">
      <alignment horizontal="center" wrapText="1"/>
    </xf>
    <xf numFmtId="0" fontId="58" fillId="13" borderId="11" xfId="0" applyFont="1" applyFill="1" applyBorder="1" applyProtection="1"/>
    <xf numFmtId="0" fontId="0" fillId="13" borderId="17" xfId="0" applyFill="1" applyBorder="1" applyProtection="1"/>
    <xf numFmtId="0" fontId="0" fillId="13" borderId="17" xfId="0" applyFill="1" applyBorder="1" applyAlignment="1" applyProtection="1">
      <alignment vertical="center" wrapText="1"/>
    </xf>
    <xf numFmtId="0" fontId="0" fillId="0" borderId="17" xfId="0" applyFill="1" applyBorder="1" applyProtection="1"/>
    <xf numFmtId="44" fontId="0" fillId="0" borderId="17" xfId="1" applyFont="1" applyFill="1" applyBorder="1" applyAlignment="1" applyProtection="1">
      <alignment horizontal="center" wrapText="1"/>
    </xf>
    <xf numFmtId="0" fontId="75" fillId="0" borderId="17" xfId="0" applyFont="1" applyFill="1" applyBorder="1" applyProtection="1"/>
    <xf numFmtId="0" fontId="0" fillId="12" borderId="17" xfId="0" applyFill="1" applyBorder="1" applyAlignment="1" applyProtection="1">
      <alignment horizontal="center" vertical="center" wrapText="1"/>
    </xf>
    <xf numFmtId="0" fontId="0" fillId="12" borderId="0" xfId="0" applyFill="1" applyProtection="1"/>
    <xf numFmtId="0" fontId="0" fillId="8" borderId="0" xfId="0" applyFill="1" applyProtection="1"/>
    <xf numFmtId="0" fontId="0" fillId="0" borderId="17" xfId="0" applyFill="1" applyBorder="1" applyAlignment="1" applyProtection="1">
      <alignment vertical="center" wrapText="1"/>
    </xf>
    <xf numFmtId="44" fontId="0" fillId="18" borderId="17" xfId="0" applyNumberFormat="1" applyFill="1" applyBorder="1" applyAlignment="1" applyProtection="1">
      <alignment horizontal="center"/>
    </xf>
    <xf numFmtId="44" fontId="0" fillId="18" borderId="17" xfId="1" applyFont="1" applyFill="1" applyBorder="1" applyAlignment="1" applyProtection="1">
      <alignment horizontal="left"/>
    </xf>
    <xf numFmtId="0" fontId="76" fillId="13" borderId="17" xfId="0" applyFont="1" applyFill="1" applyBorder="1" applyAlignment="1" applyProtection="1">
      <alignment vertical="center"/>
    </xf>
    <xf numFmtId="0" fontId="0" fillId="0" borderId="17" xfId="0" applyFill="1" applyBorder="1" applyAlignment="1" applyProtection="1"/>
    <xf numFmtId="44" fontId="0" fillId="6" borderId="16" xfId="1" applyFont="1" applyFill="1" applyBorder="1" applyAlignment="1" applyProtection="1">
      <alignment horizontal="center" vertical="center" wrapText="1"/>
      <protection locked="0"/>
    </xf>
    <xf numFmtId="44" fontId="0" fillId="6" borderId="15" xfId="1" applyFont="1" applyFill="1" applyBorder="1" applyAlignment="1" applyProtection="1">
      <alignment horizontal="center" vertical="center" wrapText="1"/>
      <protection locked="0"/>
    </xf>
    <xf numFmtId="44" fontId="0" fillId="12" borderId="16" xfId="1" applyFont="1" applyFill="1" applyBorder="1" applyAlignment="1" applyProtection="1">
      <alignment horizontal="center"/>
    </xf>
    <xf numFmtId="0" fontId="0" fillId="19" borderId="0" xfId="0" applyFill="1" applyProtection="1"/>
    <xf numFmtId="44" fontId="0" fillId="18" borderId="17" xfId="1" applyFont="1" applyFill="1" applyBorder="1" applyAlignment="1" applyProtection="1">
      <alignment horizontal="center"/>
    </xf>
    <xf numFmtId="44" fontId="0" fillId="6" borderId="17" xfId="1" applyFont="1" applyFill="1" applyBorder="1" applyAlignment="1" applyProtection="1">
      <alignment horizontal="center" vertical="center"/>
      <protection locked="0"/>
    </xf>
    <xf numFmtId="0" fontId="0" fillId="0" borderId="0" xfId="0" applyFill="1" applyAlignment="1" applyProtection="1">
      <alignment horizontal="center" wrapText="1"/>
    </xf>
    <xf numFmtId="44" fontId="0" fillId="18" borderId="17" xfId="0" applyNumberFormat="1" applyFill="1" applyBorder="1" applyProtection="1"/>
    <xf numFmtId="44" fontId="0" fillId="0" borderId="0" xfId="1" applyFont="1" applyFill="1" applyAlignment="1" applyProtection="1">
      <alignment horizontal="left" wrapText="1"/>
    </xf>
    <xf numFmtId="0" fontId="0" fillId="0" borderId="0" xfId="0" applyFill="1" applyAlignment="1" applyProtection="1">
      <alignment horizontal="left" wrapText="1"/>
    </xf>
    <xf numFmtId="44" fontId="0" fillId="0" borderId="0" xfId="1" applyFont="1" applyFill="1" applyAlignment="1" applyProtection="1">
      <alignment horizontal="center" wrapText="1"/>
    </xf>
    <xf numFmtId="0" fontId="34" fillId="0" borderId="0" xfId="0" applyFont="1" applyFill="1" applyProtection="1"/>
    <xf numFmtId="0" fontId="0" fillId="0" borderId="0" xfId="0" applyFill="1" applyAlignment="1" applyProtection="1"/>
    <xf numFmtId="0" fontId="0" fillId="0" borderId="0" xfId="0" applyFill="1" applyAlignment="1" applyProtection="1">
      <alignment horizontal="center"/>
    </xf>
    <xf numFmtId="0" fontId="77" fillId="12" borderId="0" xfId="0" applyFont="1" applyFill="1" applyAlignment="1" applyProtection="1">
      <alignment horizontal="center"/>
    </xf>
    <xf numFmtId="0" fontId="78" fillId="13" borderId="151" xfId="5" applyFont="1" applyFill="1" applyBorder="1" applyProtection="1"/>
    <xf numFmtId="0" fontId="56" fillId="13" borderId="152" xfId="5" applyFill="1" applyBorder="1" applyProtection="1"/>
    <xf numFmtId="0" fontId="56" fillId="13" borderId="153" xfId="5" applyFill="1" applyBorder="1" applyProtection="1"/>
    <xf numFmtId="0" fontId="0" fillId="13" borderId="11" xfId="0" applyFill="1" applyBorder="1" applyProtection="1"/>
    <xf numFmtId="0" fontId="0" fillId="13" borderId="0" xfId="0" applyFill="1" applyBorder="1" applyProtection="1"/>
    <xf numFmtId="0" fontId="0" fillId="13" borderId="12" xfId="0" applyFill="1" applyBorder="1" applyProtection="1"/>
    <xf numFmtId="0" fontId="34" fillId="13" borderId="0" xfId="0" applyFont="1" applyFill="1" applyBorder="1" applyProtection="1"/>
    <xf numFmtId="0" fontId="34" fillId="13" borderId="12" xfId="0" applyFont="1" applyFill="1" applyBorder="1" applyProtection="1"/>
    <xf numFmtId="0" fontId="0" fillId="13" borderId="13" xfId="0" applyFill="1" applyBorder="1" applyAlignment="1" applyProtection="1">
      <alignment horizontal="center"/>
    </xf>
    <xf numFmtId="0" fontId="34" fillId="13" borderId="14" xfId="0" applyFont="1" applyFill="1" applyBorder="1" applyAlignment="1" applyProtection="1">
      <alignment horizontal="center" vertical="center" wrapText="1"/>
    </xf>
    <xf numFmtId="0" fontId="34" fillId="13" borderId="14" xfId="0" applyFont="1" applyFill="1" applyBorder="1" applyAlignment="1" applyProtection="1">
      <alignment horizontal="left" vertical="center" wrapText="1"/>
    </xf>
    <xf numFmtId="0" fontId="34" fillId="13" borderId="15" xfId="0" applyFont="1" applyFill="1" applyBorder="1" applyAlignment="1" applyProtection="1">
      <alignment horizontal="center" vertical="center" wrapText="1"/>
    </xf>
    <xf numFmtId="0" fontId="0" fillId="12" borderId="0" xfId="0" applyFill="1" applyAlignment="1" applyProtection="1">
      <alignment horizontal="center"/>
    </xf>
    <xf numFmtId="0" fontId="58" fillId="12" borderId="0" xfId="0" applyFont="1" applyFill="1" applyAlignment="1" applyProtection="1">
      <alignment horizontal="left"/>
    </xf>
    <xf numFmtId="0" fontId="30" fillId="12" borderId="0" xfId="0" applyFont="1" applyFill="1" applyAlignment="1" applyProtection="1"/>
    <xf numFmtId="0" fontId="80" fillId="20" borderId="11" xfId="0" applyFont="1" applyFill="1" applyBorder="1" applyAlignment="1" applyProtection="1">
      <alignment horizontal="center"/>
    </xf>
    <xf numFmtId="0" fontId="81" fillId="20" borderId="0" xfId="0" applyFont="1" applyFill="1" applyBorder="1" applyProtection="1">
      <protection locked="0"/>
    </xf>
    <xf numFmtId="44" fontId="0" fillId="20" borderId="0" xfId="1" applyFont="1" applyFill="1" applyBorder="1" applyProtection="1">
      <protection locked="0"/>
    </xf>
    <xf numFmtId="0" fontId="0" fillId="20" borderId="0" xfId="0" applyFill="1" applyBorder="1" applyAlignment="1" applyProtection="1">
      <alignment horizontal="center"/>
      <protection locked="0"/>
    </xf>
    <xf numFmtId="44" fontId="0" fillId="20" borderId="0" xfId="1" applyFont="1" applyFill="1" applyBorder="1" applyProtection="1"/>
    <xf numFmtId="44" fontId="0" fillId="20" borderId="12" xfId="0" applyNumberFormat="1" applyFill="1" applyBorder="1" applyProtection="1"/>
    <xf numFmtId="0" fontId="30" fillId="12" borderId="0" xfId="0" applyFont="1" applyFill="1" applyProtection="1"/>
    <xf numFmtId="0" fontId="82" fillId="12" borderId="0" xfId="0" applyFont="1" applyFill="1" applyProtection="1"/>
    <xf numFmtId="0" fontId="80" fillId="13" borderId="11" xfId="0" applyFont="1" applyFill="1" applyBorder="1" applyAlignment="1" applyProtection="1">
      <alignment horizontal="center"/>
    </xf>
    <xf numFmtId="0" fontId="81" fillId="13" borderId="0" xfId="0" applyFont="1" applyFill="1" applyBorder="1" applyProtection="1">
      <protection locked="0"/>
    </xf>
    <xf numFmtId="44" fontId="0" fillId="13" borderId="0" xfId="1" applyFont="1" applyFill="1" applyBorder="1" applyProtection="1">
      <protection locked="0"/>
    </xf>
    <xf numFmtId="0" fontId="0" fillId="13" borderId="0" xfId="0" applyFill="1" applyBorder="1" applyAlignment="1" applyProtection="1">
      <alignment horizontal="center"/>
      <protection locked="0"/>
    </xf>
    <xf numFmtId="44" fontId="0" fillId="13" borderId="0" xfId="1" applyFont="1" applyFill="1" applyBorder="1" applyProtection="1"/>
    <xf numFmtId="44" fontId="0" fillId="13" borderId="12" xfId="0" applyNumberFormat="1" applyFill="1" applyBorder="1" applyProtection="1"/>
    <xf numFmtId="0" fontId="82" fillId="12" borderId="0" xfId="0" applyFont="1" applyFill="1" applyAlignment="1" applyProtection="1">
      <alignment horizontal="left"/>
    </xf>
    <xf numFmtId="0" fontId="82" fillId="12" borderId="0" xfId="0" applyFont="1" applyFill="1" applyAlignment="1" applyProtection="1">
      <alignment horizontal="center"/>
    </xf>
    <xf numFmtId="0" fontId="30" fillId="12" borderId="0" xfId="0" applyFont="1" applyFill="1" applyAlignment="1" applyProtection="1">
      <alignment horizontal="left"/>
    </xf>
    <xf numFmtId="0" fontId="75" fillId="12" borderId="0" xfId="0" applyFont="1" applyFill="1" applyAlignment="1" applyProtection="1">
      <alignment horizontal="center"/>
    </xf>
    <xf numFmtId="0" fontId="75" fillId="12" borderId="0" xfId="0" applyFont="1" applyFill="1" applyProtection="1"/>
    <xf numFmtId="0" fontId="34" fillId="13" borderId="154" xfId="0" applyFont="1" applyFill="1" applyBorder="1" applyProtection="1"/>
    <xf numFmtId="0" fontId="34" fillId="13" borderId="155" xfId="0" applyFont="1" applyFill="1" applyBorder="1" applyProtection="1"/>
    <xf numFmtId="44" fontId="34" fillId="13" borderId="155" xfId="0" applyNumberFormat="1" applyFont="1" applyFill="1" applyBorder="1" applyProtection="1"/>
    <xf numFmtId="44" fontId="34" fillId="13" borderId="155" xfId="1" applyFont="1" applyFill="1" applyBorder="1" applyProtection="1"/>
    <xf numFmtId="44" fontId="34" fillId="13" borderId="156" xfId="0" applyNumberFormat="1" applyFont="1" applyFill="1" applyBorder="1" applyProtection="1"/>
    <xf numFmtId="0" fontId="30" fillId="13" borderId="11" xfId="0" applyFont="1" applyFill="1" applyBorder="1" applyProtection="1"/>
    <xf numFmtId="0" fontId="30" fillId="13" borderId="0" xfId="0" applyFont="1" applyFill="1" applyBorder="1" applyProtection="1"/>
    <xf numFmtId="0" fontId="30" fillId="13" borderId="12" xfId="0" applyFont="1" applyFill="1" applyBorder="1" applyProtection="1"/>
    <xf numFmtId="0" fontId="30" fillId="0" borderId="11" xfId="0" applyFont="1" applyBorder="1"/>
    <xf numFmtId="9" fontId="83" fillId="13" borderId="12" xfId="4" applyFont="1" applyFill="1" applyBorder="1" applyAlignment="1" applyProtection="1">
      <alignment horizontal="center" wrapText="1"/>
    </xf>
    <xf numFmtId="0" fontId="0" fillId="13" borderId="13" xfId="0" applyFill="1" applyBorder="1" applyProtection="1"/>
    <xf numFmtId="0" fontId="0" fillId="13" borderId="14" xfId="0" applyFill="1" applyBorder="1" applyProtection="1"/>
    <xf numFmtId="0" fontId="0" fillId="13" borderId="15" xfId="0" applyFill="1" applyBorder="1" applyProtection="1"/>
    <xf numFmtId="0" fontId="77" fillId="20" borderId="0" xfId="0" applyFont="1" applyFill="1" applyAlignment="1" applyProtection="1">
      <alignment horizontal="center"/>
    </xf>
    <xf numFmtId="0" fontId="77" fillId="20" borderId="0" xfId="0" applyFont="1" applyFill="1" applyProtection="1"/>
    <xf numFmtId="0" fontId="25" fillId="0" borderId="20" xfId="0" applyFont="1" applyBorder="1"/>
    <xf numFmtId="0" fontId="0" fillId="0" borderId="20" xfId="0" applyBorder="1"/>
    <xf numFmtId="0" fontId="12" fillId="0" borderId="19" xfId="0" applyFont="1" applyBorder="1"/>
    <xf numFmtId="0" fontId="12" fillId="9" borderId="19" xfId="0" applyFont="1" applyFill="1" applyBorder="1"/>
    <xf numFmtId="0" fontId="12" fillId="9" borderId="17" xfId="0" applyFont="1" applyFill="1" applyBorder="1"/>
    <xf numFmtId="44" fontId="38" fillId="9" borderId="17" xfId="0" applyNumberFormat="1" applyFont="1" applyFill="1" applyBorder="1"/>
    <xf numFmtId="0" fontId="12" fillId="9" borderId="17" xfId="2" applyFont="1" applyFill="1" applyBorder="1" applyAlignment="1" applyProtection="1">
      <alignment vertical="center" wrapText="1"/>
      <protection locked="0"/>
    </xf>
    <xf numFmtId="0" fontId="38" fillId="9" borderId="17" xfId="0" applyFont="1" applyFill="1" applyBorder="1" applyAlignment="1" applyProtection="1">
      <alignment horizontal="center" vertical="center"/>
      <protection locked="0"/>
    </xf>
    <xf numFmtId="0" fontId="38" fillId="9" borderId="17" xfId="0" applyNumberFormat="1" applyFont="1" applyFill="1" applyBorder="1"/>
    <xf numFmtId="10" fontId="2" fillId="9" borderId="0" xfId="0" applyNumberFormat="1" applyFont="1" applyFill="1" applyBorder="1" applyProtection="1"/>
    <xf numFmtId="0" fontId="12" fillId="3" borderId="8" xfId="2" applyFont="1" applyBorder="1" applyAlignment="1" applyProtection="1">
      <alignment horizontal="right" vertical="center" wrapText="1"/>
    </xf>
    <xf numFmtId="10" fontId="12" fillId="6" borderId="16" xfId="4" applyNumberFormat="1" applyFont="1" applyFill="1" applyBorder="1" applyAlignment="1" applyProtection="1">
      <alignment horizontal="center" vertical="center" wrapText="1"/>
      <protection locked="0"/>
    </xf>
    <xf numFmtId="0" fontId="12" fillId="3" borderId="13" xfId="2" applyFont="1" applyBorder="1" applyAlignment="1" applyProtection="1">
      <alignment horizontal="right" vertical="center" wrapText="1"/>
    </xf>
    <xf numFmtId="164" fontId="12" fillId="6" borderId="16" xfId="1" applyNumberFormat="1" applyFont="1" applyFill="1" applyBorder="1" applyAlignment="1" applyProtection="1">
      <alignment horizontal="center" vertical="center" wrapText="1"/>
      <protection locked="0"/>
    </xf>
    <xf numFmtId="44" fontId="23" fillId="0" borderId="14" xfId="1" applyFont="1" applyBorder="1" applyProtection="1"/>
    <xf numFmtId="44" fontId="34" fillId="0" borderId="0" xfId="1" applyFont="1" applyBorder="1" applyProtection="1"/>
    <xf numFmtId="8" fontId="26" fillId="0" borderId="0" xfId="0" applyNumberFormat="1" applyFont="1" applyBorder="1" applyAlignment="1" applyProtection="1">
      <alignment horizontal="left"/>
    </xf>
    <xf numFmtId="0" fontId="47" fillId="0" borderId="0" xfId="0" applyFont="1" applyBorder="1" applyAlignment="1" applyProtection="1">
      <alignment vertical="center" wrapText="1"/>
    </xf>
    <xf numFmtId="0" fontId="2" fillId="0" borderId="0" xfId="0" applyFont="1" applyBorder="1" applyAlignment="1" applyProtection="1">
      <alignment vertical="top" wrapText="1"/>
    </xf>
    <xf numFmtId="0" fontId="12" fillId="0" borderId="0" xfId="0" applyFont="1" applyBorder="1" applyProtection="1"/>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0" fontId="0" fillId="0" borderId="0" xfId="0" applyAlignment="1">
      <alignment wrapText="1"/>
    </xf>
    <xf numFmtId="44" fontId="17" fillId="9" borderId="0" xfId="1" applyFont="1" applyFill="1" applyBorder="1" applyProtection="1">
      <protection hidden="1"/>
    </xf>
    <xf numFmtId="0" fontId="22"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2" fillId="0" borderId="0" xfId="0" applyFont="1" applyAlignment="1" applyProtection="1">
      <alignment horizontal="center"/>
      <protection locked="0"/>
    </xf>
    <xf numFmtId="44" fontId="22" fillId="0" borderId="0" xfId="0" applyNumberFormat="1" applyFont="1" applyProtection="1">
      <protection locked="0"/>
    </xf>
    <xf numFmtId="44" fontId="2" fillId="0" borderId="0" xfId="0" applyNumberFormat="1" applyFont="1" applyProtection="1">
      <protection locked="0"/>
    </xf>
    <xf numFmtId="10" fontId="2" fillId="0" borderId="0" xfId="0" applyNumberFormat="1" applyFont="1" applyProtection="1">
      <protection locked="0"/>
    </xf>
    <xf numFmtId="0" fontId="13" fillId="6" borderId="20" xfId="0" applyFont="1" applyFill="1" applyBorder="1" applyAlignment="1" applyProtection="1">
      <alignment horizontal="left" vertical="center"/>
      <protection locked="0"/>
    </xf>
    <xf numFmtId="0" fontId="85" fillId="0" borderId="0" xfId="0" applyFont="1" applyBorder="1" applyAlignment="1">
      <alignment horizontal="center"/>
    </xf>
    <xf numFmtId="0" fontId="82" fillId="0" borderId="21" xfId="0" applyFont="1" applyFill="1" applyBorder="1" applyAlignment="1">
      <alignment horizontal="left"/>
    </xf>
    <xf numFmtId="9" fontId="86" fillId="0" borderId="18" xfId="4" applyFont="1" applyFill="1" applyBorder="1" applyAlignment="1">
      <alignment horizontal="left"/>
    </xf>
    <xf numFmtId="3" fontId="62" fillId="12" borderId="59" xfId="7" applyNumberFormat="1" applyFont="1" applyFill="1" applyBorder="1" applyAlignment="1" applyProtection="1">
      <alignment horizontal="right"/>
    </xf>
    <xf numFmtId="3" fontId="62" fillId="12" borderId="17" xfId="7" applyNumberFormat="1" applyFont="1" applyFill="1" applyBorder="1" applyAlignment="1" applyProtection="1">
      <alignment horizontal="right"/>
    </xf>
    <xf numFmtId="3" fontId="62" fillId="12" borderId="18" xfId="7" applyNumberFormat="1" applyFont="1" applyFill="1" applyBorder="1" applyAlignment="1" applyProtection="1">
      <alignment horizontal="right"/>
    </xf>
    <xf numFmtId="3" fontId="62" fillId="12" borderId="21" xfId="7" applyNumberFormat="1" applyFont="1" applyFill="1" applyBorder="1" applyAlignment="1" applyProtection="1">
      <alignment horizontal="right"/>
    </xf>
    <xf numFmtId="3" fontId="62" fillId="12" borderId="23" xfId="7" applyNumberFormat="1" applyFont="1" applyFill="1" applyBorder="1" applyAlignment="1" applyProtection="1">
      <alignment horizontal="right"/>
    </xf>
    <xf numFmtId="3" fontId="67" fillId="12" borderId="27" xfId="7" applyNumberFormat="1" applyFont="1" applyFill="1" applyBorder="1" applyAlignment="1" applyProtection="1">
      <alignment horizontal="right"/>
    </xf>
    <xf numFmtId="37" fontId="62" fillId="12" borderId="8" xfId="7" applyNumberFormat="1" applyFont="1" applyFill="1" applyBorder="1" applyAlignment="1" applyProtection="1">
      <alignment horizontal="right"/>
    </xf>
    <xf numFmtId="3" fontId="62" fillId="12" borderId="65" xfId="7" applyNumberFormat="1" applyFont="1" applyFill="1" applyBorder="1" applyAlignment="1" applyProtection="1">
      <alignment horizontal="right"/>
    </xf>
    <xf numFmtId="3" fontId="62" fillId="12" borderId="66" xfId="7" applyNumberFormat="1" applyFont="1" applyFill="1" applyBorder="1" applyAlignment="1" applyProtection="1">
      <alignment horizontal="right"/>
    </xf>
    <xf numFmtId="3" fontId="62" fillId="0" borderId="60" xfId="7" applyNumberFormat="1" applyFont="1" applyFill="1" applyBorder="1" applyAlignment="1" applyProtection="1">
      <alignment horizontal="right"/>
    </xf>
    <xf numFmtId="3" fontId="62" fillId="0" borderId="67" xfId="7" applyNumberFormat="1" applyFont="1" applyFill="1" applyBorder="1" applyAlignment="1" applyProtection="1">
      <alignment horizontal="right"/>
    </xf>
    <xf numFmtId="0" fontId="70" fillId="16" borderId="149" xfId="10" applyFont="1" applyFill="1" applyBorder="1" applyAlignment="1" applyProtection="1">
      <alignment horizontal="right"/>
    </xf>
    <xf numFmtId="0" fontId="70" fillId="16" borderId="14" xfId="10" applyFont="1" applyFill="1" applyBorder="1" applyAlignment="1" applyProtection="1">
      <alignment horizontal="right"/>
    </xf>
    <xf numFmtId="0" fontId="70" fillId="16" borderId="150" xfId="10" applyFont="1" applyFill="1" applyBorder="1" applyAlignment="1" applyProtection="1">
      <alignment horizontal="right"/>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7"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2"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2" fillId="0" borderId="0" xfId="0" applyFont="1" applyBorder="1" applyAlignment="1">
      <alignment horizontal="left" vertical="center" wrapText="1"/>
    </xf>
    <xf numFmtId="0" fontId="47" fillId="0" borderId="0" xfId="0" applyFont="1" applyBorder="1" applyAlignment="1">
      <alignment horizontal="center" vertical="top" wrapText="1"/>
    </xf>
    <xf numFmtId="0" fontId="15" fillId="0" borderId="0" xfId="0" applyFont="1" applyAlignment="1" applyProtection="1">
      <alignment horizontal="left" vertical="top" wrapText="1"/>
    </xf>
    <xf numFmtId="0" fontId="29" fillId="0" borderId="0" xfId="0" applyFont="1" applyBorder="1" applyAlignment="1" applyProtection="1">
      <alignment horizontal="center" vertical="center"/>
    </xf>
    <xf numFmtId="0" fontId="48" fillId="0" borderId="0"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6" fillId="9" borderId="0" xfId="0" applyFont="1" applyFill="1" applyBorder="1" applyAlignment="1" applyProtection="1">
      <alignment horizontal="left" vertical="center" wrapText="1"/>
    </xf>
    <xf numFmtId="0" fontId="42" fillId="0" borderId="0" xfId="0" applyFont="1" applyBorder="1" applyAlignment="1" applyProtection="1">
      <alignment horizontal="center" vertical="center" wrapText="1"/>
    </xf>
    <xf numFmtId="0" fontId="6" fillId="0" borderId="0" xfId="0" applyFont="1" applyBorder="1" applyAlignment="1" applyProtection="1">
      <alignment horizontal="left" vertical="top" wrapText="1"/>
    </xf>
    <xf numFmtId="0" fontId="6" fillId="9" borderId="0" xfId="0" applyFont="1" applyFill="1" applyBorder="1" applyAlignment="1" applyProtection="1">
      <alignment horizontal="left" wrapText="1"/>
    </xf>
    <xf numFmtId="0" fontId="6" fillId="0" borderId="0" xfId="0" applyFont="1" applyBorder="1" applyAlignment="1" applyProtection="1">
      <alignment horizontal="left" vertical="center"/>
    </xf>
    <xf numFmtId="0" fontId="16" fillId="0" borderId="0"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0"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8" fillId="9" borderId="17" xfId="0" applyNumberFormat="1" applyFont="1" applyFill="1" applyBorder="1" applyAlignment="1">
      <alignment horizontal="center"/>
    </xf>
    <xf numFmtId="0" fontId="12" fillId="9" borderId="17" xfId="0" applyFont="1" applyFill="1" applyBorder="1" applyAlignment="1">
      <alignment horizontal="left"/>
    </xf>
    <xf numFmtId="44" fontId="38" fillId="0" borderId="17" xfId="0" applyNumberFormat="1" applyFont="1" applyBorder="1" applyAlignment="1">
      <alignment horizontal="center"/>
    </xf>
    <xf numFmtId="44" fontId="38" fillId="5" borderId="19" xfId="0" applyNumberFormat="1" applyFont="1" applyFill="1" applyBorder="1" applyAlignment="1">
      <alignment horizontal="center"/>
    </xf>
    <xf numFmtId="44" fontId="38"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2" borderId="31" xfId="0" applyFont="1" applyFill="1" applyBorder="1" applyAlignment="1">
      <alignment horizontal="left" wrapText="1"/>
    </xf>
    <xf numFmtId="44" fontId="12" fillId="5" borderId="29" xfId="0" applyNumberFormat="1" applyFont="1" applyFill="1" applyBorder="1" applyAlignment="1" applyProtection="1">
      <alignment horizontal="center"/>
    </xf>
    <xf numFmtId="44" fontId="12" fillId="5" borderId="31" xfId="0" applyNumberFormat="1" applyFont="1" applyFill="1" applyBorder="1" applyAlignment="1" applyProtection="1">
      <alignment horizontal="center"/>
    </xf>
    <xf numFmtId="0" fontId="12" fillId="0" borderId="19" xfId="0" applyFont="1" applyBorder="1" applyAlignment="1">
      <alignment horizontal="left"/>
    </xf>
    <xf numFmtId="0" fontId="12" fillId="0" borderId="16" xfId="0" applyFont="1" applyBorder="1" applyAlignment="1">
      <alignment horizontal="left"/>
    </xf>
    <xf numFmtId="165" fontId="38" fillId="0" borderId="19" xfId="0" applyNumberFormat="1" applyFont="1" applyBorder="1" applyAlignment="1">
      <alignment horizontal="center"/>
    </xf>
    <xf numFmtId="165" fontId="38" fillId="0" borderId="16" xfId="0" applyNumberFormat="1" applyFont="1" applyBorder="1" applyAlignment="1">
      <alignment horizontal="center"/>
    </xf>
    <xf numFmtId="0" fontId="38" fillId="0" borderId="17" xfId="0" applyFont="1" applyBorder="1" applyAlignment="1">
      <alignment horizontal="center"/>
    </xf>
    <xf numFmtId="0" fontId="38" fillId="9" borderId="17" xfId="0" applyFont="1" applyFill="1" applyBorder="1" applyAlignment="1">
      <alignment horizontal="center"/>
    </xf>
    <xf numFmtId="0" fontId="13" fillId="2" borderId="17" xfId="0" applyFont="1" applyFill="1" applyBorder="1" applyAlignment="1">
      <alignment horizontal="left" vertical="center" wrapText="1"/>
    </xf>
    <xf numFmtId="0" fontId="38" fillId="0" borderId="17" xfId="0" applyFont="1" applyBorder="1" applyAlignment="1">
      <alignment horizontal="center" vertical="center"/>
    </xf>
    <xf numFmtId="0" fontId="12" fillId="0" borderId="17" xfId="0" applyFont="1" applyBorder="1" applyAlignment="1">
      <alignment horizontal="left"/>
    </xf>
    <xf numFmtId="165" fontId="84" fillId="0" borderId="8" xfId="0" applyNumberFormat="1" applyFont="1" applyBorder="1" applyAlignment="1" applyProtection="1">
      <alignment horizontal="center"/>
    </xf>
    <xf numFmtId="165" fontId="84" fillId="0" borderId="10" xfId="0" applyNumberFormat="1" applyFont="1" applyBorder="1" applyAlignment="1" applyProtection="1">
      <alignment horizontal="center"/>
    </xf>
    <xf numFmtId="165" fontId="84" fillId="0" borderId="13" xfId="0" applyNumberFormat="1" applyFont="1" applyBorder="1" applyAlignment="1" applyProtection="1">
      <alignment horizontal="center"/>
    </xf>
    <xf numFmtId="165" fontId="84" fillId="0" borderId="15" xfId="0" applyNumberFormat="1" applyFont="1" applyBorder="1" applyAlignment="1" applyProtection="1">
      <alignment horizontal="center"/>
    </xf>
    <xf numFmtId="0" fontId="12" fillId="3" borderId="19" xfId="2" applyFont="1" applyBorder="1" applyAlignment="1" applyProtection="1">
      <alignment horizontal="left" vertical="center" wrapText="1"/>
    </xf>
    <xf numFmtId="0" fontId="12" fillId="3" borderId="16" xfId="2"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6" borderId="14" xfId="0" applyFont="1" applyFill="1" applyBorder="1" applyAlignment="1" applyProtection="1">
      <alignment horizontal="left" vertical="center" wrapText="1"/>
      <protection locked="0"/>
    </xf>
    <xf numFmtId="0" fontId="2" fillId="6"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6"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6" fillId="0" borderId="14" xfId="0" applyFont="1" applyBorder="1" applyAlignment="1" applyProtection="1">
      <alignment horizontal="left" vertical="top" wrapText="1" indent="3"/>
    </xf>
    <xf numFmtId="0" fontId="46" fillId="0" borderId="15" xfId="0" applyFont="1" applyBorder="1" applyAlignment="1" applyProtection="1">
      <alignment horizontal="left" vertical="top" wrapText="1" indent="3"/>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40" fillId="0" borderId="0" xfId="0" applyFont="1" applyAlignment="1" applyProtection="1">
      <alignment horizontal="left"/>
    </xf>
    <xf numFmtId="0" fontId="6" fillId="0" borderId="0" xfId="0" applyFont="1" applyAlignment="1" applyProtection="1">
      <alignment horizontal="left" wrapText="1"/>
    </xf>
    <xf numFmtId="0" fontId="57" fillId="7" borderId="0" xfId="6" applyAlignment="1">
      <alignment horizontal="left" wrapText="1"/>
    </xf>
    <xf numFmtId="0" fontId="0" fillId="17" borderId="19" xfId="0" applyFill="1" applyBorder="1" applyAlignment="1" applyProtection="1">
      <alignment horizontal="left" vertical="center"/>
    </xf>
    <xf numFmtId="0" fontId="0" fillId="17" borderId="20" xfId="0" applyFill="1" applyBorder="1" applyAlignment="1" applyProtection="1">
      <alignment horizontal="left" vertical="center"/>
    </xf>
    <xf numFmtId="0" fontId="0" fillId="17" borderId="16" xfId="0" applyFill="1" applyBorder="1" applyAlignment="1" applyProtection="1">
      <alignment horizontal="left" vertical="center"/>
    </xf>
    <xf numFmtId="0" fontId="0" fillId="13" borderId="19" xfId="0" applyFill="1" applyBorder="1" applyAlignment="1" applyProtection="1">
      <alignment horizontal="left" vertical="center"/>
    </xf>
    <xf numFmtId="0" fontId="0" fillId="13" borderId="16" xfId="0" applyFill="1" applyBorder="1" applyAlignment="1" applyProtection="1">
      <alignment horizontal="left" vertical="center"/>
    </xf>
    <xf numFmtId="0" fontId="73" fillId="0" borderId="0" xfId="0" applyFont="1" applyFill="1" applyAlignment="1" applyProtection="1">
      <alignment horizontal="center"/>
    </xf>
    <xf numFmtId="0" fontId="0" fillId="0" borderId="14" xfId="0" applyFill="1" applyBorder="1" applyAlignment="1" applyProtection="1">
      <alignment horizontal="left"/>
    </xf>
    <xf numFmtId="0" fontId="0" fillId="0" borderId="15" xfId="0" applyFill="1" applyBorder="1" applyAlignment="1" applyProtection="1">
      <alignment horizontal="left"/>
    </xf>
    <xf numFmtId="0" fontId="0" fillId="0" borderId="17" xfId="0" applyFill="1" applyBorder="1" applyAlignment="1" applyProtection="1">
      <alignment horizontal="center" vertical="center"/>
    </xf>
    <xf numFmtId="0" fontId="0" fillId="0" borderId="19" xfId="0" applyFill="1" applyBorder="1" applyAlignment="1" applyProtection="1">
      <alignment horizontal="left" vertical="center"/>
    </xf>
    <xf numFmtId="0" fontId="0" fillId="0" borderId="20" xfId="0" applyFill="1" applyBorder="1" applyAlignment="1" applyProtection="1">
      <alignment horizontal="left" vertical="center"/>
    </xf>
    <xf numFmtId="0" fontId="0" fillId="0" borderId="16" xfId="0" applyFill="1" applyBorder="1" applyAlignment="1" applyProtection="1">
      <alignment horizontal="left" vertical="center"/>
    </xf>
    <xf numFmtId="0" fontId="0" fillId="0" borderId="19" xfId="0" applyFill="1" applyBorder="1" applyAlignment="1" applyProtection="1">
      <alignment horizontal="left" vertical="center" wrapText="1"/>
    </xf>
    <xf numFmtId="0" fontId="0" fillId="0" borderId="16" xfId="0" applyFill="1" applyBorder="1" applyAlignment="1" applyProtection="1">
      <alignment horizontal="left" vertical="center" wrapText="1"/>
    </xf>
    <xf numFmtId="0" fontId="0" fillId="0" borderId="13"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0" xfId="0" applyFill="1" applyAlignment="1" applyProtection="1">
      <alignment horizontal="left" wrapText="1"/>
    </xf>
    <xf numFmtId="0" fontId="0" fillId="0" borderId="0" xfId="0" applyFill="1" applyAlignment="1" applyProtection="1">
      <alignment horizontal="center" wrapText="1"/>
    </xf>
    <xf numFmtId="0" fontId="0" fillId="0" borderId="0" xfId="0" applyFill="1" applyAlignment="1" applyProtection="1">
      <alignment horizontal="center"/>
    </xf>
    <xf numFmtId="0" fontId="0" fillId="6" borderId="17" xfId="0" applyFill="1" applyBorder="1" applyAlignment="1" applyProtection="1">
      <alignment horizontal="left" vertical="top" wrapText="1"/>
      <protection locked="0"/>
    </xf>
    <xf numFmtId="0" fontId="79" fillId="13" borderId="0" xfId="0" applyNumberFormat="1" applyFont="1" applyFill="1" applyBorder="1" applyAlignment="1" applyProtection="1">
      <alignment horizontal="left" vertical="top" indent="1"/>
    </xf>
    <xf numFmtId="0" fontId="34" fillId="13" borderId="0" xfId="0" applyFont="1" applyFill="1" applyBorder="1" applyAlignment="1" applyProtection="1">
      <alignment horizontal="center" vertical="center" wrapText="1"/>
    </xf>
    <xf numFmtId="0" fontId="34" fillId="13" borderId="14" xfId="0" applyFont="1" applyFill="1" applyBorder="1" applyAlignment="1" applyProtection="1">
      <alignment horizontal="center" vertical="center" wrapText="1"/>
    </xf>
    <xf numFmtId="0" fontId="34" fillId="13" borderId="0" xfId="0" applyFont="1" applyFill="1" applyBorder="1" applyAlignment="1" applyProtection="1">
      <alignment horizontal="center"/>
    </xf>
    <xf numFmtId="0" fontId="30" fillId="13" borderId="11" xfId="0" applyFont="1" applyFill="1" applyBorder="1" applyAlignment="1" applyProtection="1">
      <alignment horizontal="left" wrapText="1"/>
    </xf>
    <xf numFmtId="0" fontId="30" fillId="13" borderId="0" xfId="0" applyFont="1" applyFill="1" applyBorder="1" applyAlignment="1" applyProtection="1">
      <alignment horizontal="left" wrapText="1"/>
    </xf>
    <xf numFmtId="0" fontId="30" fillId="13" borderId="12" xfId="0" applyFont="1" applyFill="1" applyBorder="1" applyAlignment="1" applyProtection="1">
      <alignment horizontal="left" wrapText="1"/>
    </xf>
    <xf numFmtId="0" fontId="12" fillId="9" borderId="19" xfId="2" applyFont="1" applyFill="1" applyBorder="1" applyAlignment="1" applyProtection="1">
      <alignment horizontal="left" vertical="center" wrapText="1"/>
      <protection locked="0"/>
    </xf>
    <xf numFmtId="0" fontId="12" fillId="9" borderId="16" xfId="2" applyFont="1" applyFill="1" applyBorder="1" applyAlignment="1" applyProtection="1">
      <alignment horizontal="left" vertical="center" wrapText="1"/>
      <protection locked="0"/>
    </xf>
    <xf numFmtId="0" fontId="40" fillId="0" borderId="19" xfId="0" applyFont="1" applyFill="1" applyBorder="1" applyAlignment="1">
      <alignment horizontal="center" vertical="center"/>
    </xf>
    <xf numFmtId="0" fontId="40"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6" borderId="14" xfId="0" applyFont="1" applyFill="1" applyBorder="1" applyAlignment="1" applyProtection="1">
      <alignment horizontal="left" vertical="top" wrapText="1"/>
      <protection locked="0"/>
    </xf>
    <xf numFmtId="0" fontId="7" fillId="6"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49" fillId="0" borderId="0" xfId="0" applyFont="1" applyBorder="1" applyAlignment="1">
      <alignment horizontal="center" vertical="center" wrapText="1"/>
    </xf>
    <xf numFmtId="0" fontId="17" fillId="0" borderId="14" xfId="0" applyFont="1" applyBorder="1" applyAlignment="1">
      <alignment horizontal="right" vertical="center"/>
    </xf>
    <xf numFmtId="0" fontId="2" fillId="0" borderId="17" xfId="0" applyFont="1" applyBorder="1" applyAlignment="1">
      <alignment horizontal="center" vertical="center"/>
    </xf>
    <xf numFmtId="0" fontId="2" fillId="0" borderId="0" xfId="0" applyFont="1" applyBorder="1" applyAlignment="1">
      <alignment horizontal="left" vertical="center" wrapText="1"/>
    </xf>
    <xf numFmtId="0" fontId="27" fillId="0" borderId="11"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5" fillId="0" borderId="0" xfId="0" applyFont="1" applyBorder="1" applyAlignment="1" applyProtection="1">
      <alignment horizontal="left" wrapText="1"/>
      <protection locked="0"/>
    </xf>
    <xf numFmtId="0" fontId="25" fillId="0" borderId="0" xfId="0" applyFont="1" applyAlignment="1" applyProtection="1">
      <alignment horizontal="left" wrapText="1"/>
      <protection locked="0"/>
    </xf>
    <xf numFmtId="0" fontId="26"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xf>
    <xf numFmtId="0" fontId="26" fillId="0" borderId="0" xfId="0" applyFont="1" applyBorder="1" applyAlignment="1" applyProtection="1"/>
    <xf numFmtId="0" fontId="25" fillId="0" borderId="0" xfId="0" applyFont="1" applyBorder="1" applyAlignment="1" applyProtection="1">
      <alignment horizontal="left"/>
    </xf>
    <xf numFmtId="0" fontId="25" fillId="0" borderId="0" xfId="0" applyFont="1" applyBorder="1" applyAlignment="1" applyProtection="1"/>
    <xf numFmtId="6" fontId="25" fillId="0" borderId="0" xfId="0" applyNumberFormat="1" applyFont="1" applyBorder="1" applyAlignment="1" applyProtection="1">
      <alignment horizontal="left"/>
    </xf>
    <xf numFmtId="6" fontId="25" fillId="0" borderId="0" xfId="0" applyNumberFormat="1" applyFont="1" applyBorder="1" applyAlignment="1" applyProtection="1">
      <alignment horizontal="left" wrapText="1"/>
    </xf>
    <xf numFmtId="0" fontId="49" fillId="9" borderId="0" xfId="0" applyFont="1" applyFill="1" applyBorder="1" applyAlignment="1" applyProtection="1">
      <alignment horizontal="center" vertical="center" wrapText="1"/>
    </xf>
    <xf numFmtId="0" fontId="31" fillId="9" borderId="0" xfId="0" applyFont="1" applyFill="1" applyBorder="1" applyAlignment="1" applyProtection="1">
      <alignment horizontal="right"/>
    </xf>
    <xf numFmtId="0" fontId="24" fillId="9" borderId="0" xfId="0" applyFont="1" applyFill="1" applyBorder="1" applyAlignment="1" applyProtection="1">
      <alignment horizontal="left" vertical="center" wrapText="1"/>
    </xf>
    <xf numFmtId="0" fontId="27" fillId="9" borderId="17" xfId="0" applyFont="1" applyFill="1" applyBorder="1" applyAlignment="1" applyProtection="1">
      <alignment horizontal="center" vertical="center" wrapText="1"/>
    </xf>
    <xf numFmtId="0" fontId="27" fillId="9" borderId="17" xfId="0" applyFont="1" applyFill="1" applyBorder="1" applyAlignment="1" applyProtection="1">
      <alignment horizontal="center" vertical="top" wrapText="1"/>
    </xf>
    <xf numFmtId="0" fontId="2" fillId="9" borderId="11" xfId="0" applyFont="1" applyFill="1" applyBorder="1" applyAlignment="1" applyProtection="1">
      <alignment horizontal="left" vertical="top" wrapText="1"/>
    </xf>
    <xf numFmtId="0" fontId="2" fillId="9" borderId="0" xfId="0" applyFont="1" applyFill="1" applyBorder="1" applyAlignment="1" applyProtection="1">
      <alignment horizontal="left" vertical="top" wrapText="1"/>
    </xf>
    <xf numFmtId="0" fontId="2" fillId="9" borderId="12" xfId="0" applyFont="1" applyFill="1" applyBorder="1" applyAlignment="1" applyProtection="1">
      <alignment horizontal="left" vertical="top" wrapText="1"/>
    </xf>
    <xf numFmtId="0" fontId="25" fillId="9" borderId="0" xfId="0" applyFont="1" applyFill="1" applyBorder="1" applyAlignment="1" applyProtection="1">
      <alignment horizontal="left" vertical="top" wrapText="1"/>
    </xf>
    <xf numFmtId="0" fontId="24" fillId="9" borderId="17" xfId="0" applyFont="1" applyFill="1" applyBorder="1" applyAlignment="1" applyProtection="1">
      <alignment horizontal="center" vertical="center" wrapText="1"/>
    </xf>
    <xf numFmtId="0" fontId="2" fillId="9" borderId="0" xfId="0" applyFont="1" applyFill="1" applyBorder="1" applyAlignment="1" applyProtection="1">
      <alignment horizontal="center"/>
    </xf>
    <xf numFmtId="0" fontId="24" fillId="9" borderId="14" xfId="0" applyFont="1" applyFill="1" applyBorder="1" applyAlignment="1" applyProtection="1">
      <alignment horizontal="left" vertical="center" wrapText="1"/>
    </xf>
    <xf numFmtId="0" fontId="2" fillId="9" borderId="9" xfId="0" applyFont="1" applyFill="1" applyBorder="1" applyAlignment="1" applyProtection="1">
      <alignment horizontal="left" vertical="top" wrapText="1"/>
    </xf>
    <xf numFmtId="0" fontId="27" fillId="9" borderId="0" xfId="0" applyFont="1" applyFill="1" applyBorder="1" applyAlignment="1" applyProtection="1">
      <alignment horizontal="left" vertical="center" wrapText="1"/>
    </xf>
    <xf numFmtId="0" fontId="26" fillId="9" borderId="0" xfId="0" applyFont="1" applyFill="1" applyBorder="1" applyAlignment="1" applyProtection="1">
      <alignment horizontal="center" vertical="center" wrapText="1"/>
    </xf>
    <xf numFmtId="0" fontId="24" fillId="9" borderId="0" xfId="0" applyFont="1" applyFill="1" applyBorder="1" applyAlignment="1" applyProtection="1">
      <alignment horizontal="center" vertical="center" wrapText="1"/>
    </xf>
    <xf numFmtId="0" fontId="27" fillId="9" borderId="0" xfId="0" applyFont="1" applyFill="1" applyBorder="1" applyAlignment="1" applyProtection="1">
      <alignment horizontal="left" vertical="top" wrapText="1"/>
    </xf>
    <xf numFmtId="0" fontId="2" fillId="9" borderId="17" xfId="0" applyFont="1" applyFill="1" applyBorder="1" applyAlignment="1" applyProtection="1">
      <alignment horizontal="center" vertical="center"/>
    </xf>
    <xf numFmtId="0" fontId="0" fillId="9" borderId="0" xfId="0" applyFill="1" applyBorder="1" applyAlignment="1" applyProtection="1">
      <alignment horizontal="left" vertical="top" wrapText="1"/>
    </xf>
    <xf numFmtId="0" fontId="22" fillId="9" borderId="11" xfId="0" applyFont="1" applyFill="1" applyBorder="1" applyAlignment="1" applyProtection="1">
      <alignment horizontal="left" vertical="top" wrapText="1"/>
    </xf>
    <xf numFmtId="0" fontId="22" fillId="9" borderId="0" xfId="0" applyFont="1" applyFill="1" applyBorder="1" applyAlignment="1" applyProtection="1">
      <alignment horizontal="left" vertical="top" wrapText="1"/>
    </xf>
    <xf numFmtId="0" fontId="22" fillId="9" borderId="12" xfId="0" applyFont="1" applyFill="1" applyBorder="1" applyAlignment="1" applyProtection="1">
      <alignment horizontal="left" vertical="top" wrapText="1"/>
    </xf>
    <xf numFmtId="0" fontId="27" fillId="9" borderId="14" xfId="0" applyFont="1" applyFill="1" applyBorder="1" applyAlignment="1" applyProtection="1">
      <alignment horizontal="left" vertical="center" wrapText="1"/>
    </xf>
    <xf numFmtId="0" fontId="3" fillId="9" borderId="11" xfId="0" applyFont="1" applyFill="1" applyBorder="1" applyAlignment="1" applyProtection="1">
      <alignment horizontal="left" vertical="top" wrapText="1"/>
    </xf>
    <xf numFmtId="0" fontId="3" fillId="9" borderId="0" xfId="0" applyFont="1" applyFill="1" applyBorder="1" applyAlignment="1" applyProtection="1">
      <alignment horizontal="left" vertical="top" wrapText="1"/>
    </xf>
    <xf numFmtId="0" fontId="3" fillId="9" borderId="12" xfId="0" applyFont="1" applyFill="1" applyBorder="1" applyAlignment="1" applyProtection="1">
      <alignment horizontal="left" vertical="top" wrapText="1"/>
    </xf>
    <xf numFmtId="0" fontId="25" fillId="9" borderId="9" xfId="0" applyFont="1" applyFill="1" applyBorder="1" applyAlignment="1" applyProtection="1">
      <alignment horizontal="left" vertical="top" wrapText="1"/>
    </xf>
    <xf numFmtId="0" fontId="2" fillId="9" borderId="0" xfId="0" applyFont="1" applyFill="1" applyBorder="1" applyAlignment="1" applyProtection="1">
      <alignment horizontal="left" vertical="center" wrapText="1"/>
    </xf>
    <xf numFmtId="0" fontId="23" fillId="9" borderId="9" xfId="0" applyFont="1" applyFill="1" applyBorder="1" applyAlignment="1" applyProtection="1">
      <alignment horizontal="left" vertical="top" wrapText="1"/>
    </xf>
    <xf numFmtId="0" fontId="26" fillId="9" borderId="9" xfId="0" applyFont="1" applyFill="1" applyBorder="1" applyAlignment="1" applyProtection="1">
      <alignment horizontal="left" vertical="top" wrapText="1"/>
    </xf>
    <xf numFmtId="0" fontId="23" fillId="9" borderId="0" xfId="0" applyFont="1" applyFill="1" applyBorder="1" applyAlignment="1" applyProtection="1">
      <alignment horizontal="left" vertical="top" wrapText="1"/>
    </xf>
    <xf numFmtId="0" fontId="22" fillId="0" borderId="11"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6" fillId="9" borderId="0" xfId="0" applyFont="1" applyFill="1" applyBorder="1" applyAlignment="1" applyProtection="1">
      <alignment horizontal="left" vertical="top" wrapText="1"/>
    </xf>
    <xf numFmtId="0" fontId="27" fillId="0" borderId="14"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14" xfId="0" applyFont="1" applyBorder="1" applyAlignment="1">
      <alignment horizontal="left" vertical="center" wrapText="1"/>
    </xf>
    <xf numFmtId="0" fontId="61" fillId="0" borderId="37" xfId="7" applyNumberFormat="1" applyFont="1" applyBorder="1" applyAlignment="1">
      <alignment horizontal="center"/>
    </xf>
    <xf numFmtId="0" fontId="60" fillId="0" borderId="37" xfId="7" applyBorder="1" applyAlignment="1"/>
    <xf numFmtId="0" fontId="62" fillId="0" borderId="38" xfId="7" applyNumberFormat="1" applyFont="1" applyBorder="1" applyAlignment="1" applyProtection="1"/>
    <xf numFmtId="0" fontId="62" fillId="0" borderId="39" xfId="7" applyNumberFormat="1" applyFont="1" applyBorder="1" applyAlignment="1" applyProtection="1"/>
    <xf numFmtId="0" fontId="60" fillId="0" borderId="39" xfId="7" applyBorder="1" applyAlignment="1" applyProtection="1"/>
    <xf numFmtId="0" fontId="60" fillId="0" borderId="40" xfId="7" applyBorder="1" applyAlignment="1" applyProtection="1"/>
    <xf numFmtId="0" fontId="62" fillId="0" borderId="0" xfId="7" applyNumberFormat="1" applyFont="1" applyBorder="1" applyAlignment="1" applyProtection="1">
      <alignment horizontal="right"/>
    </xf>
    <xf numFmtId="0" fontId="62" fillId="0" borderId="14" xfId="7" applyNumberFormat="1" applyFont="1" applyBorder="1" applyAlignment="1" applyProtection="1">
      <alignment horizontal="left"/>
    </xf>
    <xf numFmtId="0" fontId="60" fillId="0" borderId="0" xfId="7" applyBorder="1" applyAlignment="1" applyProtection="1"/>
    <xf numFmtId="0" fontId="62" fillId="6" borderId="14" xfId="7" applyNumberFormat="1" applyFont="1" applyFill="1" applyBorder="1" applyAlignment="1" applyProtection="1">
      <alignment horizontal="left"/>
      <protection locked="0"/>
    </xf>
    <xf numFmtId="0" fontId="62" fillId="0" borderId="55" xfId="7" applyNumberFormat="1" applyFont="1" applyBorder="1" applyAlignment="1"/>
    <xf numFmtId="0" fontId="62" fillId="0" borderId="56" xfId="7" applyNumberFormat="1" applyFont="1" applyBorder="1" applyAlignment="1"/>
    <xf numFmtId="0" fontId="62" fillId="0" borderId="57" xfId="7" applyNumberFormat="1" applyFont="1" applyBorder="1" applyAlignment="1"/>
    <xf numFmtId="3" fontId="62" fillId="12" borderId="38" xfId="7" applyNumberFormat="1" applyFont="1" applyFill="1" applyBorder="1" applyAlignment="1" applyProtection="1">
      <alignment horizontal="right"/>
    </xf>
    <xf numFmtId="3" fontId="62" fillId="12" borderId="58" xfId="7" applyNumberFormat="1" applyFont="1" applyFill="1" applyBorder="1" applyAlignment="1" applyProtection="1">
      <alignment horizontal="right"/>
    </xf>
    <xf numFmtId="0" fontId="62" fillId="0" borderId="62" xfId="7" applyNumberFormat="1" applyFont="1" applyBorder="1" applyAlignment="1"/>
    <xf numFmtId="0" fontId="62" fillId="0" borderId="9" xfId="7" applyNumberFormat="1" applyFont="1" applyBorder="1" applyAlignment="1"/>
    <xf numFmtId="0" fontId="62" fillId="0" borderId="63" xfId="7" applyNumberFormat="1" applyFont="1" applyBorder="1" applyAlignment="1"/>
    <xf numFmtId="3" fontId="62" fillId="12" borderId="64" xfId="7" applyNumberFormat="1" applyFont="1" applyFill="1" applyBorder="1" applyAlignment="1" applyProtection="1">
      <alignment horizontal="right"/>
    </xf>
    <xf numFmtId="3" fontId="62" fillId="12" borderId="16" xfId="7" applyNumberFormat="1" applyFont="1" applyFill="1" applyBorder="1" applyAlignment="1" applyProtection="1">
      <alignment horizontal="right"/>
    </xf>
    <xf numFmtId="0" fontId="62" fillId="0" borderId="64" xfId="7" applyNumberFormat="1" applyFont="1" applyBorder="1" applyAlignment="1"/>
    <xf numFmtId="0" fontId="62" fillId="0" borderId="20" xfId="7" applyNumberFormat="1" applyFont="1" applyBorder="1" applyAlignment="1"/>
    <xf numFmtId="0" fontId="64" fillId="0" borderId="20" xfId="7" applyFont="1" applyBorder="1" applyAlignment="1"/>
    <xf numFmtId="3" fontId="62" fillId="12" borderId="41" xfId="7" applyNumberFormat="1" applyFont="1" applyFill="1" applyBorder="1" applyAlignment="1" applyProtection="1">
      <alignment horizontal="right"/>
    </xf>
    <xf numFmtId="3" fontId="62" fillId="12" borderId="12" xfId="7" applyNumberFormat="1" applyFont="1" applyFill="1" applyBorder="1" applyAlignment="1" applyProtection="1">
      <alignment horizontal="right"/>
    </xf>
    <xf numFmtId="0" fontId="62" fillId="0" borderId="43" xfId="7" applyNumberFormat="1" applyFont="1" applyBorder="1" applyAlignment="1" applyProtection="1"/>
    <xf numFmtId="0" fontId="62" fillId="0" borderId="37" xfId="7" applyNumberFormat="1" applyFont="1" applyBorder="1" applyAlignment="1" applyProtection="1"/>
    <xf numFmtId="0" fontId="60" fillId="0" borderId="37" xfId="7" applyBorder="1" applyAlignment="1" applyProtection="1"/>
    <xf numFmtId="0" fontId="60" fillId="0" borderId="44" xfId="7" applyBorder="1" applyAlignment="1" applyProtection="1"/>
    <xf numFmtId="0" fontId="62" fillId="0" borderId="39" xfId="7" applyNumberFormat="1" applyFont="1" applyBorder="1" applyAlignment="1"/>
    <xf numFmtId="0" fontId="60" fillId="0" borderId="39" xfId="7" applyBorder="1" applyAlignment="1"/>
    <xf numFmtId="0" fontId="62" fillId="0" borderId="0" xfId="7" applyNumberFormat="1" applyFont="1" applyAlignment="1"/>
    <xf numFmtId="0" fontId="62" fillId="0" borderId="42" xfId="7" applyNumberFormat="1" applyFont="1" applyBorder="1" applyAlignment="1"/>
    <xf numFmtId="0" fontId="62" fillId="0" borderId="38" xfId="7" applyNumberFormat="1" applyFont="1" applyBorder="1" applyAlignment="1">
      <alignment horizontal="center"/>
    </xf>
    <xf numFmtId="0" fontId="62" fillId="0" borderId="39" xfId="7" applyNumberFormat="1" applyFont="1" applyBorder="1" applyAlignment="1">
      <alignment horizontal="center"/>
    </xf>
    <xf numFmtId="0" fontId="62" fillId="0" borderId="41" xfId="7" applyNumberFormat="1" applyFont="1" applyBorder="1" applyAlignment="1">
      <alignment horizontal="center"/>
    </xf>
    <xf numFmtId="0" fontId="62" fillId="0" borderId="0" xfId="7" applyNumberFormat="1" applyFont="1" applyBorder="1" applyAlignment="1">
      <alignment horizontal="center"/>
    </xf>
    <xf numFmtId="0" fontId="62" fillId="0" borderId="51" xfId="7" applyNumberFormat="1" applyFont="1" applyBorder="1" applyAlignment="1"/>
    <xf numFmtId="0" fontId="62" fillId="0" borderId="52" xfId="7" applyNumberFormat="1" applyFont="1" applyBorder="1" applyAlignment="1"/>
    <xf numFmtId="0" fontId="62" fillId="0" borderId="53" xfId="7" applyNumberFormat="1" applyFont="1" applyBorder="1" applyAlignment="1"/>
    <xf numFmtId="3" fontId="62" fillId="12" borderId="51" xfId="7" applyNumberFormat="1" applyFont="1" applyFill="1" applyBorder="1" applyAlignment="1" applyProtection="1">
      <alignment horizontal="right"/>
    </xf>
    <xf numFmtId="3" fontId="62" fillId="12" borderId="25" xfId="7" applyNumberFormat="1" applyFont="1" applyFill="1" applyBorder="1" applyAlignment="1" applyProtection="1">
      <alignment horizontal="right"/>
    </xf>
    <xf numFmtId="0" fontId="62" fillId="0" borderId="68" xfId="7" applyNumberFormat="1" applyFont="1" applyBorder="1" applyAlignment="1"/>
    <xf numFmtId="3" fontId="62" fillId="12" borderId="62" xfId="7" applyNumberFormat="1" applyFont="1" applyFill="1" applyBorder="1" applyAlignment="1" applyProtection="1">
      <alignment horizontal="right"/>
    </xf>
    <xf numFmtId="3" fontId="62" fillId="12" borderId="9" xfId="7" applyNumberFormat="1" applyFont="1" applyFill="1" applyBorder="1" applyAlignment="1" applyProtection="1">
      <alignment horizontal="right"/>
    </xf>
    <xf numFmtId="37" fontId="62" fillId="12" borderId="62" xfId="7" applyNumberFormat="1" applyFont="1" applyFill="1" applyBorder="1" applyAlignment="1" applyProtection="1">
      <alignment horizontal="right"/>
    </xf>
    <xf numFmtId="37" fontId="62" fillId="12" borderId="10" xfId="7" applyNumberFormat="1" applyFont="1" applyFill="1" applyBorder="1" applyAlignment="1" applyProtection="1">
      <alignment horizontal="right"/>
    </xf>
    <xf numFmtId="0" fontId="67" fillId="0" borderId="22" xfId="7" applyNumberFormat="1" applyFont="1" applyBorder="1" applyAlignment="1"/>
    <xf numFmtId="0" fontId="67" fillId="0" borderId="25" xfId="7" applyNumberFormat="1" applyFont="1" applyBorder="1" applyAlignment="1"/>
    <xf numFmtId="0" fontId="68" fillId="0" borderId="26" xfId="7" applyFont="1" applyBorder="1" applyAlignment="1"/>
    <xf numFmtId="3" fontId="67" fillId="11" borderId="51" xfId="7" applyNumberFormat="1" applyFont="1" applyFill="1" applyBorder="1" applyAlignment="1" applyProtection="1">
      <alignment horizontal="right"/>
    </xf>
    <xf numFmtId="3" fontId="67" fillId="11" borderId="25" xfId="7" applyNumberFormat="1" applyFont="1" applyFill="1" applyBorder="1" applyAlignment="1" applyProtection="1">
      <alignment horizontal="right"/>
    </xf>
    <xf numFmtId="0" fontId="66" fillId="0" borderId="9" xfId="7" applyFont="1" applyBorder="1" applyAlignment="1"/>
    <xf numFmtId="0" fontId="67" fillId="0" borderId="51" xfId="7" applyNumberFormat="1" applyFont="1" applyBorder="1" applyAlignment="1"/>
    <xf numFmtId="0" fontId="67" fillId="0" borderId="52" xfId="7" applyNumberFormat="1" applyFont="1" applyBorder="1" applyAlignment="1"/>
    <xf numFmtId="0" fontId="67" fillId="0" borderId="53" xfId="7" applyNumberFormat="1" applyFont="1" applyBorder="1" applyAlignment="1"/>
    <xf numFmtId="0" fontId="67" fillId="0" borderId="55" xfId="7" applyNumberFormat="1" applyFont="1" applyBorder="1" applyAlignment="1"/>
    <xf numFmtId="0" fontId="67" fillId="0" borderId="56" xfId="7" applyNumberFormat="1" applyFont="1" applyBorder="1" applyAlignment="1"/>
    <xf numFmtId="0" fontId="67" fillId="0" borderId="57" xfId="7" applyNumberFormat="1" applyFont="1" applyBorder="1" applyAlignment="1"/>
    <xf numFmtId="3" fontId="67" fillId="12" borderId="55" xfId="7" applyNumberFormat="1" applyFont="1" applyFill="1" applyBorder="1" applyAlignment="1" applyProtection="1">
      <alignment horizontal="right"/>
    </xf>
    <xf numFmtId="3" fontId="67" fillId="12" borderId="28" xfId="7" applyNumberFormat="1" applyFont="1" applyFill="1" applyBorder="1" applyAlignment="1" applyProtection="1">
      <alignment horizontal="right"/>
    </xf>
    <xf numFmtId="0" fontId="69" fillId="0" borderId="80" xfId="7" applyNumberFormat="1" applyFont="1" applyBorder="1" applyAlignment="1" applyProtection="1">
      <alignment horizontal="left"/>
    </xf>
    <xf numFmtId="0" fontId="69" fillId="0" borderId="81" xfId="7" applyNumberFormat="1" applyFont="1" applyBorder="1" applyAlignment="1" applyProtection="1">
      <alignment horizontal="left"/>
    </xf>
    <xf numFmtId="0" fontId="69" fillId="0" borderId="82" xfId="7" applyNumberFormat="1" applyFont="1" applyBorder="1" applyAlignment="1" applyProtection="1">
      <alignment horizontal="left"/>
    </xf>
    <xf numFmtId="3" fontId="62" fillId="6" borderId="83" xfId="7" applyNumberFormat="1" applyFont="1" applyFill="1" applyBorder="1" applyAlignment="1" applyProtection="1">
      <alignment horizontal="right"/>
      <protection locked="0"/>
    </xf>
    <xf numFmtId="3" fontId="62" fillId="6" borderId="84" xfId="7" applyNumberFormat="1" applyFont="1" applyFill="1" applyBorder="1" applyAlignment="1" applyProtection="1">
      <alignment horizontal="right"/>
      <protection locked="0"/>
    </xf>
    <xf numFmtId="0" fontId="69" fillId="0" borderId="87" xfId="7" applyNumberFormat="1" applyFont="1" applyBorder="1" applyAlignment="1" applyProtection="1">
      <alignment horizontal="left"/>
    </xf>
    <xf numFmtId="0" fontId="69" fillId="0" borderId="88" xfId="7" applyNumberFormat="1" applyFont="1" applyBorder="1" applyAlignment="1" applyProtection="1">
      <alignment horizontal="left"/>
    </xf>
    <xf numFmtId="0" fontId="69" fillId="0" borderId="89" xfId="7" applyNumberFormat="1" applyFont="1" applyBorder="1" applyAlignment="1" applyProtection="1">
      <alignment horizontal="left"/>
    </xf>
    <xf numFmtId="3" fontId="62" fillId="6" borderId="80" xfId="7" applyNumberFormat="1" applyFont="1" applyFill="1" applyBorder="1" applyAlignment="1" applyProtection="1">
      <alignment horizontal="right"/>
      <protection locked="0"/>
    </xf>
    <xf numFmtId="3" fontId="62" fillId="6" borderId="82" xfId="7" applyNumberFormat="1" applyFont="1" applyFill="1" applyBorder="1" applyAlignment="1" applyProtection="1">
      <alignment horizontal="right"/>
      <protection locked="0"/>
    </xf>
    <xf numFmtId="3" fontId="62" fillId="6" borderId="87" xfId="7" applyNumberFormat="1" applyFont="1" applyFill="1" applyBorder="1" applyAlignment="1" applyProtection="1">
      <alignment horizontal="right"/>
      <protection locked="0"/>
    </xf>
    <xf numFmtId="3" fontId="62" fillId="6" borderId="89" xfId="7" applyNumberFormat="1" applyFont="1" applyFill="1" applyBorder="1" applyAlignment="1" applyProtection="1">
      <alignment horizontal="right"/>
      <protection locked="0"/>
    </xf>
    <xf numFmtId="0" fontId="62" fillId="0" borderId="71" xfId="7" applyNumberFormat="1" applyFont="1" applyBorder="1" applyAlignment="1"/>
    <xf numFmtId="0" fontId="67" fillId="0" borderId="72" xfId="7" applyNumberFormat="1" applyFont="1" applyBorder="1" applyAlignment="1">
      <alignment horizontal="right"/>
    </xf>
    <xf numFmtId="0" fontId="60" fillId="0" borderId="73" xfId="7" applyBorder="1" applyAlignment="1">
      <alignment horizontal="right"/>
    </xf>
    <xf numFmtId="0" fontId="61" fillId="0" borderId="0" xfId="7" applyNumberFormat="1" applyFont="1" applyAlignment="1">
      <alignment horizontal="center"/>
    </xf>
    <xf numFmtId="0" fontId="60" fillId="0" borderId="0" xfId="7" applyAlignment="1"/>
    <xf numFmtId="0" fontId="62" fillId="0" borderId="75" xfId="7" applyNumberFormat="1" applyFont="1" applyFill="1" applyBorder="1" applyAlignment="1">
      <alignment horizontal="center"/>
    </xf>
    <xf numFmtId="0" fontId="62" fillId="0" borderId="76" xfId="7" applyNumberFormat="1" applyFont="1" applyFill="1" applyBorder="1" applyAlignment="1">
      <alignment horizontal="center"/>
    </xf>
    <xf numFmtId="0" fontId="69" fillId="0" borderId="17" xfId="7" applyNumberFormat="1" applyFont="1" applyBorder="1" applyAlignment="1" applyProtection="1">
      <alignment horizontal="left"/>
    </xf>
    <xf numFmtId="0" fontId="69" fillId="0" borderId="19" xfId="7" applyNumberFormat="1" applyFont="1" applyBorder="1" applyAlignment="1" applyProtection="1">
      <alignment horizontal="left"/>
    </xf>
    <xf numFmtId="3" fontId="62" fillId="6" borderId="103" xfId="7" applyNumberFormat="1" applyFont="1" applyFill="1" applyBorder="1" applyAlignment="1" applyProtection="1">
      <alignment horizontal="right"/>
      <protection locked="0"/>
    </xf>
    <xf numFmtId="3" fontId="62" fillId="6" borderId="104" xfId="7" applyNumberFormat="1" applyFont="1" applyFill="1" applyBorder="1" applyAlignment="1" applyProtection="1">
      <alignment horizontal="right"/>
      <protection locked="0"/>
    </xf>
    <xf numFmtId="3" fontId="62" fillId="6" borderId="107" xfId="7" applyNumberFormat="1" applyFont="1" applyFill="1" applyBorder="1" applyAlignment="1" applyProtection="1">
      <alignment horizontal="right"/>
      <protection locked="0"/>
    </xf>
    <xf numFmtId="3" fontId="62" fillId="6" borderId="108" xfId="7" applyNumberFormat="1" applyFont="1" applyFill="1" applyBorder="1" applyAlignment="1" applyProtection="1">
      <alignment horizontal="right"/>
      <protection locked="0"/>
    </xf>
    <xf numFmtId="3" fontId="62" fillId="11" borderId="64" xfId="7" applyNumberFormat="1" applyFont="1" applyFill="1" applyBorder="1" applyAlignment="1" applyProtection="1">
      <alignment horizontal="right"/>
    </xf>
    <xf numFmtId="3" fontId="62" fillId="11" borderId="68" xfId="7" applyNumberFormat="1" applyFont="1" applyFill="1" applyBorder="1" applyAlignment="1" applyProtection="1">
      <alignment horizontal="right"/>
    </xf>
    <xf numFmtId="0" fontId="69" fillId="0" borderId="94" xfId="7" applyNumberFormat="1" applyFont="1" applyBorder="1" applyAlignment="1" applyProtection="1">
      <alignment horizontal="left"/>
    </xf>
    <xf numFmtId="0" fontId="69" fillId="0" borderId="0" xfId="7" applyNumberFormat="1" applyFont="1" applyBorder="1" applyAlignment="1" applyProtection="1">
      <alignment horizontal="left"/>
    </xf>
    <xf numFmtId="0" fontId="69" fillId="0" borderId="95" xfId="7" applyNumberFormat="1" applyFont="1" applyBorder="1" applyAlignment="1" applyProtection="1">
      <alignment horizontal="left"/>
    </xf>
    <xf numFmtId="3" fontId="62" fillId="6" borderId="94" xfId="7" applyNumberFormat="1" applyFont="1" applyFill="1" applyBorder="1" applyAlignment="1" applyProtection="1">
      <alignment horizontal="right"/>
      <protection locked="0"/>
    </xf>
    <xf numFmtId="3" fontId="62" fillId="6" borderId="95" xfId="7" applyNumberFormat="1" applyFont="1" applyFill="1" applyBorder="1" applyAlignment="1" applyProtection="1">
      <alignment horizontal="right"/>
      <protection locked="0"/>
    </xf>
    <xf numFmtId="0" fontId="69" fillId="0" borderId="51" xfId="7" applyNumberFormat="1" applyFont="1" applyBorder="1" applyAlignment="1" applyProtection="1">
      <alignment horizontal="right"/>
    </xf>
    <xf numFmtId="0" fontId="69" fillId="0" borderId="52" xfId="7" applyNumberFormat="1" applyFont="1" applyBorder="1" applyAlignment="1" applyProtection="1">
      <alignment horizontal="right"/>
    </xf>
    <xf numFmtId="0" fontId="69" fillId="0" borderId="97" xfId="7" applyNumberFormat="1" applyFont="1" applyBorder="1" applyAlignment="1" applyProtection="1">
      <alignment horizontal="right"/>
    </xf>
    <xf numFmtId="3" fontId="62" fillId="11" borderId="98" xfId="7" applyNumberFormat="1" applyFont="1" applyFill="1" applyBorder="1" applyAlignment="1" applyProtection="1">
      <alignment horizontal="right"/>
    </xf>
    <xf numFmtId="3" fontId="62" fillId="11" borderId="97" xfId="7" applyNumberFormat="1" applyFont="1" applyFill="1" applyBorder="1" applyAlignment="1" applyProtection="1">
      <alignment horizontal="right"/>
    </xf>
    <xf numFmtId="0" fontId="69" fillId="0" borderId="0" xfId="7" applyNumberFormat="1" applyFont="1" applyBorder="1" applyAlignment="1" applyProtection="1">
      <alignment horizontal="center"/>
    </xf>
    <xf numFmtId="0" fontId="69" fillId="0" borderId="75" xfId="7" applyNumberFormat="1" applyFont="1" applyBorder="1" applyAlignment="1" applyProtection="1">
      <alignment horizontal="left"/>
    </xf>
    <xf numFmtId="0" fontId="69" fillId="0" borderId="76" xfId="7" applyNumberFormat="1" applyFont="1" applyBorder="1" applyAlignment="1" applyProtection="1">
      <alignment horizontal="left"/>
    </xf>
    <xf numFmtId="3" fontId="62" fillId="6" borderId="55" xfId="7" applyNumberFormat="1" applyFont="1" applyFill="1" applyBorder="1" applyAlignment="1" applyProtection="1">
      <alignment horizontal="right"/>
      <protection locked="0"/>
    </xf>
    <xf numFmtId="3" fontId="62" fillId="6" borderId="57" xfId="7" applyNumberFormat="1" applyFont="1" applyFill="1" applyBorder="1" applyAlignment="1" applyProtection="1">
      <alignment horizontal="right"/>
      <protection locked="0"/>
    </xf>
    <xf numFmtId="0" fontId="30" fillId="13" borderId="103" xfId="8" applyFont="1" applyFill="1" applyBorder="1" applyAlignment="1" applyProtection="1">
      <alignment horizontal="left" vertical="center"/>
    </xf>
    <xf numFmtId="0" fontId="30" fillId="13" borderId="88" xfId="8" applyFont="1" applyFill="1" applyBorder="1" applyAlignment="1" applyProtection="1">
      <alignment horizontal="left" vertical="center"/>
    </xf>
    <xf numFmtId="3" fontId="62" fillId="6" borderId="113" xfId="7" applyNumberFormat="1" applyFont="1" applyFill="1" applyBorder="1" applyAlignment="1" applyProtection="1">
      <alignment horizontal="right"/>
      <protection locked="0"/>
    </xf>
    <xf numFmtId="3" fontId="62" fillId="6" borderId="114" xfId="7" applyNumberFormat="1" applyFont="1" applyFill="1" applyBorder="1" applyAlignment="1" applyProtection="1">
      <alignment horizontal="right"/>
      <protection locked="0"/>
    </xf>
    <xf numFmtId="0" fontId="30" fillId="0" borderId="107" xfId="8" applyFont="1" applyBorder="1" applyAlignment="1" applyProtection="1">
      <alignment horizontal="left"/>
    </xf>
    <xf numFmtId="0" fontId="30" fillId="0" borderId="115" xfId="8" applyFont="1" applyBorder="1" applyAlignment="1" applyProtection="1">
      <alignment horizontal="left"/>
    </xf>
    <xf numFmtId="3" fontId="62" fillId="6" borderId="41" xfId="7" applyNumberFormat="1" applyFont="1" applyFill="1" applyBorder="1" applyAlignment="1" applyProtection="1">
      <alignment horizontal="right"/>
      <protection locked="0"/>
    </xf>
    <xf numFmtId="3" fontId="62" fillId="6" borderId="42" xfId="7" applyNumberFormat="1" applyFont="1" applyFill="1" applyBorder="1" applyAlignment="1" applyProtection="1">
      <alignment horizontal="right"/>
      <protection locked="0"/>
    </xf>
    <xf numFmtId="0" fontId="30" fillId="13" borderId="41" xfId="8" applyFont="1" applyFill="1" applyBorder="1" applyAlignment="1" applyProtection="1">
      <alignment horizontal="left" vertical="center"/>
    </xf>
    <xf numFmtId="0" fontId="30" fillId="13" borderId="0" xfId="8" applyFont="1" applyFill="1" applyBorder="1" applyAlignment="1" applyProtection="1">
      <alignment horizontal="left" vertical="center"/>
    </xf>
    <xf numFmtId="3" fontId="62" fillId="6" borderId="110" xfId="7" applyNumberFormat="1" applyFont="1" applyFill="1" applyBorder="1" applyAlignment="1" applyProtection="1">
      <alignment horizontal="right"/>
      <protection locked="0"/>
    </xf>
    <xf numFmtId="3" fontId="62" fillId="6" borderId="111" xfId="7" applyNumberFormat="1" applyFont="1" applyFill="1" applyBorder="1" applyAlignment="1" applyProtection="1">
      <alignment horizontal="right"/>
      <protection locked="0"/>
    </xf>
    <xf numFmtId="0" fontId="30" fillId="13" borderId="41" xfId="7" applyFont="1" applyFill="1" applyBorder="1" applyAlignment="1" applyProtection="1">
      <alignment horizontal="left" vertical="center"/>
    </xf>
    <xf numFmtId="0" fontId="30" fillId="13" borderId="0" xfId="7" applyFont="1" applyFill="1" applyBorder="1" applyAlignment="1" applyProtection="1">
      <alignment horizontal="left" vertical="center"/>
    </xf>
    <xf numFmtId="0" fontId="69" fillId="0" borderId="121" xfId="7" applyNumberFormat="1" applyFont="1" applyBorder="1" applyAlignment="1" applyProtection="1">
      <alignment horizontal="left"/>
    </xf>
    <xf numFmtId="0" fontId="69" fillId="0" borderId="59" xfId="7" applyNumberFormat="1" applyFont="1" applyBorder="1" applyAlignment="1" applyProtection="1">
      <alignment horizontal="left"/>
    </xf>
    <xf numFmtId="0" fontId="69" fillId="0" borderId="27" xfId="7" applyNumberFormat="1" applyFont="1" applyBorder="1" applyAlignment="1" applyProtection="1">
      <alignment horizontal="left"/>
    </xf>
    <xf numFmtId="3" fontId="62" fillId="6" borderId="122" xfId="7" applyNumberFormat="1" applyFont="1" applyFill="1" applyBorder="1" applyAlignment="1" applyProtection="1">
      <alignment horizontal="right"/>
      <protection locked="0"/>
    </xf>
    <xf numFmtId="3" fontId="62" fillId="6" borderId="123" xfId="7" applyNumberFormat="1" applyFont="1" applyFill="1" applyBorder="1" applyAlignment="1" applyProtection="1">
      <alignment horizontal="right"/>
      <protection locked="0"/>
    </xf>
    <xf numFmtId="0" fontId="69" fillId="0" borderId="127" xfId="7" applyNumberFormat="1" applyFont="1" applyBorder="1" applyAlignment="1" applyProtection="1">
      <alignment horizontal="left"/>
    </xf>
    <xf numFmtId="0" fontId="69" fillId="0" borderId="103" xfId="7" applyNumberFormat="1" applyFont="1" applyBorder="1" applyAlignment="1" applyProtection="1">
      <alignment horizontal="left"/>
    </xf>
    <xf numFmtId="0" fontId="30" fillId="0" borderId="41" xfId="8" applyFont="1" applyBorder="1" applyAlignment="1" applyProtection="1">
      <alignment horizontal="left"/>
    </xf>
    <xf numFmtId="0" fontId="30" fillId="0" borderId="0" xfId="8" applyFont="1" applyBorder="1" applyAlignment="1" applyProtection="1">
      <alignment horizontal="left"/>
    </xf>
    <xf numFmtId="3" fontId="62" fillId="6" borderId="117" xfId="7" applyNumberFormat="1" applyFont="1" applyFill="1" applyBorder="1" applyAlignment="1" applyProtection="1">
      <alignment horizontal="right"/>
      <protection locked="0"/>
    </xf>
    <xf numFmtId="3" fontId="62" fillId="6" borderId="118" xfId="7" applyNumberFormat="1" applyFont="1" applyFill="1" applyBorder="1" applyAlignment="1" applyProtection="1">
      <alignment horizontal="right"/>
      <protection locked="0"/>
    </xf>
    <xf numFmtId="0" fontId="69" fillId="0" borderId="21" xfId="7" applyNumberFormat="1" applyFont="1" applyBorder="1" applyAlignment="1" applyProtection="1">
      <alignment horizontal="left"/>
    </xf>
    <xf numFmtId="0" fontId="69" fillId="0" borderId="8" xfId="7" applyNumberFormat="1" applyFont="1" applyBorder="1" applyAlignment="1" applyProtection="1">
      <alignment horizontal="left"/>
    </xf>
    <xf numFmtId="3" fontId="62" fillId="6" borderId="43" xfId="7" applyNumberFormat="1" applyFont="1" applyFill="1" applyBorder="1" applyAlignment="1" applyProtection="1">
      <alignment horizontal="right"/>
      <protection locked="0"/>
    </xf>
    <xf numFmtId="3" fontId="62" fillId="6" borderId="44" xfId="7" applyNumberFormat="1" applyFont="1" applyFill="1" applyBorder="1" applyAlignment="1" applyProtection="1">
      <alignment horizontal="right"/>
      <protection locked="0"/>
    </xf>
    <xf numFmtId="0" fontId="69" fillId="0" borderId="53" xfId="7" applyNumberFormat="1" applyFont="1" applyBorder="1" applyAlignment="1" applyProtection="1">
      <alignment horizontal="right"/>
    </xf>
    <xf numFmtId="3" fontId="62" fillId="11" borderId="52" xfId="7" applyNumberFormat="1" applyFont="1" applyFill="1" applyBorder="1" applyAlignment="1" applyProtection="1">
      <alignment horizontal="right"/>
    </xf>
    <xf numFmtId="0" fontId="69" fillId="0" borderId="110" xfId="7" applyNumberFormat="1" applyFont="1" applyBorder="1" applyAlignment="1" applyProtection="1">
      <alignment horizontal="left"/>
    </xf>
    <xf numFmtId="0" fontId="30" fillId="13" borderId="107" xfId="8" applyFont="1" applyFill="1" applyBorder="1" applyAlignment="1" applyProtection="1">
      <alignment horizontal="left" vertical="center"/>
    </xf>
    <xf numFmtId="0" fontId="30" fillId="13" borderId="115" xfId="8" applyFont="1" applyFill="1" applyBorder="1" applyAlignment="1" applyProtection="1">
      <alignment horizontal="left" vertical="center"/>
    </xf>
    <xf numFmtId="0" fontId="69" fillId="0" borderId="0" xfId="7" applyNumberFormat="1" applyFont="1" applyBorder="1" applyAlignment="1">
      <alignment horizontal="center"/>
    </xf>
    <xf numFmtId="0" fontId="69" fillId="0" borderId="78" xfId="7" applyNumberFormat="1" applyFont="1" applyBorder="1" applyAlignment="1">
      <alignment horizontal="left"/>
    </xf>
    <xf numFmtId="0" fontId="69" fillId="0" borderId="137" xfId="7" applyNumberFormat="1" applyFont="1" applyBorder="1" applyAlignment="1">
      <alignment horizontal="left"/>
    </xf>
    <xf numFmtId="0" fontId="69" fillId="0" borderId="136" xfId="7" applyNumberFormat="1" applyFont="1" applyBorder="1" applyAlignment="1">
      <alignment horizontal="left"/>
    </xf>
    <xf numFmtId="3" fontId="62" fillId="11" borderId="78" xfId="7" applyNumberFormat="1" applyFont="1" applyFill="1" applyBorder="1" applyAlignment="1" applyProtection="1">
      <alignment horizontal="right"/>
    </xf>
    <xf numFmtId="3" fontId="62" fillId="11" borderId="136" xfId="7" applyNumberFormat="1" applyFont="1" applyFill="1" applyBorder="1" applyAlignment="1" applyProtection="1">
      <alignment horizontal="right"/>
    </xf>
    <xf numFmtId="3" fontId="62" fillId="0" borderId="0" xfId="7" applyNumberFormat="1" applyFont="1" applyFill="1" applyBorder="1" applyAlignment="1" applyProtection="1">
      <alignment horizontal="right"/>
    </xf>
    <xf numFmtId="3" fontId="60" fillId="0" borderId="0" xfId="7" applyNumberFormat="1" applyFill="1" applyBorder="1" applyAlignment="1" applyProtection="1">
      <alignment horizontal="right"/>
    </xf>
    <xf numFmtId="3" fontId="62" fillId="6" borderId="129" xfId="7" applyNumberFormat="1" applyFont="1" applyFill="1" applyBorder="1" applyAlignment="1" applyProtection="1">
      <alignment horizontal="right"/>
      <protection locked="0"/>
    </xf>
    <xf numFmtId="3" fontId="62" fillId="6" borderId="130" xfId="7" applyNumberFormat="1" applyFont="1" applyFill="1" applyBorder="1" applyAlignment="1" applyProtection="1">
      <alignment horizontal="right"/>
      <protection locked="0"/>
    </xf>
    <xf numFmtId="0" fontId="69" fillId="0" borderId="43" xfId="7" applyNumberFormat="1" applyFont="1" applyBorder="1" applyAlignment="1" applyProtection="1">
      <alignment horizontal="right"/>
    </xf>
    <xf numFmtId="0" fontId="69" fillId="0" borderId="37" xfId="7" applyNumberFormat="1" applyFont="1" applyBorder="1" applyAlignment="1" applyProtection="1">
      <alignment horizontal="right"/>
    </xf>
    <xf numFmtId="0" fontId="69" fillId="0" borderId="132" xfId="7" applyNumberFormat="1" applyFont="1" applyBorder="1" applyAlignment="1" applyProtection="1">
      <alignment horizontal="right"/>
    </xf>
    <xf numFmtId="3" fontId="62" fillId="11" borderId="133" xfId="7" applyNumberFormat="1" applyFont="1" applyFill="1" applyBorder="1" applyAlignment="1" applyProtection="1">
      <alignment horizontal="right"/>
    </xf>
    <xf numFmtId="3" fontId="62" fillId="11" borderId="132" xfId="7" applyNumberFormat="1" applyFont="1" applyFill="1" applyBorder="1" applyAlignment="1" applyProtection="1">
      <alignment horizontal="right"/>
    </xf>
    <xf numFmtId="0" fontId="69" fillId="0" borderId="0" xfId="10" applyFont="1" applyAlignment="1" applyProtection="1"/>
    <xf numFmtId="0" fontId="62" fillId="0" borderId="54" xfId="10" applyFont="1" applyBorder="1" applyAlignment="1" applyProtection="1">
      <alignment horizontal="center"/>
    </xf>
    <xf numFmtId="0" fontId="62" fillId="0" borderId="54" xfId="10" applyFont="1" applyBorder="1" applyAlignment="1" applyProtection="1"/>
    <xf numFmtId="0" fontId="61" fillId="0" borderId="0" xfId="10" applyFont="1" applyAlignment="1" applyProtection="1">
      <alignment horizontal="center"/>
    </xf>
    <xf numFmtId="0" fontId="64" fillId="0" borderId="0" xfId="10" applyAlignment="1" applyProtection="1"/>
    <xf numFmtId="0" fontId="64" fillId="0" borderId="0" xfId="10" applyBorder="1" applyAlignment="1" applyProtection="1"/>
    <xf numFmtId="0" fontId="64" fillId="0" borderId="38" xfId="10" applyBorder="1" applyAlignment="1" applyProtection="1"/>
    <xf numFmtId="0" fontId="64" fillId="0" borderId="39" xfId="10" applyBorder="1" applyAlignment="1" applyProtection="1"/>
    <xf numFmtId="0" fontId="64" fillId="0" borderId="40" xfId="10" applyBorder="1" applyAlignment="1" applyProtection="1"/>
    <xf numFmtId="0" fontId="69" fillId="0" borderId="41" xfId="10" applyFont="1" applyBorder="1" applyAlignment="1" applyProtection="1"/>
    <xf numFmtId="0" fontId="69" fillId="0" borderId="0" xfId="10" applyFont="1" applyBorder="1" applyAlignment="1" applyProtection="1"/>
    <xf numFmtId="0" fontId="69" fillId="0" borderId="138" xfId="10" applyFont="1" applyBorder="1" applyAlignment="1" applyProtection="1"/>
    <xf numFmtId="0" fontId="69" fillId="0" borderId="42" xfId="10" applyFont="1" applyBorder="1" applyAlignment="1" applyProtection="1"/>
    <xf numFmtId="0" fontId="69" fillId="0" borderId="14" xfId="10" applyFont="1" applyBorder="1" applyAlignment="1" applyProtection="1"/>
    <xf numFmtId="0" fontId="64" fillId="0" borderId="43" xfId="10" applyBorder="1" applyAlignment="1" applyProtection="1"/>
    <xf numFmtId="0" fontId="64" fillId="0" borderId="37" xfId="10" applyBorder="1" applyAlignment="1" applyProtection="1"/>
    <xf numFmtId="0" fontId="64" fillId="0" borderId="44" xfId="10" applyBorder="1" applyAlignment="1" applyProtection="1"/>
    <xf numFmtId="0" fontId="67" fillId="0" borderId="51" xfId="10" applyFont="1" applyBorder="1" applyAlignment="1" applyProtection="1">
      <alignment horizontal="center"/>
    </xf>
    <xf numFmtId="0" fontId="67" fillId="0" borderId="52" xfId="10" applyFont="1" applyBorder="1" applyAlignment="1" applyProtection="1">
      <alignment horizontal="center"/>
    </xf>
    <xf numFmtId="0" fontId="67" fillId="0" borderId="53" xfId="10" applyFont="1" applyBorder="1" applyAlignment="1" applyProtection="1">
      <alignment horizontal="center"/>
    </xf>
    <xf numFmtId="3" fontId="62" fillId="6" borderId="139" xfId="10" applyNumberFormat="1" applyFont="1" applyFill="1" applyBorder="1" applyAlignment="1" applyProtection="1">
      <alignment horizontal="right"/>
      <protection locked="0"/>
    </xf>
    <xf numFmtId="0" fontId="62" fillId="0" borderId="140" xfId="10" applyFont="1" applyBorder="1" applyAlignment="1" applyProtection="1"/>
    <xf numFmtId="0" fontId="62" fillId="0" borderId="141" xfId="10" applyFont="1" applyBorder="1" applyAlignment="1" applyProtection="1"/>
    <xf numFmtId="0" fontId="62" fillId="0" borderId="142" xfId="10" applyFont="1" applyBorder="1" applyAlignment="1" applyProtection="1"/>
    <xf numFmtId="3" fontId="62" fillId="6" borderId="144" xfId="10" applyNumberFormat="1" applyFont="1" applyFill="1" applyBorder="1" applyAlignment="1" applyProtection="1">
      <alignment horizontal="right"/>
      <protection locked="0"/>
    </xf>
    <xf numFmtId="3" fontId="62" fillId="6" borderId="145" xfId="10" applyNumberFormat="1" applyFont="1" applyFill="1" applyBorder="1" applyAlignment="1" applyProtection="1">
      <alignment horizontal="right"/>
      <protection locked="0"/>
    </xf>
    <xf numFmtId="0" fontId="62" fillId="0" borderId="146" xfId="10" applyFont="1" applyBorder="1" applyAlignment="1" applyProtection="1"/>
    <xf numFmtId="0" fontId="62" fillId="0" borderId="147" xfId="10" applyFont="1" applyBorder="1" applyAlignment="1" applyProtection="1"/>
    <xf numFmtId="0" fontId="62" fillId="0" borderId="148" xfId="10" applyFont="1" applyBorder="1" applyAlignment="1" applyProtection="1"/>
    <xf numFmtId="3" fontId="62" fillId="6" borderId="146" xfId="10" applyNumberFormat="1" applyFont="1" applyFill="1" applyBorder="1" applyAlignment="1" applyProtection="1">
      <alignment horizontal="right"/>
      <protection locked="0"/>
    </xf>
    <xf numFmtId="3" fontId="62" fillId="6" borderId="148" xfId="10" applyNumberFormat="1" applyFont="1" applyFill="1" applyBorder="1" applyAlignment="1" applyProtection="1">
      <alignment horizontal="right"/>
      <protection locked="0"/>
    </xf>
    <xf numFmtId="0" fontId="62" fillId="0" borderId="64" xfId="10" applyFont="1" applyBorder="1" applyAlignment="1" applyProtection="1"/>
    <xf numFmtId="0" fontId="62" fillId="0" borderId="20" xfId="10" applyFont="1" applyBorder="1" applyAlignment="1" applyProtection="1"/>
    <xf numFmtId="0" fontId="62" fillId="0" borderId="68" xfId="10" applyFont="1" applyBorder="1" applyAlignment="1" applyProtection="1"/>
    <xf numFmtId="3" fontId="62" fillId="6" borderId="64" xfId="10" applyNumberFormat="1" applyFont="1" applyFill="1" applyBorder="1" applyAlignment="1" applyProtection="1">
      <alignment horizontal="right"/>
      <protection locked="0"/>
    </xf>
    <xf numFmtId="3" fontId="62" fillId="6" borderId="68" xfId="10" applyNumberFormat="1" applyFont="1" applyFill="1" applyBorder="1" applyAlignment="1" applyProtection="1">
      <alignment horizontal="right"/>
      <protection locked="0"/>
    </xf>
    <xf numFmtId="0" fontId="45" fillId="0" borderId="0" xfId="0" applyFont="1" applyAlignment="1">
      <alignment horizontal="center" vertical="center" wrapText="1"/>
    </xf>
    <xf numFmtId="0" fontId="45"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11">
    <cellStyle name="20% - Accent2" xfId="2" builtinId="34"/>
    <cellStyle name="Accent1" xfId="3" builtinId="29"/>
    <cellStyle name="Comma 2" xfId="9" xr:uid="{730A754A-7627-4B25-A34A-B9A2DD174409}"/>
    <cellStyle name="Currency" xfId="1" builtinId="4"/>
    <cellStyle name="Good" xfId="6" builtinId="26"/>
    <cellStyle name="Heading 2" xfId="5" builtinId="17"/>
    <cellStyle name="Normal" xfId="0" builtinId="0"/>
    <cellStyle name="Normal 2" xfId="8" xr:uid="{46E05FE3-DD85-4590-8917-3E747A61CA91}"/>
    <cellStyle name="Normal 4" xfId="10" xr:uid="{23E7E29E-034E-47A9-A830-E748703F7439}"/>
    <cellStyle name="Normal 5" xfId="7" xr:uid="{99AF32D9-AC1D-46DB-8F3B-6C192007666B}"/>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11</xdr:row>
      <xdr:rowOff>186518</xdr:rowOff>
    </xdr:from>
    <xdr:to>
      <xdr:col>2</xdr:col>
      <xdr:colOff>220408</xdr:colOff>
      <xdr:row>11</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tabSelected="1" zoomScaleNormal="100" workbookViewId="0">
      <selection activeCell="B1" sqref="B1:P1"/>
    </sheetView>
  </sheetViews>
  <sheetFormatPr defaultColWidth="9.1796875" defaultRowHeight="14.5" x14ac:dyDescent="0.35"/>
  <cols>
    <col min="1" max="1" width="1.453125" style="8" customWidth="1"/>
    <col min="2" max="13" width="9.453125" style="8" customWidth="1"/>
    <col min="14" max="14" width="14.26953125" style="8" customWidth="1"/>
    <col min="15" max="15" width="2.7265625" style="8" customWidth="1"/>
    <col min="16" max="16" width="2.1796875" style="8" customWidth="1"/>
    <col min="17" max="16384" width="9.1796875" style="8"/>
  </cols>
  <sheetData>
    <row r="1" spans="2:16" ht="34.5" customHeight="1" x14ac:dyDescent="0.35">
      <c r="B1" s="619" t="s">
        <v>123</v>
      </c>
      <c r="C1" s="619"/>
      <c r="D1" s="619"/>
      <c r="E1" s="619"/>
      <c r="F1" s="619"/>
      <c r="G1" s="619"/>
      <c r="H1" s="619"/>
      <c r="I1" s="619"/>
      <c r="J1" s="619"/>
      <c r="K1" s="619"/>
      <c r="L1" s="619"/>
      <c r="M1" s="619"/>
      <c r="N1" s="619"/>
      <c r="O1" s="619"/>
      <c r="P1" s="619"/>
    </row>
    <row r="2" spans="2:16" ht="12.75" customHeight="1" x14ac:dyDescent="0.35">
      <c r="B2" s="48"/>
      <c r="C2" s="27"/>
      <c r="D2" s="27"/>
      <c r="E2" s="27"/>
      <c r="F2" s="27"/>
      <c r="G2" s="27"/>
      <c r="H2" s="27"/>
      <c r="I2" s="27"/>
      <c r="J2" s="27"/>
      <c r="K2" s="27"/>
      <c r="L2" s="27"/>
      <c r="M2" s="27"/>
      <c r="N2" s="27"/>
      <c r="O2" s="27"/>
      <c r="P2" s="27"/>
    </row>
    <row r="3" spans="2:16" ht="49.5" customHeight="1" x14ac:dyDescent="0.35">
      <c r="B3" s="613" t="s">
        <v>230</v>
      </c>
      <c r="C3" s="613"/>
      <c r="D3" s="613"/>
      <c r="E3" s="613"/>
      <c r="F3" s="613"/>
      <c r="G3" s="613"/>
      <c r="H3" s="613"/>
      <c r="I3" s="613"/>
      <c r="J3" s="613"/>
      <c r="K3" s="613"/>
      <c r="L3" s="613"/>
      <c r="M3" s="613"/>
      <c r="N3" s="613"/>
      <c r="O3" s="613"/>
      <c r="P3" s="613"/>
    </row>
    <row r="4" spans="2:16" ht="9" customHeight="1" x14ac:dyDescent="0.35">
      <c r="B4" s="49"/>
      <c r="C4" s="27"/>
      <c r="D4" s="27"/>
      <c r="E4" s="27"/>
      <c r="F4" s="27"/>
      <c r="G4" s="27"/>
      <c r="H4" s="27"/>
      <c r="I4" s="27"/>
      <c r="J4" s="27"/>
      <c r="K4" s="27"/>
      <c r="L4" s="27"/>
      <c r="M4" s="27"/>
      <c r="N4" s="27"/>
      <c r="O4" s="27"/>
      <c r="P4" s="27"/>
    </row>
    <row r="5" spans="2:16" ht="24.75" customHeight="1" x14ac:dyDescent="0.35">
      <c r="B5" s="614" t="s">
        <v>231</v>
      </c>
      <c r="C5" s="614"/>
      <c r="D5" s="614"/>
      <c r="E5" s="614"/>
      <c r="F5" s="614"/>
      <c r="G5" s="614"/>
      <c r="H5" s="614"/>
      <c r="I5" s="614"/>
      <c r="J5" s="614"/>
      <c r="K5" s="614"/>
      <c r="L5" s="614"/>
      <c r="M5" s="614"/>
      <c r="N5" s="614"/>
      <c r="O5" s="614"/>
      <c r="P5" s="614"/>
    </row>
    <row r="6" spans="2:16" ht="22.5" customHeight="1" x14ac:dyDescent="0.35">
      <c r="B6" s="615" t="s">
        <v>180</v>
      </c>
      <c r="C6" s="615"/>
      <c r="D6" s="615"/>
      <c r="E6" s="615"/>
      <c r="F6" s="615"/>
      <c r="G6" s="615"/>
      <c r="H6" s="615"/>
      <c r="I6" s="615"/>
      <c r="J6" s="615"/>
      <c r="K6" s="615"/>
      <c r="L6" s="615"/>
      <c r="M6" s="615"/>
      <c r="N6" s="615"/>
      <c r="O6" s="615"/>
      <c r="P6" s="615"/>
    </row>
    <row r="7" spans="2:16" x14ac:dyDescent="0.35">
      <c r="B7" s="616" t="s">
        <v>124</v>
      </c>
      <c r="C7" s="616"/>
      <c r="D7" s="616"/>
      <c r="E7" s="616"/>
      <c r="F7" s="616"/>
      <c r="G7" s="616"/>
      <c r="H7" s="616"/>
      <c r="I7" s="616"/>
      <c r="J7" s="616"/>
      <c r="K7" s="616"/>
      <c r="L7" s="616"/>
      <c r="M7" s="616"/>
      <c r="N7" s="616"/>
      <c r="O7" s="616"/>
      <c r="P7" s="616"/>
    </row>
    <row r="8" spans="2:16" ht="24.75" customHeight="1" x14ac:dyDescent="0.35">
      <c r="B8" s="613" t="s">
        <v>228</v>
      </c>
      <c r="C8" s="613"/>
      <c r="D8" s="613"/>
      <c r="E8" s="613"/>
      <c r="F8" s="613"/>
      <c r="G8" s="613"/>
      <c r="H8" s="613"/>
      <c r="I8" s="613"/>
      <c r="J8" s="613"/>
      <c r="K8" s="613"/>
      <c r="L8" s="613"/>
      <c r="M8" s="613"/>
      <c r="N8" s="613"/>
      <c r="O8" s="613"/>
      <c r="P8" s="613"/>
    </row>
    <row r="9" spans="2:16" x14ac:dyDescent="0.35">
      <c r="B9" s="617" t="s">
        <v>125</v>
      </c>
      <c r="C9" s="617"/>
      <c r="D9" s="617"/>
      <c r="E9" s="617"/>
      <c r="F9" s="617"/>
      <c r="G9" s="617"/>
      <c r="H9" s="617"/>
      <c r="I9" s="617"/>
      <c r="J9" s="617"/>
      <c r="K9" s="617"/>
      <c r="L9" s="617"/>
      <c r="M9" s="617"/>
      <c r="N9" s="617"/>
      <c r="O9" s="617"/>
      <c r="P9" s="617"/>
    </row>
    <row r="10" spans="2:16" ht="21.75" customHeight="1" x14ac:dyDescent="0.35">
      <c r="B10" s="613" t="s">
        <v>126</v>
      </c>
      <c r="C10" s="613"/>
      <c r="D10" s="613"/>
      <c r="E10" s="613"/>
      <c r="F10" s="613"/>
      <c r="G10" s="613"/>
      <c r="H10" s="613"/>
      <c r="I10" s="613"/>
      <c r="J10" s="613"/>
      <c r="K10" s="613"/>
      <c r="L10" s="613"/>
      <c r="M10" s="613"/>
      <c r="N10" s="613"/>
      <c r="O10" s="613"/>
      <c r="P10" s="613"/>
    </row>
    <row r="11" spans="2:16" x14ac:dyDescent="0.35">
      <c r="B11" s="617" t="s">
        <v>127</v>
      </c>
      <c r="C11" s="617"/>
      <c r="D11" s="617"/>
      <c r="E11" s="617"/>
      <c r="F11" s="617"/>
      <c r="G11" s="617"/>
      <c r="H11" s="617"/>
      <c r="I11" s="617"/>
      <c r="J11" s="617"/>
      <c r="K11" s="617"/>
      <c r="L11" s="617"/>
      <c r="M11" s="617"/>
      <c r="N11" s="617"/>
      <c r="O11" s="617"/>
      <c r="P11" s="617"/>
    </row>
    <row r="12" spans="2:16" x14ac:dyDescent="0.35">
      <c r="B12" s="50" t="s">
        <v>128</v>
      </c>
      <c r="C12" s="27"/>
      <c r="D12" s="27"/>
      <c r="E12" s="27"/>
      <c r="F12" s="27"/>
      <c r="G12" s="27"/>
      <c r="H12" s="27"/>
      <c r="I12" s="27"/>
      <c r="J12" s="27"/>
      <c r="K12" s="27"/>
      <c r="L12" s="27"/>
      <c r="M12" s="27"/>
      <c r="N12" s="27"/>
      <c r="O12" s="27"/>
      <c r="P12" s="27"/>
    </row>
    <row r="13" spans="2:16" ht="10.5" customHeight="1" x14ac:dyDescent="0.35">
      <c r="B13" s="50"/>
      <c r="C13" s="27"/>
      <c r="D13" s="27"/>
      <c r="E13" s="27"/>
      <c r="F13" s="27"/>
      <c r="G13" s="27"/>
      <c r="H13" s="27"/>
      <c r="I13" s="27"/>
      <c r="J13" s="27"/>
      <c r="K13" s="27"/>
      <c r="L13" s="27"/>
      <c r="M13" s="27"/>
      <c r="N13" s="27"/>
      <c r="O13" s="27"/>
      <c r="P13" s="27"/>
    </row>
    <row r="14" spans="2:16" x14ac:dyDescent="0.35">
      <c r="B14" s="50" t="s">
        <v>232</v>
      </c>
      <c r="C14" s="27"/>
      <c r="D14" s="27"/>
      <c r="E14" s="27"/>
      <c r="F14" s="27"/>
      <c r="G14" s="27"/>
      <c r="H14" s="27"/>
      <c r="I14" s="27"/>
      <c r="J14" s="27"/>
      <c r="K14" s="27"/>
      <c r="L14" s="27"/>
      <c r="M14" s="27"/>
      <c r="N14" s="27"/>
      <c r="O14" s="27"/>
      <c r="P14" s="27"/>
    </row>
    <row r="15" spans="2:16" ht="10.5" customHeight="1" x14ac:dyDescent="0.35">
      <c r="B15" s="59"/>
      <c r="C15" s="27"/>
      <c r="D15" s="27"/>
      <c r="E15" s="27"/>
      <c r="F15" s="27"/>
      <c r="G15" s="27"/>
      <c r="H15" s="27"/>
      <c r="I15" s="27"/>
      <c r="J15" s="27"/>
      <c r="K15" s="27"/>
      <c r="L15" s="27"/>
      <c r="M15" s="27"/>
      <c r="N15" s="27"/>
      <c r="O15" s="27"/>
      <c r="P15" s="27"/>
    </row>
    <row r="16" spans="2:16" x14ac:dyDescent="0.35">
      <c r="B16" s="61" t="s">
        <v>229</v>
      </c>
      <c r="C16" s="62"/>
      <c r="D16" s="62"/>
      <c r="E16" s="62"/>
      <c r="F16" s="62"/>
      <c r="G16" s="62"/>
      <c r="H16" s="62"/>
      <c r="I16" s="62"/>
      <c r="J16" s="62"/>
      <c r="K16" s="27"/>
      <c r="L16" s="27"/>
      <c r="M16" s="27"/>
      <c r="N16" s="27"/>
      <c r="O16" s="27"/>
      <c r="P16" s="27"/>
    </row>
    <row r="17" spans="2:16" ht="12.75" customHeight="1" x14ac:dyDescent="0.35">
      <c r="B17" s="50"/>
      <c r="C17" s="27"/>
      <c r="D17" s="27"/>
      <c r="E17" s="27"/>
      <c r="F17" s="27"/>
      <c r="G17" s="27"/>
      <c r="H17" s="27"/>
      <c r="I17" s="27"/>
      <c r="J17" s="27"/>
      <c r="K17" s="27"/>
      <c r="L17" s="27"/>
      <c r="M17" s="27"/>
      <c r="N17" s="27"/>
      <c r="O17" s="27"/>
      <c r="P17" s="27"/>
    </row>
    <row r="18" spans="2:16" ht="27" customHeight="1" x14ac:dyDescent="0.35">
      <c r="B18" s="614" t="s">
        <v>152</v>
      </c>
      <c r="C18" s="614"/>
      <c r="D18" s="614"/>
      <c r="E18" s="614"/>
      <c r="F18" s="614"/>
      <c r="G18" s="614"/>
      <c r="H18" s="614"/>
      <c r="I18" s="614"/>
      <c r="J18" s="614"/>
      <c r="K18" s="614"/>
      <c r="L18" s="614"/>
      <c r="M18" s="614"/>
      <c r="N18" s="614"/>
      <c r="O18" s="614"/>
      <c r="P18" s="614"/>
    </row>
    <row r="19" spans="2:16" ht="11.25" customHeight="1" x14ac:dyDescent="0.35">
      <c r="B19" s="50"/>
      <c r="C19" s="27"/>
      <c r="D19" s="27"/>
      <c r="E19" s="27"/>
      <c r="F19" s="27"/>
      <c r="G19" s="27"/>
      <c r="H19" s="27"/>
      <c r="I19" s="27"/>
      <c r="J19" s="27"/>
      <c r="K19" s="27"/>
      <c r="L19" s="27"/>
      <c r="M19" s="27"/>
      <c r="N19" s="27"/>
      <c r="O19" s="27"/>
      <c r="P19" s="27"/>
    </row>
    <row r="20" spans="2:16" ht="41.25" customHeight="1" x14ac:dyDescent="0.35">
      <c r="B20" s="618" t="s">
        <v>153</v>
      </c>
      <c r="C20" s="618"/>
      <c r="D20" s="618"/>
      <c r="E20" s="618"/>
      <c r="F20" s="618"/>
      <c r="G20" s="618"/>
      <c r="H20" s="618"/>
      <c r="I20" s="618"/>
      <c r="J20" s="618"/>
      <c r="K20" s="618"/>
      <c r="L20" s="618"/>
      <c r="M20" s="618"/>
      <c r="N20" s="618"/>
      <c r="O20" s="618"/>
      <c r="P20" s="618"/>
    </row>
    <row r="21" spans="2:16" x14ac:dyDescent="0.35">
      <c r="B21" s="50" t="s">
        <v>129</v>
      </c>
      <c r="C21" s="27"/>
      <c r="D21" s="27"/>
      <c r="E21" s="27"/>
      <c r="F21" s="27"/>
      <c r="G21" s="27"/>
      <c r="H21" s="27"/>
      <c r="I21" s="27"/>
      <c r="J21" s="27"/>
      <c r="K21" s="27"/>
      <c r="L21" s="27"/>
      <c r="M21" s="27"/>
      <c r="N21" s="27"/>
      <c r="O21" s="27"/>
      <c r="P21" s="27"/>
    </row>
    <row r="22" spans="2:16" ht="22.5" customHeight="1" x14ac:dyDescent="0.35">
      <c r="B22" s="614" t="s">
        <v>167</v>
      </c>
      <c r="C22" s="614"/>
      <c r="D22" s="614"/>
      <c r="E22" s="614"/>
      <c r="F22" s="614"/>
      <c r="G22" s="614"/>
      <c r="H22" s="614"/>
      <c r="I22" s="614"/>
      <c r="J22" s="614"/>
      <c r="K22" s="614"/>
      <c r="L22" s="614"/>
      <c r="M22" s="614"/>
      <c r="N22" s="614"/>
      <c r="O22" s="614"/>
      <c r="P22" s="36"/>
    </row>
    <row r="23" spans="2:16" ht="13.5" customHeight="1" x14ac:dyDescent="0.35">
      <c r="B23" s="46"/>
      <c r="C23" s="42"/>
      <c r="D23" s="42"/>
      <c r="E23" s="42"/>
      <c r="F23" s="42"/>
      <c r="G23" s="42"/>
      <c r="H23" s="42"/>
      <c r="I23" s="42"/>
      <c r="J23" s="42"/>
      <c r="K23" s="42"/>
      <c r="L23" s="42"/>
      <c r="M23" s="42"/>
      <c r="N23" s="42"/>
      <c r="O23" s="42"/>
      <c r="P23" s="42"/>
    </row>
    <row r="24" spans="2:16" x14ac:dyDescent="0.35">
      <c r="B24" s="47" t="s">
        <v>168</v>
      </c>
      <c r="C24" s="42"/>
      <c r="D24" s="42"/>
      <c r="E24" s="42"/>
      <c r="F24" s="42"/>
      <c r="G24" s="42"/>
      <c r="H24" s="42"/>
      <c r="I24" s="42"/>
      <c r="J24" s="42"/>
      <c r="K24" s="42"/>
      <c r="L24" s="42"/>
      <c r="M24" s="42"/>
      <c r="N24" s="42"/>
      <c r="O24" s="42"/>
      <c r="P24" s="42"/>
    </row>
    <row r="25" spans="2:16" ht="6" customHeight="1" x14ac:dyDescent="0.35">
      <c r="B25" s="46"/>
      <c r="C25" s="42"/>
      <c r="D25" s="42"/>
      <c r="E25" s="42"/>
      <c r="F25" s="42"/>
      <c r="G25" s="42"/>
      <c r="H25" s="42"/>
      <c r="I25" s="42"/>
      <c r="J25" s="42"/>
      <c r="K25" s="42"/>
      <c r="L25" s="42"/>
      <c r="M25" s="42"/>
      <c r="N25" s="42"/>
      <c r="O25" s="42"/>
      <c r="P25" s="42"/>
    </row>
    <row r="26" spans="2:16" x14ac:dyDescent="0.35">
      <c r="B26" s="47" t="s">
        <v>169</v>
      </c>
      <c r="C26" s="42"/>
      <c r="D26" s="42"/>
      <c r="E26" s="42"/>
      <c r="F26" s="42"/>
      <c r="G26" s="42"/>
      <c r="H26" s="42"/>
      <c r="I26" s="42"/>
      <c r="J26" s="42"/>
      <c r="K26" s="42"/>
      <c r="L26" s="42"/>
      <c r="M26" s="42"/>
      <c r="N26" s="42"/>
      <c r="O26" s="42"/>
      <c r="P26" s="42"/>
    </row>
    <row r="27" spans="2:16" ht="9.75" customHeight="1" x14ac:dyDescent="0.35">
      <c r="B27" s="46"/>
      <c r="C27" s="42"/>
      <c r="D27" s="42"/>
      <c r="E27" s="42"/>
      <c r="F27" s="42"/>
      <c r="G27" s="42"/>
      <c r="H27" s="42"/>
      <c r="I27" s="42"/>
      <c r="J27" s="42"/>
      <c r="K27" s="42"/>
      <c r="L27" s="42"/>
      <c r="M27" s="42"/>
      <c r="N27" s="42"/>
      <c r="O27" s="42"/>
      <c r="P27" s="42"/>
    </row>
    <row r="28" spans="2:16" x14ac:dyDescent="0.35">
      <c r="B28" s="47" t="s">
        <v>199</v>
      </c>
      <c r="C28" s="42"/>
      <c r="D28" s="42"/>
      <c r="E28" s="42"/>
      <c r="F28" s="42"/>
      <c r="G28" s="42"/>
      <c r="H28" s="42"/>
      <c r="I28" s="42"/>
      <c r="J28" s="42"/>
      <c r="K28" s="42"/>
      <c r="L28" s="42"/>
      <c r="M28" s="42"/>
      <c r="N28" s="42"/>
      <c r="O28" s="42"/>
      <c r="P28" s="42"/>
    </row>
    <row r="29" spans="2:16" x14ac:dyDescent="0.35">
      <c r="B29" s="41"/>
      <c r="C29" s="27"/>
      <c r="D29" s="27"/>
      <c r="E29" s="27"/>
      <c r="F29" s="27"/>
      <c r="G29" s="27"/>
      <c r="H29" s="27"/>
      <c r="I29" s="27"/>
      <c r="J29" s="27"/>
      <c r="K29" s="27"/>
      <c r="L29" s="27"/>
      <c r="M29" s="27"/>
      <c r="N29" s="27"/>
      <c r="O29" s="27"/>
      <c r="P29" s="27"/>
    </row>
    <row r="30" spans="2:16" ht="50.25" customHeight="1" x14ac:dyDescent="0.35">
      <c r="B30" s="618" t="s">
        <v>154</v>
      </c>
      <c r="C30" s="618"/>
      <c r="D30" s="618"/>
      <c r="E30" s="618"/>
      <c r="F30" s="618"/>
      <c r="G30" s="618"/>
      <c r="H30" s="618"/>
      <c r="I30" s="618"/>
      <c r="J30" s="618"/>
      <c r="K30" s="618"/>
      <c r="L30" s="618"/>
      <c r="M30" s="618"/>
      <c r="N30" s="618"/>
      <c r="O30" s="618"/>
      <c r="P30" s="618"/>
    </row>
    <row r="31" spans="2:16" x14ac:dyDescent="0.35">
      <c r="B31" s="617" t="s">
        <v>165</v>
      </c>
      <c r="C31" s="617"/>
      <c r="D31" s="617"/>
      <c r="E31" s="617"/>
      <c r="F31" s="617"/>
      <c r="G31" s="617"/>
      <c r="H31" s="617"/>
      <c r="I31" s="617"/>
      <c r="J31" s="617"/>
      <c r="K31" s="617"/>
      <c r="L31" s="617"/>
      <c r="M31" s="617"/>
      <c r="N31" s="617"/>
      <c r="O31" s="617"/>
      <c r="P31" s="617"/>
    </row>
    <row r="32" spans="2:16" ht="53.25" customHeight="1" x14ac:dyDescent="0.35">
      <c r="B32" s="618" t="s">
        <v>155</v>
      </c>
      <c r="C32" s="618"/>
      <c r="D32" s="618"/>
      <c r="E32" s="618"/>
      <c r="F32" s="618"/>
      <c r="G32" s="618"/>
      <c r="H32" s="618"/>
      <c r="I32" s="618"/>
      <c r="J32" s="618"/>
      <c r="K32" s="618"/>
      <c r="L32" s="618"/>
      <c r="M32" s="618"/>
      <c r="N32" s="618"/>
      <c r="O32" s="618"/>
      <c r="P32" s="618"/>
    </row>
    <row r="33" spans="2:16" x14ac:dyDescent="0.35">
      <c r="B33" s="51"/>
      <c r="C33" s="27"/>
      <c r="D33" s="27"/>
      <c r="E33" s="27"/>
      <c r="F33" s="27"/>
      <c r="G33" s="27"/>
      <c r="H33" s="27"/>
      <c r="I33" s="27"/>
      <c r="J33" s="27"/>
      <c r="K33" s="27"/>
      <c r="L33" s="27"/>
      <c r="M33" s="27"/>
      <c r="N33" s="27"/>
      <c r="O33" s="27"/>
      <c r="P33" s="27"/>
    </row>
    <row r="34" spans="2:16" ht="53.25" customHeight="1" x14ac:dyDescent="0.35">
      <c r="B34" s="618" t="s">
        <v>156</v>
      </c>
      <c r="C34" s="618"/>
      <c r="D34" s="618"/>
      <c r="E34" s="618"/>
      <c r="F34" s="618"/>
      <c r="G34" s="618"/>
      <c r="H34" s="618"/>
      <c r="I34" s="618"/>
      <c r="J34" s="618"/>
      <c r="K34" s="618"/>
      <c r="L34" s="618"/>
      <c r="M34" s="618"/>
      <c r="N34" s="618"/>
      <c r="O34" s="618"/>
      <c r="P34" s="618"/>
    </row>
    <row r="35" spans="2:16" x14ac:dyDescent="0.35">
      <c r="B35" s="50"/>
      <c r="C35" s="27"/>
      <c r="D35" s="27"/>
      <c r="E35" s="27"/>
      <c r="F35" s="27"/>
      <c r="G35" s="27"/>
      <c r="H35" s="27"/>
      <c r="I35" s="27"/>
      <c r="J35" s="27"/>
      <c r="K35" s="27"/>
      <c r="L35" s="27"/>
      <c r="M35" s="27"/>
      <c r="N35" s="27"/>
      <c r="O35" s="27"/>
      <c r="P35" s="27"/>
    </row>
    <row r="36" spans="2:16" ht="41.25" customHeight="1" x14ac:dyDescent="0.35">
      <c r="B36" s="618" t="s">
        <v>157</v>
      </c>
      <c r="C36" s="618"/>
      <c r="D36" s="618"/>
      <c r="E36" s="618"/>
      <c r="F36" s="618"/>
      <c r="G36" s="618"/>
      <c r="H36" s="618"/>
      <c r="I36" s="618"/>
      <c r="J36" s="618"/>
      <c r="K36" s="618"/>
      <c r="L36" s="618"/>
      <c r="M36" s="618"/>
      <c r="N36" s="618"/>
      <c r="O36" s="618"/>
      <c r="P36" s="618"/>
    </row>
    <row r="37" spans="2:16" ht="6" customHeight="1" x14ac:dyDescent="0.35">
      <c r="B37" s="50"/>
      <c r="C37" s="27"/>
      <c r="D37" s="27"/>
      <c r="E37" s="27"/>
      <c r="F37" s="27"/>
      <c r="G37" s="27"/>
      <c r="H37" s="27"/>
      <c r="I37" s="27"/>
      <c r="J37" s="27"/>
      <c r="K37" s="27"/>
      <c r="L37" s="27"/>
      <c r="M37" s="27"/>
      <c r="N37" s="27"/>
      <c r="O37" s="27"/>
      <c r="P37" s="27"/>
    </row>
    <row r="38" spans="2:16" ht="24.75" customHeight="1" x14ac:dyDescent="0.35">
      <c r="B38" s="622" t="s">
        <v>181</v>
      </c>
      <c r="C38" s="622"/>
      <c r="D38" s="622"/>
      <c r="E38" s="622"/>
      <c r="F38" s="622"/>
      <c r="G38" s="622"/>
      <c r="H38" s="622"/>
      <c r="I38" s="622"/>
      <c r="J38" s="622"/>
      <c r="K38" s="622"/>
      <c r="L38" s="622"/>
      <c r="M38" s="622"/>
      <c r="N38" s="622"/>
      <c r="O38" s="622"/>
      <c r="P38" s="622"/>
    </row>
    <row r="39" spans="2:16" x14ac:dyDescent="0.35">
      <c r="B39" s="616" t="s">
        <v>130</v>
      </c>
      <c r="C39" s="616"/>
      <c r="D39" s="616"/>
      <c r="E39" s="616"/>
      <c r="F39" s="616"/>
      <c r="G39" s="616"/>
      <c r="H39" s="616"/>
      <c r="I39" s="616"/>
      <c r="J39" s="616"/>
      <c r="K39" s="616"/>
      <c r="L39" s="616"/>
      <c r="M39" s="616"/>
      <c r="N39" s="616"/>
      <c r="O39" s="616"/>
      <c r="P39" s="616"/>
    </row>
    <row r="40" spans="2:16" ht="10.5" customHeight="1" x14ac:dyDescent="0.35">
      <c r="B40" s="50"/>
      <c r="C40" s="27"/>
      <c r="D40" s="27"/>
      <c r="E40" s="27"/>
      <c r="F40" s="27"/>
      <c r="G40" s="27"/>
      <c r="H40" s="27"/>
      <c r="I40" s="27"/>
      <c r="J40" s="27"/>
      <c r="K40" s="27"/>
      <c r="L40" s="27"/>
      <c r="M40" s="27"/>
      <c r="N40" s="27"/>
      <c r="O40" s="27"/>
      <c r="P40" s="27"/>
    </row>
    <row r="41" spans="2:16" ht="38.25" customHeight="1" x14ac:dyDescent="0.35">
      <c r="B41" s="621" t="s">
        <v>158</v>
      </c>
      <c r="C41" s="621"/>
      <c r="D41" s="621"/>
      <c r="E41" s="621"/>
      <c r="F41" s="621"/>
      <c r="G41" s="621"/>
      <c r="H41" s="621"/>
      <c r="I41" s="621"/>
      <c r="J41" s="621"/>
      <c r="K41" s="621"/>
      <c r="L41" s="621"/>
      <c r="M41" s="621"/>
      <c r="N41" s="621"/>
      <c r="O41" s="621"/>
      <c r="P41" s="621"/>
    </row>
    <row r="42" spans="2:16" x14ac:dyDescent="0.35">
      <c r="B42" s="50"/>
      <c r="C42" s="27"/>
      <c r="D42" s="27"/>
      <c r="E42" s="27"/>
      <c r="F42" s="27"/>
      <c r="G42" s="27"/>
      <c r="H42" s="27"/>
      <c r="I42" s="27"/>
      <c r="J42" s="27"/>
      <c r="K42" s="27"/>
      <c r="L42" s="27"/>
      <c r="M42" s="27"/>
      <c r="N42" s="27"/>
      <c r="O42" s="27"/>
      <c r="P42" s="27"/>
    </row>
    <row r="43" spans="2:16" ht="15" customHeight="1" x14ac:dyDescent="0.35">
      <c r="B43" s="617" t="s">
        <v>159</v>
      </c>
      <c r="C43" s="617"/>
      <c r="D43" s="617"/>
      <c r="E43" s="617"/>
      <c r="F43" s="617"/>
      <c r="G43" s="617"/>
      <c r="H43" s="617"/>
      <c r="I43" s="617"/>
      <c r="J43" s="617"/>
      <c r="K43" s="617"/>
      <c r="L43" s="617"/>
      <c r="M43" s="617"/>
      <c r="N43" s="617"/>
      <c r="O43" s="617"/>
      <c r="P43" s="617"/>
    </row>
    <row r="44" spans="2:16" ht="26.25" customHeight="1" x14ac:dyDescent="0.35">
      <c r="B44" s="613" t="s">
        <v>131</v>
      </c>
      <c r="C44" s="613"/>
      <c r="D44" s="613"/>
      <c r="E44" s="613"/>
      <c r="F44" s="613"/>
      <c r="G44" s="613"/>
      <c r="H44" s="613"/>
      <c r="I44" s="613"/>
      <c r="J44" s="613"/>
      <c r="K44" s="613"/>
      <c r="L44" s="613"/>
      <c r="M44" s="613"/>
      <c r="N44" s="613"/>
      <c r="O44" s="613"/>
      <c r="P44" s="613"/>
    </row>
    <row r="45" spans="2:16" x14ac:dyDescent="0.35">
      <c r="B45" s="50"/>
      <c r="C45" s="27"/>
      <c r="D45" s="27"/>
      <c r="E45" s="27"/>
      <c r="F45" s="27"/>
      <c r="G45" s="27"/>
      <c r="H45" s="27"/>
      <c r="I45" s="27"/>
      <c r="J45" s="27"/>
      <c r="K45" s="27"/>
      <c r="L45" s="27"/>
      <c r="M45" s="27"/>
      <c r="N45" s="27"/>
      <c r="O45" s="27"/>
      <c r="P45" s="27"/>
    </row>
    <row r="46" spans="2:16" ht="24.75" customHeight="1" x14ac:dyDescent="0.35">
      <c r="B46" s="613" t="s">
        <v>233</v>
      </c>
      <c r="C46" s="613"/>
      <c r="D46" s="613"/>
      <c r="E46" s="613"/>
      <c r="F46" s="613"/>
      <c r="G46" s="613"/>
      <c r="H46" s="613"/>
      <c r="I46" s="613"/>
      <c r="J46" s="613"/>
      <c r="K46" s="613"/>
      <c r="L46" s="613"/>
      <c r="M46" s="613"/>
      <c r="N46" s="613"/>
      <c r="O46" s="613"/>
      <c r="P46" s="613"/>
    </row>
    <row r="47" spans="2:16" x14ac:dyDescent="0.35">
      <c r="B47" s="50" t="s">
        <v>234</v>
      </c>
      <c r="C47" s="27"/>
      <c r="D47" s="27"/>
      <c r="E47" s="27"/>
      <c r="F47" s="27"/>
      <c r="G47" s="27"/>
      <c r="H47" s="27"/>
      <c r="I47" s="27"/>
      <c r="J47" s="27"/>
      <c r="K47" s="27"/>
      <c r="L47" s="27"/>
      <c r="M47" s="27"/>
      <c r="N47" s="27"/>
      <c r="O47" s="27"/>
      <c r="P47" s="27"/>
    </row>
    <row r="48" spans="2:16" x14ac:dyDescent="0.35">
      <c r="B48" s="50"/>
      <c r="C48" s="27"/>
      <c r="D48" s="27"/>
      <c r="E48" s="27"/>
      <c r="F48" s="27"/>
      <c r="G48" s="27"/>
      <c r="H48" s="27"/>
      <c r="I48" s="27"/>
      <c r="J48" s="27"/>
      <c r="K48" s="27"/>
      <c r="L48" s="27"/>
      <c r="M48" s="27"/>
      <c r="N48" s="27"/>
      <c r="O48" s="27"/>
      <c r="P48" s="27"/>
    </row>
    <row r="49" spans="2:16" x14ac:dyDescent="0.35">
      <c r="B49" s="61" t="s">
        <v>188</v>
      </c>
      <c r="C49" s="27"/>
      <c r="D49" s="27"/>
      <c r="E49" s="27"/>
      <c r="F49" s="27"/>
      <c r="G49" s="27"/>
      <c r="H49" s="27"/>
      <c r="I49" s="27"/>
      <c r="J49" s="27"/>
      <c r="K49" s="27"/>
      <c r="L49" s="27"/>
      <c r="M49" s="27"/>
      <c r="N49" s="27"/>
      <c r="O49" s="27"/>
      <c r="P49" s="27"/>
    </row>
    <row r="50" spans="2:16" ht="84" customHeight="1" x14ac:dyDescent="0.35">
      <c r="B50" s="61"/>
      <c r="C50" s="71"/>
      <c r="D50" s="71"/>
      <c r="E50" s="71"/>
      <c r="F50" s="71"/>
      <c r="G50" s="71"/>
      <c r="H50" s="71"/>
      <c r="I50" s="71"/>
      <c r="J50" s="71"/>
      <c r="K50" s="71"/>
      <c r="L50" s="71"/>
      <c r="M50" s="71"/>
      <c r="N50" s="71"/>
      <c r="O50" s="71"/>
      <c r="P50" s="71"/>
    </row>
    <row r="51" spans="2:16" ht="84" customHeight="1" x14ac:dyDescent="0.35">
      <c r="B51" s="61"/>
      <c r="C51" s="27"/>
      <c r="D51" s="27"/>
      <c r="E51" s="27"/>
      <c r="F51" s="27"/>
      <c r="G51" s="27"/>
      <c r="H51" s="27"/>
      <c r="I51" s="27"/>
      <c r="J51" s="27"/>
      <c r="K51" s="27"/>
      <c r="L51" s="27"/>
      <c r="M51" s="27"/>
      <c r="N51" s="27"/>
      <c r="O51" s="27"/>
      <c r="P51" s="27"/>
    </row>
    <row r="52" spans="2:16" ht="35.25" customHeight="1" x14ac:dyDescent="0.35">
      <c r="B52" s="615" t="s">
        <v>182</v>
      </c>
      <c r="C52" s="615"/>
      <c r="D52" s="615"/>
      <c r="E52" s="615"/>
      <c r="F52" s="615"/>
      <c r="G52" s="615"/>
      <c r="H52" s="615"/>
      <c r="I52" s="615"/>
      <c r="J52" s="615"/>
      <c r="K52" s="615"/>
      <c r="L52" s="615"/>
      <c r="M52" s="615"/>
      <c r="N52" s="615"/>
      <c r="O52" s="615"/>
      <c r="P52" s="615"/>
    </row>
    <row r="53" spans="2:16" x14ac:dyDescent="0.35">
      <c r="B53" s="616" t="s">
        <v>149</v>
      </c>
      <c r="C53" s="616"/>
      <c r="D53" s="616"/>
      <c r="E53" s="616"/>
      <c r="F53" s="616"/>
      <c r="G53" s="616"/>
      <c r="H53" s="616"/>
      <c r="I53" s="616"/>
      <c r="J53" s="616"/>
      <c r="K53" s="616"/>
      <c r="L53" s="616"/>
      <c r="M53" s="616"/>
      <c r="N53" s="616"/>
      <c r="O53" s="616"/>
      <c r="P53" s="616"/>
    </row>
    <row r="54" spans="2:16" x14ac:dyDescent="0.35">
      <c r="B54" s="616" t="s">
        <v>166</v>
      </c>
      <c r="C54" s="616"/>
      <c r="D54" s="616"/>
      <c r="E54" s="616"/>
      <c r="F54" s="616"/>
      <c r="G54" s="616"/>
      <c r="H54" s="616"/>
      <c r="I54" s="616"/>
      <c r="J54" s="616"/>
      <c r="K54" s="616"/>
      <c r="L54" s="616"/>
      <c r="M54" s="616"/>
      <c r="N54" s="616"/>
      <c r="O54" s="616"/>
      <c r="P54" s="616"/>
    </row>
    <row r="55" spans="2:16" x14ac:dyDescent="0.35">
      <c r="B55" s="52"/>
      <c r="C55" s="27"/>
      <c r="D55" s="27"/>
      <c r="E55" s="27"/>
      <c r="F55" s="27"/>
      <c r="G55" s="27"/>
      <c r="H55" s="27"/>
      <c r="I55" s="27"/>
      <c r="J55" s="27"/>
      <c r="K55" s="27"/>
      <c r="L55" s="27"/>
      <c r="M55" s="27"/>
      <c r="N55" s="27"/>
      <c r="O55" s="27"/>
      <c r="P55" s="27"/>
    </row>
    <row r="56" spans="2:16" x14ac:dyDescent="0.35">
      <c r="B56" s="50"/>
      <c r="C56" s="27"/>
      <c r="D56" s="27"/>
      <c r="E56" s="27"/>
      <c r="F56" s="27"/>
      <c r="G56" s="27"/>
      <c r="H56" s="27"/>
      <c r="I56" s="27"/>
      <c r="J56" s="27"/>
      <c r="K56" s="27"/>
      <c r="L56" s="27"/>
      <c r="M56" s="27"/>
      <c r="N56" s="27"/>
      <c r="O56" s="27"/>
      <c r="P56" s="27"/>
    </row>
    <row r="57" spans="2:16" ht="39.75" customHeight="1" x14ac:dyDescent="0.35">
      <c r="B57" s="613" t="s">
        <v>200</v>
      </c>
      <c r="C57" s="613"/>
      <c r="D57" s="613"/>
      <c r="E57" s="613"/>
      <c r="F57" s="613"/>
      <c r="G57" s="613"/>
      <c r="H57" s="613"/>
      <c r="I57" s="613"/>
      <c r="J57" s="613"/>
      <c r="K57" s="613"/>
      <c r="L57" s="613"/>
      <c r="M57" s="613"/>
      <c r="N57" s="613"/>
      <c r="O57" s="613"/>
      <c r="P57" s="613"/>
    </row>
    <row r="58" spans="2:16" x14ac:dyDescent="0.35">
      <c r="B58" s="50"/>
      <c r="C58" s="27"/>
      <c r="D58" s="27"/>
      <c r="E58" s="27"/>
      <c r="F58" s="27"/>
      <c r="G58" s="27"/>
      <c r="H58" s="27"/>
      <c r="I58" s="27"/>
      <c r="J58" s="27"/>
      <c r="K58" s="27"/>
      <c r="L58" s="27"/>
      <c r="M58" s="27"/>
      <c r="N58" s="27"/>
      <c r="O58" s="27"/>
      <c r="P58" s="27"/>
    </row>
    <row r="59" spans="2:16" x14ac:dyDescent="0.35">
      <c r="B59" s="49" t="s">
        <v>160</v>
      </c>
      <c r="C59" s="27"/>
      <c r="D59" s="27"/>
      <c r="E59" s="27"/>
      <c r="F59" s="27"/>
      <c r="G59" s="27"/>
      <c r="H59" s="27"/>
      <c r="I59" s="27"/>
      <c r="J59" s="27"/>
      <c r="K59" s="27"/>
      <c r="L59" s="27"/>
      <c r="M59" s="27"/>
      <c r="N59" s="27"/>
      <c r="O59" s="27"/>
      <c r="P59" s="27"/>
    </row>
    <row r="60" spans="2:16" x14ac:dyDescent="0.35">
      <c r="B60" s="49"/>
      <c r="C60" s="27"/>
      <c r="D60" s="27"/>
      <c r="E60" s="27"/>
      <c r="F60" s="27"/>
      <c r="G60" s="27"/>
      <c r="H60" s="27"/>
      <c r="I60" s="27"/>
      <c r="J60" s="27"/>
      <c r="K60" s="27"/>
      <c r="L60" s="27"/>
      <c r="M60" s="27"/>
      <c r="N60" s="27"/>
      <c r="O60" s="27"/>
      <c r="P60" s="27"/>
    </row>
    <row r="61" spans="2:16" ht="24" customHeight="1" x14ac:dyDescent="0.35">
      <c r="B61" s="620" t="s">
        <v>161</v>
      </c>
      <c r="C61" s="620"/>
      <c r="D61" s="620"/>
      <c r="E61" s="620"/>
      <c r="F61" s="620"/>
      <c r="G61" s="620"/>
      <c r="H61" s="620"/>
      <c r="I61" s="620"/>
      <c r="J61" s="620"/>
      <c r="K61" s="620"/>
      <c r="L61" s="620"/>
      <c r="M61" s="620"/>
      <c r="N61" s="620"/>
      <c r="O61" s="620"/>
      <c r="P61" s="620"/>
    </row>
    <row r="62" spans="2:16" ht="10.5" customHeight="1" x14ac:dyDescent="0.35">
      <c r="B62" s="49"/>
      <c r="C62" s="27"/>
      <c r="D62" s="27"/>
      <c r="E62" s="27"/>
      <c r="F62" s="27"/>
      <c r="G62" s="27"/>
      <c r="H62" s="27"/>
      <c r="I62" s="27"/>
      <c r="J62" s="27"/>
      <c r="K62" s="27"/>
      <c r="L62" s="27"/>
      <c r="M62" s="27"/>
      <c r="N62" s="27"/>
      <c r="O62" s="27"/>
      <c r="P62" s="27"/>
    </row>
    <row r="63" spans="2:16" x14ac:dyDescent="0.35">
      <c r="B63" s="53" t="s">
        <v>132</v>
      </c>
      <c r="C63" s="27"/>
      <c r="D63" s="27"/>
      <c r="E63" s="27"/>
      <c r="F63" s="27"/>
      <c r="G63" s="27"/>
      <c r="H63" s="27"/>
      <c r="I63" s="27"/>
      <c r="J63" s="27"/>
      <c r="K63" s="27"/>
      <c r="L63" s="27"/>
      <c r="M63" s="27"/>
      <c r="N63" s="27"/>
      <c r="O63" s="27"/>
      <c r="P63" s="27"/>
    </row>
    <row r="64" spans="2:16" x14ac:dyDescent="0.35">
      <c r="B64" s="53" t="s">
        <v>133</v>
      </c>
      <c r="C64" s="27"/>
      <c r="D64" s="27"/>
      <c r="E64" s="27"/>
      <c r="F64" s="27"/>
      <c r="G64" s="27"/>
      <c r="H64" s="27"/>
      <c r="I64" s="27"/>
      <c r="J64" s="27"/>
      <c r="K64" s="27"/>
      <c r="L64" s="27"/>
      <c r="M64" s="27"/>
      <c r="N64" s="27"/>
      <c r="O64" s="27"/>
      <c r="P64" s="27"/>
    </row>
    <row r="65" spans="2:16" x14ac:dyDescent="0.35">
      <c r="B65" s="53" t="s">
        <v>150</v>
      </c>
      <c r="C65" s="27"/>
      <c r="D65" s="27"/>
      <c r="E65" s="27"/>
      <c r="F65" s="27"/>
      <c r="G65" s="27"/>
      <c r="H65" s="27"/>
      <c r="I65" s="27"/>
      <c r="J65" s="27"/>
      <c r="K65" s="27"/>
      <c r="L65" s="27"/>
      <c r="M65" s="27"/>
      <c r="N65" s="27"/>
      <c r="O65" s="27"/>
      <c r="P65" s="27"/>
    </row>
    <row r="66" spans="2:16" x14ac:dyDescent="0.35">
      <c r="B66" s="49"/>
      <c r="C66" s="27"/>
      <c r="D66" s="27"/>
      <c r="E66" s="27"/>
      <c r="F66" s="27"/>
      <c r="G66" s="27"/>
      <c r="H66" s="27"/>
      <c r="I66" s="27"/>
      <c r="J66" s="27"/>
      <c r="K66" s="27"/>
      <c r="L66" s="27"/>
      <c r="M66" s="27"/>
      <c r="N66" s="27"/>
      <c r="O66" s="27"/>
      <c r="P66" s="27"/>
    </row>
    <row r="67" spans="2:16" x14ac:dyDescent="0.35">
      <c r="B67" s="49" t="s">
        <v>134</v>
      </c>
      <c r="C67" s="27"/>
      <c r="D67" s="27"/>
      <c r="E67" s="27"/>
      <c r="F67" s="27"/>
      <c r="G67" s="27"/>
      <c r="H67" s="27"/>
      <c r="I67" s="27"/>
      <c r="J67" s="27"/>
      <c r="K67" s="27"/>
      <c r="L67" s="27"/>
      <c r="M67" s="27"/>
      <c r="N67" s="27"/>
      <c r="O67" s="27"/>
      <c r="P67" s="27"/>
    </row>
    <row r="68" spans="2:16" x14ac:dyDescent="0.35">
      <c r="B68" s="54"/>
      <c r="C68" s="27"/>
      <c r="D68" s="27"/>
      <c r="E68" s="27"/>
      <c r="F68" s="27"/>
      <c r="G68" s="27"/>
      <c r="H68" s="27"/>
      <c r="I68" s="27"/>
      <c r="J68" s="27"/>
      <c r="K68" s="27"/>
      <c r="L68" s="27"/>
      <c r="M68" s="27"/>
      <c r="N68" s="27"/>
      <c r="O68" s="27"/>
      <c r="P68" s="27"/>
    </row>
    <row r="69" spans="2:16" x14ac:dyDescent="0.35">
      <c r="B69" s="50" t="s">
        <v>162</v>
      </c>
      <c r="C69" s="27"/>
      <c r="D69" s="27"/>
      <c r="E69" s="27"/>
      <c r="F69" s="27"/>
      <c r="G69" s="27"/>
      <c r="H69" s="27"/>
      <c r="I69" s="27"/>
      <c r="J69" s="27"/>
      <c r="K69" s="27"/>
      <c r="L69" s="27"/>
      <c r="M69" s="27"/>
      <c r="N69" s="27"/>
      <c r="O69" s="27"/>
      <c r="P69" s="27"/>
    </row>
    <row r="70" spans="2:16" x14ac:dyDescent="0.35">
      <c r="B70" s="50"/>
      <c r="C70" s="27"/>
      <c r="D70" s="27"/>
      <c r="E70" s="27"/>
      <c r="F70" s="27"/>
      <c r="G70" s="27"/>
      <c r="H70" s="27"/>
      <c r="I70" s="27"/>
      <c r="J70" s="27"/>
      <c r="K70" s="27"/>
      <c r="L70" s="27"/>
      <c r="M70" s="27"/>
      <c r="N70" s="27"/>
      <c r="O70" s="27"/>
      <c r="P70" s="27"/>
    </row>
    <row r="71" spans="2:16" ht="53.25" customHeight="1" x14ac:dyDescent="0.35">
      <c r="B71" s="613" t="s">
        <v>163</v>
      </c>
      <c r="C71" s="613"/>
      <c r="D71" s="613"/>
      <c r="E71" s="613"/>
      <c r="F71" s="613"/>
      <c r="G71" s="613"/>
      <c r="H71" s="613"/>
      <c r="I71" s="613"/>
      <c r="J71" s="613"/>
      <c r="K71" s="613"/>
      <c r="L71" s="613"/>
      <c r="M71" s="613"/>
      <c r="N71" s="613"/>
      <c r="O71" s="613"/>
      <c r="P71" s="613"/>
    </row>
    <row r="72" spans="2:16" x14ac:dyDescent="0.35">
      <c r="B72" s="50"/>
      <c r="C72" s="27"/>
      <c r="D72" s="27"/>
      <c r="E72" s="27"/>
      <c r="F72" s="27"/>
      <c r="G72" s="27"/>
      <c r="H72" s="27"/>
      <c r="I72" s="27"/>
      <c r="J72" s="27"/>
      <c r="K72" s="27"/>
      <c r="L72" s="27"/>
      <c r="M72" s="27"/>
      <c r="N72" s="27"/>
      <c r="O72" s="27"/>
      <c r="P72" s="27"/>
    </row>
    <row r="73" spans="2:16" x14ac:dyDescent="0.35">
      <c r="B73" s="50" t="s">
        <v>164</v>
      </c>
      <c r="C73" s="27"/>
      <c r="D73" s="27"/>
      <c r="E73" s="27"/>
      <c r="F73" s="27"/>
      <c r="G73" s="27"/>
      <c r="H73" s="27"/>
      <c r="I73" s="27"/>
      <c r="J73" s="27"/>
      <c r="K73" s="27"/>
      <c r="L73" s="27"/>
      <c r="M73" s="27"/>
      <c r="N73" s="27"/>
      <c r="O73" s="27"/>
      <c r="P73" s="27"/>
    </row>
    <row r="74" spans="2:16" ht="15.75" customHeight="1" x14ac:dyDescent="0.35">
      <c r="B74" s="50"/>
      <c r="C74" s="27"/>
      <c r="D74" s="27"/>
      <c r="E74" s="27"/>
      <c r="F74" s="27"/>
      <c r="G74" s="27"/>
      <c r="H74" s="27"/>
      <c r="I74" s="27"/>
      <c r="J74" s="27"/>
      <c r="K74" s="27"/>
      <c r="L74" s="27"/>
      <c r="M74" s="27"/>
      <c r="N74" s="27"/>
      <c r="O74" s="27"/>
      <c r="P74" s="27"/>
    </row>
    <row r="75" spans="2:16" ht="159" customHeight="1" x14ac:dyDescent="0.35">
      <c r="B75" s="50"/>
      <c r="C75" s="27"/>
      <c r="D75" s="27"/>
      <c r="E75" s="27"/>
      <c r="F75" s="27"/>
      <c r="G75" s="27"/>
      <c r="H75" s="27"/>
      <c r="I75" s="27"/>
      <c r="J75" s="27"/>
      <c r="K75" s="27"/>
      <c r="L75" s="27"/>
      <c r="M75" s="27"/>
      <c r="N75" s="27"/>
      <c r="O75" s="27"/>
      <c r="P75" s="27"/>
    </row>
    <row r="76" spans="2:16" ht="23.25" customHeight="1" x14ac:dyDescent="0.35">
      <c r="B76" s="50" t="s">
        <v>136</v>
      </c>
      <c r="C76" s="27"/>
      <c r="D76" s="27"/>
      <c r="E76" s="27"/>
      <c r="F76" s="27"/>
      <c r="G76" s="27"/>
      <c r="H76" s="27"/>
      <c r="I76" s="27"/>
      <c r="J76" s="27"/>
      <c r="K76" s="27"/>
      <c r="L76" s="27"/>
      <c r="M76" s="27"/>
      <c r="N76" s="27"/>
      <c r="O76" s="27"/>
      <c r="P76" s="27"/>
    </row>
    <row r="77" spans="2:16" ht="41.25" customHeight="1" x14ac:dyDescent="0.35">
      <c r="B77" s="613" t="s">
        <v>135</v>
      </c>
      <c r="C77" s="613"/>
      <c r="D77" s="613"/>
      <c r="E77" s="613"/>
      <c r="F77" s="613"/>
      <c r="G77" s="613"/>
      <c r="H77" s="613"/>
      <c r="I77" s="613"/>
      <c r="J77" s="613"/>
      <c r="K77" s="613"/>
      <c r="L77" s="613"/>
      <c r="M77" s="613"/>
      <c r="N77" s="613"/>
      <c r="O77" s="613"/>
      <c r="P77" s="613"/>
    </row>
    <row r="78" spans="2:16" x14ac:dyDescent="0.35">
      <c r="B78" s="50" t="s">
        <v>137</v>
      </c>
      <c r="C78" s="27"/>
      <c r="D78" s="27"/>
      <c r="E78" s="27"/>
      <c r="F78" s="27"/>
      <c r="G78" s="27"/>
      <c r="H78" s="27"/>
      <c r="I78" s="27"/>
      <c r="J78" s="27"/>
      <c r="K78" s="27"/>
      <c r="L78" s="27"/>
      <c r="M78" s="27"/>
      <c r="N78" s="27"/>
      <c r="O78" s="27"/>
      <c r="P78" s="27"/>
    </row>
    <row r="79" spans="2:16" x14ac:dyDescent="0.35">
      <c r="B79" s="50" t="s">
        <v>138</v>
      </c>
      <c r="C79" s="27"/>
      <c r="D79" s="27"/>
      <c r="E79" s="27"/>
      <c r="F79" s="27"/>
      <c r="G79" s="27"/>
      <c r="H79" s="27"/>
      <c r="I79" s="27"/>
      <c r="J79" s="27"/>
      <c r="K79" s="27"/>
      <c r="L79" s="27"/>
      <c r="M79" s="27"/>
      <c r="N79" s="27"/>
      <c r="O79" s="27"/>
      <c r="P79" s="27"/>
    </row>
    <row r="80" spans="2:16" x14ac:dyDescent="0.35">
      <c r="B80" s="50" t="s">
        <v>139</v>
      </c>
      <c r="C80" s="27"/>
      <c r="D80" s="27"/>
      <c r="E80" s="27"/>
      <c r="F80" s="27"/>
      <c r="G80" s="27"/>
      <c r="H80" s="27"/>
      <c r="I80" s="27"/>
      <c r="J80" s="27"/>
      <c r="K80" s="27"/>
      <c r="L80" s="27"/>
      <c r="M80" s="27"/>
      <c r="N80" s="27"/>
      <c r="O80" s="27"/>
      <c r="P80" s="27"/>
    </row>
    <row r="81" spans="2:16" x14ac:dyDescent="0.35">
      <c r="B81" s="50" t="s">
        <v>140</v>
      </c>
      <c r="C81" s="27"/>
      <c r="D81" s="27"/>
      <c r="E81" s="27"/>
      <c r="F81" s="27"/>
      <c r="G81" s="27"/>
      <c r="H81" s="27"/>
      <c r="I81" s="27"/>
      <c r="J81" s="27"/>
      <c r="K81" s="27"/>
      <c r="L81" s="27"/>
      <c r="M81" s="27"/>
      <c r="N81" s="27"/>
      <c r="O81" s="27"/>
      <c r="P81" s="27"/>
    </row>
    <row r="82" spans="2:16" x14ac:dyDescent="0.35">
      <c r="B82" s="50" t="s">
        <v>141</v>
      </c>
      <c r="C82" s="27"/>
      <c r="D82" s="27"/>
      <c r="E82" s="27"/>
      <c r="F82" s="27"/>
      <c r="G82" s="27"/>
      <c r="H82" s="27"/>
      <c r="I82" s="27"/>
      <c r="J82" s="27"/>
      <c r="K82" s="27"/>
      <c r="L82" s="27"/>
      <c r="M82" s="27"/>
      <c r="N82" s="27"/>
      <c r="O82" s="27"/>
      <c r="P82" s="27"/>
    </row>
    <row r="83" spans="2:16" x14ac:dyDescent="0.35">
      <c r="B83" s="50"/>
      <c r="C83" s="27"/>
      <c r="D83" s="27"/>
      <c r="E83" s="27"/>
      <c r="F83" s="27"/>
      <c r="G83" s="27"/>
      <c r="H83" s="27"/>
      <c r="I83" s="27"/>
      <c r="J83" s="27"/>
      <c r="K83" s="27"/>
      <c r="L83" s="27"/>
      <c r="M83" s="27"/>
      <c r="N83" s="27"/>
      <c r="O83" s="27"/>
      <c r="P83" s="27"/>
    </row>
    <row r="84" spans="2:16" x14ac:dyDescent="0.35">
      <c r="B84" s="50"/>
      <c r="C84" s="27"/>
      <c r="D84" s="27"/>
      <c r="E84" s="27"/>
      <c r="F84" s="27"/>
      <c r="G84" s="27"/>
      <c r="H84" s="27"/>
      <c r="I84" s="27"/>
      <c r="J84" s="27"/>
      <c r="K84" s="27"/>
      <c r="L84" s="27"/>
      <c r="M84" s="27"/>
      <c r="N84" s="27"/>
      <c r="O84" s="27"/>
      <c r="P84" s="27"/>
    </row>
    <row r="85" spans="2:16" x14ac:dyDescent="0.35">
      <c r="B85" s="50"/>
      <c r="C85" s="27"/>
      <c r="D85" s="27"/>
      <c r="E85" s="27"/>
      <c r="F85" s="27"/>
      <c r="G85" s="27"/>
      <c r="H85" s="27"/>
      <c r="I85" s="27"/>
      <c r="J85" s="27"/>
      <c r="K85" s="27"/>
      <c r="L85" s="27"/>
      <c r="M85" s="27"/>
      <c r="N85" s="27"/>
      <c r="O85" s="27"/>
      <c r="P85" s="27"/>
    </row>
    <row r="86" spans="2:16" x14ac:dyDescent="0.35">
      <c r="B86" s="50" t="s">
        <v>142</v>
      </c>
      <c r="C86" s="27"/>
      <c r="D86" s="27"/>
      <c r="E86" s="27"/>
      <c r="F86" s="27"/>
      <c r="G86" s="27"/>
      <c r="H86" s="27"/>
      <c r="I86" s="27"/>
      <c r="J86" s="27"/>
      <c r="K86" s="27"/>
      <c r="L86" s="27"/>
      <c r="M86" s="27"/>
      <c r="N86" s="27"/>
      <c r="O86" s="27"/>
      <c r="P86" s="27"/>
    </row>
    <row r="87" spans="2:16" x14ac:dyDescent="0.35">
      <c r="B87" s="50" t="s">
        <v>143</v>
      </c>
      <c r="C87" s="27"/>
      <c r="D87" s="27"/>
      <c r="E87" s="27"/>
      <c r="F87" s="27"/>
      <c r="G87" s="27"/>
      <c r="H87" s="27"/>
      <c r="I87" s="27"/>
      <c r="J87" s="27"/>
      <c r="K87" s="27"/>
      <c r="L87" s="27"/>
      <c r="M87" s="27"/>
      <c r="N87" s="27"/>
      <c r="O87" s="27"/>
      <c r="P87" s="27"/>
    </row>
    <row r="88" spans="2:16" x14ac:dyDescent="0.35">
      <c r="B88" s="50" t="s">
        <v>144</v>
      </c>
      <c r="C88" s="27"/>
      <c r="D88" s="27"/>
      <c r="E88" s="27"/>
      <c r="F88" s="27"/>
      <c r="G88" s="27"/>
      <c r="H88" s="27"/>
      <c r="I88" s="27"/>
      <c r="J88" s="27"/>
      <c r="K88" s="27"/>
      <c r="L88" s="27"/>
      <c r="M88" s="27"/>
      <c r="N88" s="27"/>
      <c r="O88" s="27"/>
      <c r="P88" s="27"/>
    </row>
    <row r="89" spans="2:16" x14ac:dyDescent="0.35">
      <c r="B89" s="50" t="s">
        <v>145</v>
      </c>
      <c r="C89" s="27"/>
      <c r="D89" s="27"/>
      <c r="E89" s="27"/>
      <c r="F89" s="27"/>
      <c r="G89" s="27"/>
      <c r="H89" s="27"/>
      <c r="I89" s="27"/>
      <c r="J89" s="27"/>
      <c r="K89" s="27"/>
      <c r="L89" s="27"/>
      <c r="M89" s="27"/>
      <c r="N89" s="27"/>
      <c r="O89" s="27"/>
      <c r="P89" s="27"/>
    </row>
    <row r="90" spans="2:16" x14ac:dyDescent="0.35">
      <c r="B90" s="50" t="s">
        <v>146</v>
      </c>
      <c r="C90" s="27"/>
      <c r="D90" s="27"/>
      <c r="E90" s="27"/>
      <c r="F90" s="27"/>
      <c r="G90" s="27"/>
      <c r="H90" s="27"/>
      <c r="I90" s="27"/>
      <c r="J90" s="27"/>
      <c r="K90" s="27"/>
      <c r="L90" s="27"/>
      <c r="M90" s="27"/>
      <c r="N90" s="27"/>
      <c r="O90" s="27"/>
      <c r="P90" s="27"/>
    </row>
    <row r="91" spans="2:16" ht="45.75" customHeight="1" x14ac:dyDescent="0.35">
      <c r="B91" s="613" t="s">
        <v>147</v>
      </c>
      <c r="C91" s="613"/>
      <c r="D91" s="613"/>
      <c r="E91" s="613"/>
      <c r="F91" s="613"/>
      <c r="G91" s="613"/>
      <c r="H91" s="613"/>
      <c r="I91" s="613"/>
      <c r="J91" s="613"/>
      <c r="K91" s="613"/>
      <c r="L91" s="613"/>
      <c r="M91" s="613"/>
      <c r="N91" s="613"/>
      <c r="O91" s="613"/>
      <c r="P91" s="613"/>
    </row>
    <row r="92" spans="2:16" x14ac:dyDescent="0.35">
      <c r="B92" s="52" t="s">
        <v>148</v>
      </c>
      <c r="C92" s="27"/>
      <c r="D92" s="27"/>
      <c r="E92" s="27"/>
      <c r="F92" s="27"/>
      <c r="G92" s="27"/>
      <c r="H92" s="27"/>
      <c r="I92" s="27"/>
      <c r="J92" s="27"/>
      <c r="K92" s="27"/>
      <c r="L92" s="27"/>
      <c r="M92" s="27"/>
      <c r="N92" s="27"/>
      <c r="O92" s="27"/>
      <c r="P92" s="27"/>
    </row>
    <row r="93" spans="2:16" x14ac:dyDescent="0.35">
      <c r="B93" s="50"/>
      <c r="C93" s="27"/>
      <c r="D93" s="27"/>
      <c r="E93" s="27"/>
      <c r="F93" s="27"/>
      <c r="G93" s="27"/>
      <c r="H93" s="27"/>
      <c r="I93" s="27"/>
      <c r="J93" s="27"/>
      <c r="K93" s="27"/>
      <c r="L93" s="27"/>
      <c r="M93" s="27"/>
      <c r="N93" s="27"/>
      <c r="O93" s="27"/>
      <c r="P93" s="27"/>
    </row>
    <row r="94" spans="2:16" ht="51.75" customHeight="1" x14ac:dyDescent="0.35">
      <c r="B94" s="613" t="s">
        <v>151</v>
      </c>
      <c r="C94" s="613"/>
      <c r="D94" s="613"/>
      <c r="E94" s="613"/>
      <c r="F94" s="613"/>
      <c r="G94" s="613"/>
      <c r="H94" s="613"/>
      <c r="I94" s="613"/>
      <c r="J94" s="613"/>
      <c r="K94" s="613"/>
      <c r="L94" s="613"/>
      <c r="M94" s="613"/>
      <c r="N94" s="613"/>
      <c r="O94" s="613"/>
      <c r="P94" s="613"/>
    </row>
    <row r="95" spans="2:16" x14ac:dyDescent="0.35">
      <c r="B95" s="27"/>
      <c r="C95" s="27"/>
      <c r="D95" s="27"/>
      <c r="E95" s="27"/>
      <c r="F95" s="27"/>
      <c r="G95" s="27"/>
      <c r="H95" s="27"/>
      <c r="I95" s="27"/>
      <c r="J95" s="27"/>
      <c r="K95" s="27"/>
      <c r="L95" s="27"/>
      <c r="M95" s="27"/>
      <c r="N95" s="27"/>
      <c r="O95" s="27"/>
      <c r="P95" s="27"/>
    </row>
  </sheetData>
  <sheetProtection algorithmName="SHA-512" hashValue="HTf1uPBfpnT2rgmX7mqKpH/C0XUa+NwkerJiyM8VaOhupA2jeD5M+Gv/LModYuCRc30YmCUM/p7zlvhUgDlRhg==" saltValue="3Y6Svx7QRoAg9SWo3b6o1g==" spinCount="100000" sheet="1" objects="1" scenarios="1"/>
  <mergeCells count="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B91:P91"/>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68"/>
  <sheetViews>
    <sheetView zoomScaleNormal="100" workbookViewId="0">
      <selection activeCell="M20" sqref="M20"/>
    </sheetView>
  </sheetViews>
  <sheetFormatPr defaultRowHeight="14.5" x14ac:dyDescent="0.35"/>
  <cols>
    <col min="1" max="1" width="35.26953125" customWidth="1"/>
    <col min="2" max="2" width="25" customWidth="1"/>
    <col min="3" max="6" width="12.54296875" customWidth="1"/>
    <col min="7" max="7" width="15.26953125" customWidth="1"/>
    <col min="8" max="8" width="2.26953125" style="289" customWidth="1"/>
  </cols>
  <sheetData>
    <row r="1" spans="1:15" ht="25.5" customHeight="1" x14ac:dyDescent="0.35">
      <c r="A1" s="771" t="s">
        <v>187</v>
      </c>
      <c r="B1" s="771"/>
      <c r="C1" s="771"/>
      <c r="D1" s="771"/>
      <c r="E1" s="771"/>
      <c r="F1" s="771"/>
      <c r="G1" s="8">
        <f>+'Section A'!B2</f>
        <v>0</v>
      </c>
      <c r="H1" s="577"/>
      <c r="I1" s="60"/>
      <c r="J1" s="60"/>
      <c r="K1" s="60"/>
      <c r="L1" s="60"/>
      <c r="M1" s="60"/>
      <c r="N1" s="60"/>
      <c r="O1" s="60"/>
    </row>
    <row r="2" spans="1:15" ht="67.5" customHeight="1" x14ac:dyDescent="0.35">
      <c r="A2" s="774" t="s">
        <v>384</v>
      </c>
      <c r="B2" s="774"/>
      <c r="C2" s="774"/>
      <c r="D2" s="774"/>
      <c r="E2" s="774"/>
      <c r="F2" s="774"/>
      <c r="G2" s="774"/>
      <c r="H2" s="578"/>
      <c r="I2" s="16"/>
      <c r="J2" s="8"/>
    </row>
    <row r="3" spans="1:15" ht="6.75" customHeight="1" x14ac:dyDescent="0.35">
      <c r="A3" s="16"/>
      <c r="B3" s="16"/>
      <c r="C3" s="16"/>
      <c r="D3" s="16"/>
      <c r="E3" s="16"/>
      <c r="F3" s="16"/>
      <c r="G3" s="16"/>
      <c r="H3" s="578"/>
      <c r="I3" s="16"/>
      <c r="J3" s="8"/>
    </row>
    <row r="4" spans="1:15" ht="6.75" customHeight="1" x14ac:dyDescent="0.35">
      <c r="A4" s="13"/>
      <c r="B4" s="13"/>
      <c r="C4" s="13"/>
      <c r="D4" s="13"/>
      <c r="E4" s="13"/>
      <c r="F4" s="13"/>
      <c r="G4" s="12"/>
      <c r="H4" s="162"/>
      <c r="I4" s="11"/>
    </row>
    <row r="5" spans="1:15" x14ac:dyDescent="0.35">
      <c r="A5" s="773" t="s">
        <v>30</v>
      </c>
      <c r="B5" s="773" t="s">
        <v>31</v>
      </c>
      <c r="C5" s="773" t="s">
        <v>29</v>
      </c>
      <c r="D5" s="773"/>
      <c r="E5" s="773"/>
      <c r="F5" s="773"/>
      <c r="G5" s="773" t="s">
        <v>35</v>
      </c>
      <c r="H5" s="162"/>
      <c r="I5" s="11"/>
    </row>
    <row r="6" spans="1:15" ht="23.5" x14ac:dyDescent="0.35">
      <c r="A6" s="773"/>
      <c r="B6" s="773"/>
      <c r="C6" s="15" t="s">
        <v>32</v>
      </c>
      <c r="D6" s="15" t="s">
        <v>36</v>
      </c>
      <c r="E6" s="14" t="s">
        <v>33</v>
      </c>
      <c r="F6" s="14" t="s">
        <v>34</v>
      </c>
      <c r="G6" s="773"/>
      <c r="H6" s="162"/>
      <c r="I6" s="151" t="s">
        <v>241</v>
      </c>
    </row>
    <row r="7" spans="1:15" s="134" customFormat="1" x14ac:dyDescent="0.35">
      <c r="A7" s="586"/>
      <c r="B7" s="586"/>
      <c r="C7" s="587"/>
      <c r="D7" s="588"/>
      <c r="E7" s="108"/>
      <c r="F7" s="588"/>
      <c r="G7" s="210">
        <f>ROUND(C7*E7*F7,0)</f>
        <v>0</v>
      </c>
      <c r="H7" s="162"/>
      <c r="I7" s="133"/>
    </row>
    <row r="8" spans="1:15" s="134" customFormat="1" x14ac:dyDescent="0.35">
      <c r="A8" s="589"/>
      <c r="B8" s="589"/>
      <c r="C8" s="587"/>
      <c r="D8" s="588"/>
      <c r="E8" s="108"/>
      <c r="F8" s="588"/>
      <c r="G8" s="210">
        <f t="shared" ref="G8:G50" si="0">ROUND(C8*E8*F8,0)</f>
        <v>0</v>
      </c>
      <c r="H8" s="579"/>
      <c r="I8" s="135"/>
    </row>
    <row r="9" spans="1:15" s="134" customFormat="1" x14ac:dyDescent="0.35">
      <c r="A9" s="225"/>
      <c r="B9" s="225"/>
      <c r="C9" s="106"/>
      <c r="D9" s="199"/>
      <c r="E9" s="108"/>
      <c r="F9" s="199"/>
      <c r="G9" s="210">
        <f t="shared" si="0"/>
        <v>0</v>
      </c>
      <c r="H9" s="579"/>
      <c r="I9" s="136"/>
    </row>
    <row r="10" spans="1:15" s="134" customFormat="1" x14ac:dyDescent="0.35">
      <c r="A10" s="225"/>
      <c r="B10" s="225"/>
      <c r="C10" s="106"/>
      <c r="D10" s="199"/>
      <c r="E10" s="108"/>
      <c r="F10" s="199"/>
      <c r="G10" s="210">
        <f t="shared" si="0"/>
        <v>0</v>
      </c>
      <c r="H10" s="579"/>
      <c r="I10" s="135"/>
    </row>
    <row r="11" spans="1:15" s="134" customFormat="1" x14ac:dyDescent="0.35">
      <c r="A11" s="586"/>
      <c r="B11" s="586"/>
      <c r="C11" s="587"/>
      <c r="D11" s="588"/>
      <c r="E11" s="108"/>
      <c r="F11" s="588"/>
      <c r="G11" s="210">
        <f t="shared" si="0"/>
        <v>0</v>
      </c>
      <c r="H11" s="579"/>
      <c r="I11" s="136"/>
    </row>
    <row r="12" spans="1:15" s="134" customFormat="1" x14ac:dyDescent="0.35">
      <c r="A12" s="589"/>
      <c r="B12" s="589"/>
      <c r="C12" s="587"/>
      <c r="D12" s="588"/>
      <c r="E12" s="108"/>
      <c r="F12" s="588"/>
      <c r="G12" s="210">
        <f t="shared" si="0"/>
        <v>0</v>
      </c>
      <c r="H12" s="579"/>
      <c r="I12" s="135"/>
    </row>
    <row r="13" spans="1:15" s="134" customFormat="1" x14ac:dyDescent="0.35">
      <c r="A13" s="589"/>
      <c r="B13" s="589"/>
      <c r="C13" s="587"/>
      <c r="D13" s="588"/>
      <c r="E13" s="108"/>
      <c r="F13" s="588"/>
      <c r="G13" s="210">
        <f t="shared" si="0"/>
        <v>0</v>
      </c>
      <c r="H13" s="579"/>
      <c r="I13" s="136"/>
    </row>
    <row r="14" spans="1:15" s="134" customFormat="1" x14ac:dyDescent="0.35">
      <c r="A14" s="225"/>
      <c r="B14" s="225"/>
      <c r="C14" s="106"/>
      <c r="D14" s="199"/>
      <c r="E14" s="108"/>
      <c r="F14" s="199"/>
      <c r="G14" s="210">
        <f t="shared" si="0"/>
        <v>0</v>
      </c>
      <c r="H14" s="579"/>
      <c r="I14" s="135"/>
    </row>
    <row r="15" spans="1:15" s="134" customFormat="1" x14ac:dyDescent="0.35">
      <c r="A15" s="225"/>
      <c r="B15" s="225"/>
      <c r="C15" s="106"/>
      <c r="D15" s="199"/>
      <c r="E15" s="108"/>
      <c r="F15" s="199"/>
      <c r="G15" s="210">
        <f t="shared" si="0"/>
        <v>0</v>
      </c>
      <c r="H15" s="579"/>
      <c r="I15" s="136"/>
    </row>
    <row r="16" spans="1:15" s="134" customFormat="1" x14ac:dyDescent="0.35">
      <c r="A16" s="586"/>
      <c r="B16" s="586"/>
      <c r="C16" s="587"/>
      <c r="D16" s="588"/>
      <c r="E16" s="108"/>
      <c r="F16" s="588"/>
      <c r="G16" s="210">
        <f t="shared" si="0"/>
        <v>0</v>
      </c>
      <c r="H16" s="579"/>
      <c r="I16" s="135"/>
    </row>
    <row r="17" spans="1:9" s="134" customFormat="1" x14ac:dyDescent="0.35">
      <c r="A17" s="589"/>
      <c r="B17" s="589"/>
      <c r="C17" s="587"/>
      <c r="D17" s="588"/>
      <c r="E17" s="108"/>
      <c r="F17" s="588"/>
      <c r="G17" s="210">
        <f t="shared" si="0"/>
        <v>0</v>
      </c>
      <c r="H17" s="579"/>
      <c r="I17" s="136"/>
    </row>
    <row r="18" spans="1:9" s="134" customFormat="1" x14ac:dyDescent="0.35">
      <c r="A18" s="589"/>
      <c r="B18" s="589"/>
      <c r="C18" s="587"/>
      <c r="D18" s="588"/>
      <c r="E18" s="108"/>
      <c r="F18" s="588"/>
      <c r="G18" s="210">
        <f t="shared" si="0"/>
        <v>0</v>
      </c>
      <c r="H18" s="579"/>
      <c r="I18" s="135"/>
    </row>
    <row r="19" spans="1:9" s="134" customFormat="1" x14ac:dyDescent="0.35">
      <c r="A19" s="225"/>
      <c r="B19" s="225"/>
      <c r="C19" s="106"/>
      <c r="D19" s="199"/>
      <c r="E19" s="108"/>
      <c r="F19" s="199"/>
      <c r="G19" s="210">
        <f t="shared" si="0"/>
        <v>0</v>
      </c>
      <c r="H19" s="579"/>
      <c r="I19" s="136"/>
    </row>
    <row r="20" spans="1:9" s="134" customFormat="1" x14ac:dyDescent="0.35">
      <c r="A20" s="225"/>
      <c r="B20" s="225"/>
      <c r="C20" s="106"/>
      <c r="D20" s="199"/>
      <c r="E20" s="108"/>
      <c r="F20" s="199"/>
      <c r="G20" s="210">
        <f t="shared" si="0"/>
        <v>0</v>
      </c>
      <c r="H20" s="579"/>
      <c r="I20" s="135"/>
    </row>
    <row r="21" spans="1:9" s="134" customFormat="1" x14ac:dyDescent="0.35">
      <c r="A21" s="586"/>
      <c r="B21" s="586"/>
      <c r="C21" s="587"/>
      <c r="D21" s="588"/>
      <c r="E21" s="108"/>
      <c r="F21" s="588"/>
      <c r="G21" s="210">
        <f t="shared" si="0"/>
        <v>0</v>
      </c>
      <c r="H21" s="579"/>
      <c r="I21" s="136"/>
    </row>
    <row r="22" spans="1:9" s="134" customFormat="1" x14ac:dyDescent="0.35">
      <c r="A22" s="589"/>
      <c r="B22" s="589"/>
      <c r="C22" s="587"/>
      <c r="D22" s="588"/>
      <c r="E22" s="108"/>
      <c r="F22" s="588"/>
      <c r="G22" s="210">
        <f t="shared" si="0"/>
        <v>0</v>
      </c>
      <c r="H22" s="579"/>
      <c r="I22" s="135"/>
    </row>
    <row r="23" spans="1:9" s="134" customFormat="1" x14ac:dyDescent="0.35">
      <c r="A23" s="589"/>
      <c r="B23" s="589"/>
      <c r="C23" s="587"/>
      <c r="D23" s="588"/>
      <c r="E23" s="108"/>
      <c r="F23" s="588"/>
      <c r="G23" s="210">
        <f t="shared" si="0"/>
        <v>0</v>
      </c>
      <c r="H23" s="579"/>
      <c r="I23" s="136"/>
    </row>
    <row r="24" spans="1:9" s="134" customFormat="1" x14ac:dyDescent="0.35">
      <c r="A24" s="225"/>
      <c r="B24" s="225"/>
      <c r="C24" s="106"/>
      <c r="D24" s="199"/>
      <c r="E24" s="108"/>
      <c r="F24" s="199"/>
      <c r="G24" s="210">
        <f t="shared" si="0"/>
        <v>0</v>
      </c>
      <c r="H24" s="579"/>
      <c r="I24" s="135"/>
    </row>
    <row r="25" spans="1:9" s="134" customFormat="1" x14ac:dyDescent="0.35">
      <c r="A25" s="225"/>
      <c r="B25" s="225"/>
      <c r="C25" s="106"/>
      <c r="D25" s="199"/>
      <c r="E25" s="108"/>
      <c r="F25" s="199"/>
      <c r="G25" s="210">
        <f t="shared" si="0"/>
        <v>0</v>
      </c>
      <c r="H25" s="579"/>
      <c r="I25" s="136"/>
    </row>
    <row r="26" spans="1:9" s="134" customFormat="1" x14ac:dyDescent="0.35">
      <c r="A26" s="586"/>
      <c r="B26" s="586"/>
      <c r="C26" s="587"/>
      <c r="D26" s="588"/>
      <c r="E26" s="108"/>
      <c r="F26" s="588"/>
      <c r="G26" s="210">
        <f t="shared" si="0"/>
        <v>0</v>
      </c>
      <c r="H26" s="579"/>
      <c r="I26" s="135"/>
    </row>
    <row r="27" spans="1:9" s="134" customFormat="1" x14ac:dyDescent="0.35">
      <c r="A27" s="589"/>
      <c r="B27" s="589"/>
      <c r="C27" s="587"/>
      <c r="D27" s="588"/>
      <c r="E27" s="108"/>
      <c r="F27" s="588"/>
      <c r="G27" s="210">
        <f t="shared" si="0"/>
        <v>0</v>
      </c>
      <c r="H27" s="579"/>
      <c r="I27" s="136"/>
    </row>
    <row r="28" spans="1:9" s="134" customFormat="1" x14ac:dyDescent="0.35">
      <c r="A28" s="589"/>
      <c r="B28" s="589"/>
      <c r="C28" s="587"/>
      <c r="D28" s="588"/>
      <c r="E28" s="108"/>
      <c r="F28" s="588"/>
      <c r="G28" s="210">
        <f t="shared" si="0"/>
        <v>0</v>
      </c>
      <c r="H28" s="579"/>
      <c r="I28" s="135"/>
    </row>
    <row r="29" spans="1:9" s="134" customFormat="1" x14ac:dyDescent="0.35">
      <c r="A29" s="225"/>
      <c r="B29" s="225"/>
      <c r="C29" s="106"/>
      <c r="D29" s="199"/>
      <c r="E29" s="108"/>
      <c r="F29" s="199"/>
      <c r="G29" s="210">
        <f t="shared" si="0"/>
        <v>0</v>
      </c>
      <c r="H29" s="579"/>
      <c r="I29" s="136"/>
    </row>
    <row r="30" spans="1:9" s="134" customFormat="1" x14ac:dyDescent="0.35">
      <c r="A30" s="225"/>
      <c r="B30" s="225"/>
      <c r="C30" s="106"/>
      <c r="D30" s="199"/>
      <c r="E30" s="108"/>
      <c r="F30" s="199"/>
      <c r="G30" s="210">
        <f t="shared" si="0"/>
        <v>0</v>
      </c>
      <c r="H30" s="579"/>
      <c r="I30" s="135"/>
    </row>
    <row r="31" spans="1:9" s="134" customFormat="1" x14ac:dyDescent="0.35">
      <c r="A31" s="586"/>
      <c r="B31" s="586"/>
      <c r="C31" s="587"/>
      <c r="D31" s="588"/>
      <c r="E31" s="108"/>
      <c r="F31" s="588"/>
      <c r="G31" s="210">
        <f t="shared" si="0"/>
        <v>0</v>
      </c>
      <c r="H31" s="579"/>
      <c r="I31" s="136"/>
    </row>
    <row r="32" spans="1:9" s="134" customFormat="1" x14ac:dyDescent="0.35">
      <c r="A32" s="589"/>
      <c r="B32" s="589"/>
      <c r="C32" s="587"/>
      <c r="D32" s="588"/>
      <c r="E32" s="108"/>
      <c r="F32" s="588"/>
      <c r="G32" s="210">
        <f t="shared" si="0"/>
        <v>0</v>
      </c>
      <c r="H32" s="579"/>
      <c r="I32" s="135"/>
    </row>
    <row r="33" spans="1:9" s="134" customFormat="1" x14ac:dyDescent="0.35">
      <c r="A33" s="589"/>
      <c r="B33" s="589"/>
      <c r="C33" s="587"/>
      <c r="D33" s="588"/>
      <c r="E33" s="108"/>
      <c r="F33" s="588"/>
      <c r="G33" s="210">
        <f t="shared" si="0"/>
        <v>0</v>
      </c>
      <c r="H33" s="579"/>
      <c r="I33" s="136"/>
    </row>
    <row r="34" spans="1:9" s="134" customFormat="1" x14ac:dyDescent="0.35">
      <c r="A34" s="225"/>
      <c r="B34" s="225"/>
      <c r="C34" s="106"/>
      <c r="D34" s="199"/>
      <c r="E34" s="108"/>
      <c r="F34" s="199"/>
      <c r="G34" s="210">
        <f t="shared" si="0"/>
        <v>0</v>
      </c>
      <c r="H34" s="579"/>
      <c r="I34" s="135"/>
    </row>
    <row r="35" spans="1:9" s="134" customFormat="1" x14ac:dyDescent="0.35">
      <c r="A35" s="225"/>
      <c r="B35" s="225"/>
      <c r="C35" s="106"/>
      <c r="D35" s="199"/>
      <c r="E35" s="108"/>
      <c r="F35" s="199"/>
      <c r="G35" s="210">
        <f t="shared" si="0"/>
        <v>0</v>
      </c>
      <c r="H35" s="579"/>
      <c r="I35" s="136"/>
    </row>
    <row r="36" spans="1:9" s="134" customFormat="1" x14ac:dyDescent="0.35">
      <c r="A36" s="586"/>
      <c r="B36" s="586"/>
      <c r="C36" s="587"/>
      <c r="D36" s="588"/>
      <c r="E36" s="108"/>
      <c r="F36" s="588"/>
      <c r="G36" s="210">
        <f t="shared" si="0"/>
        <v>0</v>
      </c>
      <c r="H36" s="579"/>
      <c r="I36" s="135"/>
    </row>
    <row r="37" spans="1:9" s="134" customFormat="1" x14ac:dyDescent="0.35">
      <c r="A37" s="589"/>
      <c r="B37" s="589"/>
      <c r="C37" s="587"/>
      <c r="D37" s="588"/>
      <c r="E37" s="108"/>
      <c r="F37" s="588"/>
      <c r="G37" s="210">
        <f t="shared" si="0"/>
        <v>0</v>
      </c>
      <c r="H37" s="579"/>
      <c r="I37" s="136"/>
    </row>
    <row r="38" spans="1:9" s="134" customFormat="1" x14ac:dyDescent="0.35">
      <c r="A38" s="589"/>
      <c r="B38" s="589"/>
      <c r="C38" s="587"/>
      <c r="D38" s="588"/>
      <c r="E38" s="108"/>
      <c r="F38" s="588"/>
      <c r="G38" s="210">
        <f t="shared" si="0"/>
        <v>0</v>
      </c>
      <c r="H38" s="579"/>
      <c r="I38" s="135"/>
    </row>
    <row r="39" spans="1:9" s="134" customFormat="1" x14ac:dyDescent="0.35">
      <c r="A39" s="225"/>
      <c r="B39" s="225"/>
      <c r="C39" s="106"/>
      <c r="D39" s="199"/>
      <c r="E39" s="108"/>
      <c r="F39" s="199"/>
      <c r="G39" s="210">
        <f t="shared" si="0"/>
        <v>0</v>
      </c>
      <c r="H39" s="579"/>
      <c r="I39" s="136"/>
    </row>
    <row r="40" spans="1:9" s="134" customFormat="1" x14ac:dyDescent="0.35">
      <c r="A40" s="225"/>
      <c r="B40" s="225"/>
      <c r="C40" s="106"/>
      <c r="D40" s="199"/>
      <c r="E40" s="108"/>
      <c r="F40" s="199"/>
      <c r="G40" s="210">
        <f t="shared" si="0"/>
        <v>0</v>
      </c>
      <c r="H40" s="579"/>
      <c r="I40" s="135"/>
    </row>
    <row r="41" spans="1:9" s="134" customFormat="1" x14ac:dyDescent="0.35">
      <c r="A41" s="586"/>
      <c r="B41" s="586"/>
      <c r="C41" s="587"/>
      <c r="D41" s="588"/>
      <c r="E41" s="108"/>
      <c r="F41" s="588"/>
      <c r="G41" s="210">
        <f t="shared" si="0"/>
        <v>0</v>
      </c>
      <c r="H41" s="579"/>
      <c r="I41" s="136"/>
    </row>
    <row r="42" spans="1:9" s="134" customFormat="1" x14ac:dyDescent="0.35">
      <c r="A42" s="589"/>
      <c r="B42" s="589"/>
      <c r="C42" s="587"/>
      <c r="D42" s="588"/>
      <c r="E42" s="108"/>
      <c r="F42" s="588"/>
      <c r="G42" s="210">
        <f t="shared" si="0"/>
        <v>0</v>
      </c>
      <c r="H42" s="579"/>
      <c r="I42" s="135"/>
    </row>
    <row r="43" spans="1:9" s="134" customFormat="1" x14ac:dyDescent="0.35">
      <c r="A43" s="225"/>
      <c r="B43" s="225"/>
      <c r="C43" s="106"/>
      <c r="D43" s="199"/>
      <c r="E43" s="108"/>
      <c r="F43" s="199"/>
      <c r="G43" s="210">
        <f t="shared" si="0"/>
        <v>0</v>
      </c>
      <c r="H43" s="579"/>
      <c r="I43" s="136"/>
    </row>
    <row r="44" spans="1:9" s="134" customFormat="1" x14ac:dyDescent="0.35">
      <c r="A44" s="225"/>
      <c r="B44" s="225"/>
      <c r="C44" s="106"/>
      <c r="D44" s="199"/>
      <c r="E44" s="108"/>
      <c r="F44" s="199"/>
      <c r="G44" s="210">
        <f t="shared" si="0"/>
        <v>0</v>
      </c>
      <c r="H44" s="579"/>
      <c r="I44" s="135"/>
    </row>
    <row r="45" spans="1:9" s="134" customFormat="1" x14ac:dyDescent="0.35">
      <c r="A45" s="225"/>
      <c r="B45" s="225"/>
      <c r="C45" s="106"/>
      <c r="D45" s="199"/>
      <c r="E45" s="108"/>
      <c r="F45" s="199"/>
      <c r="G45" s="210">
        <f t="shared" si="0"/>
        <v>0</v>
      </c>
      <c r="H45" s="579"/>
      <c r="I45" s="136"/>
    </row>
    <row r="46" spans="1:9" s="134" customFormat="1" x14ac:dyDescent="0.35">
      <c r="A46" s="225"/>
      <c r="B46" s="225"/>
      <c r="C46" s="106"/>
      <c r="D46" s="199"/>
      <c r="E46" s="108"/>
      <c r="F46" s="199"/>
      <c r="G46" s="210">
        <f t="shared" si="0"/>
        <v>0</v>
      </c>
      <c r="H46" s="579"/>
      <c r="I46" s="135"/>
    </row>
    <row r="47" spans="1:9" s="134" customFormat="1" x14ac:dyDescent="0.35">
      <c r="A47" s="225"/>
      <c r="B47" s="225"/>
      <c r="C47" s="106"/>
      <c r="D47" s="199"/>
      <c r="E47" s="108"/>
      <c r="F47" s="199"/>
      <c r="G47" s="210">
        <f t="shared" si="0"/>
        <v>0</v>
      </c>
      <c r="H47" s="579"/>
      <c r="I47" s="136"/>
    </row>
    <row r="48" spans="1:9" s="134" customFormat="1" x14ac:dyDescent="0.35">
      <c r="A48" s="225"/>
      <c r="B48" s="225"/>
      <c r="C48" s="106"/>
      <c r="D48" s="199"/>
      <c r="E48" s="108"/>
      <c r="F48" s="199"/>
      <c r="G48" s="210">
        <f t="shared" si="0"/>
        <v>0</v>
      </c>
      <c r="H48" s="579"/>
      <c r="I48" s="135"/>
    </row>
    <row r="49" spans="1:12" s="134" customFormat="1" x14ac:dyDescent="0.35">
      <c r="A49" s="225"/>
      <c r="B49" s="225"/>
      <c r="C49" s="106"/>
      <c r="D49" s="199"/>
      <c r="E49" s="108"/>
      <c r="F49" s="199"/>
      <c r="G49" s="210">
        <f t="shared" si="0"/>
        <v>0</v>
      </c>
      <c r="H49" s="579"/>
      <c r="I49" s="136"/>
    </row>
    <row r="50" spans="1:12" s="134" customFormat="1" ht="17.5" x14ac:dyDescent="0.65">
      <c r="A50" s="202"/>
      <c r="B50" s="202"/>
      <c r="C50" s="106"/>
      <c r="D50" s="199"/>
      <c r="E50" s="108"/>
      <c r="F50" s="199"/>
      <c r="G50" s="260">
        <f t="shared" si="0"/>
        <v>0</v>
      </c>
      <c r="H50" s="579"/>
      <c r="I50" s="136"/>
      <c r="K50" s="117"/>
    </row>
    <row r="51" spans="1:12" s="134" customFormat="1" x14ac:dyDescent="0.35">
      <c r="A51" s="202"/>
      <c r="B51" s="202"/>
      <c r="C51" s="109"/>
      <c r="D51" s="107"/>
      <c r="E51" s="110"/>
      <c r="F51" s="209" t="s">
        <v>41</v>
      </c>
      <c r="G51" s="210">
        <f>ROUND(SUM(G7:G50),0)</f>
        <v>0</v>
      </c>
      <c r="H51" s="579"/>
      <c r="I51" s="136"/>
    </row>
    <row r="52" spans="1:12" s="134" customFormat="1" x14ac:dyDescent="0.35">
      <c r="A52" s="153"/>
      <c r="B52" s="153"/>
      <c r="C52" s="111"/>
      <c r="D52" s="112"/>
      <c r="E52" s="113"/>
      <c r="F52" s="112"/>
      <c r="G52" s="261"/>
      <c r="H52" s="280"/>
      <c r="I52" s="137"/>
    </row>
    <row r="53" spans="1:12" s="134" customFormat="1" x14ac:dyDescent="0.35">
      <c r="A53" s="589"/>
      <c r="B53" s="589"/>
      <c r="C53" s="587"/>
      <c r="D53" s="588"/>
      <c r="E53" s="108"/>
      <c r="F53" s="588"/>
      <c r="G53" s="94">
        <f t="shared" ref="G53:G54" si="1">ROUND(C53*E53*F53,0)</f>
        <v>0</v>
      </c>
      <c r="H53" s="280"/>
      <c r="I53" s="137"/>
    </row>
    <row r="54" spans="1:12" s="134" customFormat="1" ht="17.5" x14ac:dyDescent="0.65">
      <c r="A54" s="589"/>
      <c r="B54" s="589"/>
      <c r="C54" s="587"/>
      <c r="D54" s="588"/>
      <c r="E54" s="108"/>
      <c r="F54" s="588"/>
      <c r="G54" s="248">
        <f t="shared" si="1"/>
        <v>0</v>
      </c>
      <c r="H54" s="234"/>
    </row>
    <row r="55" spans="1:12" s="134" customFormat="1" x14ac:dyDescent="0.35">
      <c r="A55" s="114"/>
      <c r="B55" s="114"/>
      <c r="C55" s="115"/>
      <c r="D55" s="116"/>
      <c r="E55" s="203"/>
      <c r="F55" s="208" t="s">
        <v>37</v>
      </c>
      <c r="G55" s="94">
        <f>ROUND(SUM(G52:G54),0)</f>
        <v>0</v>
      </c>
      <c r="H55" s="234"/>
      <c r="I55" s="136"/>
    </row>
    <row r="56" spans="1:12" s="134" customFormat="1" x14ac:dyDescent="0.35">
      <c r="A56" s="117"/>
      <c r="B56" s="117"/>
      <c r="C56" s="118"/>
      <c r="D56" s="119"/>
      <c r="E56" s="120"/>
      <c r="F56" s="119"/>
      <c r="G56" s="118"/>
      <c r="H56" s="234"/>
    </row>
    <row r="57" spans="1:12" s="134" customFormat="1" x14ac:dyDescent="0.35">
      <c r="A57" s="349" t="s">
        <v>372</v>
      </c>
      <c r="B57" s="123"/>
      <c r="C57" s="123"/>
      <c r="D57" s="123"/>
      <c r="E57" s="123"/>
      <c r="F57" s="123"/>
      <c r="G57" s="124"/>
      <c r="H57" s="234"/>
      <c r="I57" s="152" t="s">
        <v>242</v>
      </c>
    </row>
    <row r="58" spans="1:12" s="134" customFormat="1" ht="45" customHeight="1" x14ac:dyDescent="0.35">
      <c r="A58" s="775" t="s">
        <v>371</v>
      </c>
      <c r="B58" s="776"/>
      <c r="C58" s="776"/>
      <c r="D58" s="776"/>
      <c r="E58" s="776"/>
      <c r="F58" s="776"/>
      <c r="G58" s="777"/>
      <c r="H58" s="234"/>
      <c r="I58"/>
    </row>
    <row r="59" spans="1:12" x14ac:dyDescent="0.35">
      <c r="A59" s="128"/>
      <c r="B59" s="129"/>
      <c r="C59" s="129"/>
      <c r="D59" s="129"/>
      <c r="E59" s="129"/>
      <c r="F59" s="132" t="s">
        <v>240</v>
      </c>
      <c r="G59" s="92">
        <f>ROUND(G51,0)</f>
        <v>0</v>
      </c>
      <c r="H59" s="234"/>
      <c r="I59" s="152" t="s">
        <v>246</v>
      </c>
      <c r="K59" s="8"/>
      <c r="L59" s="8"/>
    </row>
    <row r="60" spans="1:12" x14ac:dyDescent="0.35">
      <c r="A60" s="8"/>
      <c r="B60" s="8"/>
      <c r="C60" s="8"/>
      <c r="D60" s="8"/>
      <c r="E60" s="8"/>
      <c r="F60" s="8"/>
      <c r="G60" s="8"/>
      <c r="H60" s="234"/>
      <c r="K60" s="8"/>
      <c r="L60" s="8"/>
    </row>
    <row r="61" spans="1:12" s="134" customFormat="1" x14ac:dyDescent="0.35">
      <c r="A61" s="349" t="s">
        <v>373</v>
      </c>
      <c r="B61" s="125"/>
      <c r="C61" s="126"/>
      <c r="D61" s="126"/>
      <c r="E61" s="126"/>
      <c r="F61" s="126"/>
      <c r="G61" s="127"/>
      <c r="H61" s="234"/>
      <c r="I61" s="152" t="s">
        <v>242</v>
      </c>
      <c r="K61" s="117"/>
      <c r="L61" s="117"/>
    </row>
    <row r="62" spans="1:12" s="134" customFormat="1" ht="45" customHeight="1" x14ac:dyDescent="0.35">
      <c r="A62" s="775"/>
      <c r="B62" s="776"/>
      <c r="C62" s="776"/>
      <c r="D62" s="776"/>
      <c r="E62" s="776"/>
      <c r="F62" s="776"/>
      <c r="G62" s="777"/>
      <c r="H62" s="234"/>
      <c r="K62" s="117"/>
      <c r="L62" s="117"/>
    </row>
    <row r="63" spans="1:12" x14ac:dyDescent="0.35">
      <c r="A63" s="154"/>
      <c r="B63" s="155"/>
      <c r="C63" s="155"/>
      <c r="D63" s="155"/>
      <c r="E63" s="772" t="s">
        <v>37</v>
      </c>
      <c r="F63" s="772"/>
      <c r="G63" s="92">
        <f>ROUND(G55,0)</f>
        <v>0</v>
      </c>
      <c r="H63" s="234"/>
      <c r="I63" s="152" t="s">
        <v>247</v>
      </c>
      <c r="K63" s="8"/>
      <c r="L63" s="8"/>
    </row>
    <row r="64" spans="1:12" x14ac:dyDescent="0.35">
      <c r="A64" s="8"/>
      <c r="B64" s="8"/>
      <c r="C64" s="8"/>
      <c r="D64" s="8"/>
      <c r="E64" s="8"/>
      <c r="F64" s="8"/>
      <c r="G64" s="21"/>
      <c r="H64" s="234"/>
      <c r="K64" s="8"/>
      <c r="L64" s="8"/>
    </row>
    <row r="65" spans="1:9" ht="18" customHeight="1" x14ac:dyDescent="0.35">
      <c r="A65" s="8"/>
      <c r="B65" s="8"/>
      <c r="C65" s="8"/>
      <c r="D65" s="8"/>
      <c r="E65" s="350"/>
      <c r="F65" s="351" t="s">
        <v>374</v>
      </c>
      <c r="G65" s="94">
        <f>G59+G63</f>
        <v>0</v>
      </c>
      <c r="H65" s="234"/>
      <c r="I65" s="151" t="s">
        <v>245</v>
      </c>
    </row>
    <row r="66" spans="1:9" x14ac:dyDescent="0.35">
      <c r="A66" s="8"/>
      <c r="B66" s="8"/>
      <c r="C66" s="8"/>
      <c r="D66" s="8"/>
      <c r="E66" s="8"/>
      <c r="F66" s="8"/>
      <c r="G66" s="8"/>
      <c r="H66" s="234"/>
    </row>
    <row r="67" spans="1:9" ht="13.5" customHeight="1" x14ac:dyDescent="0.35">
      <c r="A67" s="8"/>
      <c r="B67" s="8"/>
      <c r="C67" s="8"/>
      <c r="D67" s="8"/>
      <c r="E67" s="17"/>
      <c r="F67" s="17"/>
      <c r="G67" s="20"/>
      <c r="H67" s="234"/>
    </row>
    <row r="68" spans="1:9" x14ac:dyDescent="0.35">
      <c r="A68" s="8"/>
      <c r="B68" s="8"/>
      <c r="C68" s="8"/>
      <c r="D68" s="8"/>
      <c r="E68" s="8"/>
      <c r="F68" s="8"/>
      <c r="G68" s="8"/>
      <c r="H68" s="234"/>
    </row>
  </sheetData>
  <sheetProtection algorithmName="SHA-512" hashValue="QM213jRk+K7Z4geYi9RdyPhaqL3Xe+8dlnqfy15/GsuCsjCd1jhxV4LDTwXDYwwjaVHQJgeUufi0g6VxvCnfRg==" saltValue="DmMPm69WKW1vVJbR04FoUQ==" spinCount="100000" sheet="1" objects="1" scenarios="1" formatCells="0" formatRows="0" deleteRows="0" sort="0"/>
  <mergeCells count="9">
    <mergeCell ref="A1:F1"/>
    <mergeCell ref="E63:F63"/>
    <mergeCell ref="A5:A6"/>
    <mergeCell ref="B5:B6"/>
    <mergeCell ref="C5:F5"/>
    <mergeCell ref="A2:G2"/>
    <mergeCell ref="G5:G6"/>
    <mergeCell ref="A58:G58"/>
    <mergeCell ref="A62:G62"/>
  </mergeCells>
  <printOptions horizontalCentered="1"/>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A7D2-D8AB-4115-91D3-183BC7E6DBDD}">
  <sheetPr>
    <pageSetUpPr fitToPage="1"/>
  </sheetPr>
  <dimension ref="A1:O68"/>
  <sheetViews>
    <sheetView zoomScaleNormal="100" workbookViewId="0">
      <selection activeCell="A7" sqref="A7"/>
    </sheetView>
  </sheetViews>
  <sheetFormatPr defaultRowHeight="14.5" x14ac:dyDescent="0.35"/>
  <cols>
    <col min="1" max="1" width="35.26953125" customWidth="1"/>
    <col min="2" max="2" width="25" customWidth="1"/>
    <col min="3" max="6" width="12.54296875" customWidth="1"/>
    <col min="7" max="7" width="15.26953125" customWidth="1"/>
    <col min="8" max="8" width="2.26953125" style="289" customWidth="1"/>
  </cols>
  <sheetData>
    <row r="1" spans="1:15" ht="25.5" customHeight="1" x14ac:dyDescent="0.35">
      <c r="A1" s="771" t="s">
        <v>187</v>
      </c>
      <c r="B1" s="771"/>
      <c r="C1" s="771"/>
      <c r="D1" s="771"/>
      <c r="E1" s="771"/>
      <c r="F1" s="771"/>
      <c r="G1" s="8">
        <f>+'Section A'!B2</f>
        <v>0</v>
      </c>
      <c r="H1" s="577"/>
      <c r="I1" s="60"/>
      <c r="J1" s="60"/>
      <c r="K1" s="60"/>
      <c r="L1" s="60"/>
      <c r="M1" s="60"/>
      <c r="N1" s="60"/>
      <c r="O1" s="60"/>
    </row>
    <row r="2" spans="1:15" ht="67.5" customHeight="1" x14ac:dyDescent="0.35">
      <c r="A2" s="774" t="s">
        <v>385</v>
      </c>
      <c r="B2" s="774"/>
      <c r="C2" s="774"/>
      <c r="D2" s="774"/>
      <c r="E2" s="774"/>
      <c r="F2" s="774"/>
      <c r="G2" s="774"/>
      <c r="H2" s="578"/>
      <c r="I2" s="16"/>
      <c r="J2" s="8"/>
    </row>
    <row r="3" spans="1:15" ht="6.75" customHeight="1" x14ac:dyDescent="0.35">
      <c r="A3" s="16"/>
      <c r="B3" s="16"/>
      <c r="C3" s="16"/>
      <c r="D3" s="16"/>
      <c r="E3" s="16"/>
      <c r="F3" s="16"/>
      <c r="G3" s="16"/>
      <c r="H3" s="578"/>
      <c r="I3" s="16"/>
      <c r="J3" s="8"/>
    </row>
    <row r="4" spans="1:15" ht="6.75" customHeight="1" x14ac:dyDescent="0.35">
      <c r="A4" s="13"/>
      <c r="B4" s="13"/>
      <c r="C4" s="13"/>
      <c r="D4" s="13"/>
      <c r="E4" s="13"/>
      <c r="F4" s="13"/>
      <c r="G4" s="12"/>
      <c r="H4" s="162"/>
      <c r="I4" s="11"/>
    </row>
    <row r="5" spans="1:15" x14ac:dyDescent="0.35">
      <c r="A5" s="773" t="s">
        <v>30</v>
      </c>
      <c r="B5" s="773" t="s">
        <v>31</v>
      </c>
      <c r="C5" s="773" t="s">
        <v>29</v>
      </c>
      <c r="D5" s="773"/>
      <c r="E5" s="773"/>
      <c r="F5" s="773"/>
      <c r="G5" s="773" t="s">
        <v>35</v>
      </c>
      <c r="H5" s="162"/>
      <c r="I5" s="11"/>
    </row>
    <row r="6" spans="1:15" ht="23.5" x14ac:dyDescent="0.35">
      <c r="A6" s="773"/>
      <c r="B6" s="773"/>
      <c r="C6" s="15" t="s">
        <v>32</v>
      </c>
      <c r="D6" s="15" t="s">
        <v>36</v>
      </c>
      <c r="E6" s="223" t="s">
        <v>33</v>
      </c>
      <c r="F6" s="223" t="s">
        <v>34</v>
      </c>
      <c r="G6" s="773"/>
      <c r="H6" s="162"/>
      <c r="I6" s="151" t="s">
        <v>241</v>
      </c>
    </row>
    <row r="7" spans="1:15" s="134" customFormat="1" x14ac:dyDescent="0.35">
      <c r="A7" s="589"/>
      <c r="B7" s="589"/>
      <c r="C7" s="587"/>
      <c r="D7" s="588"/>
      <c r="E7" s="108"/>
      <c r="F7" s="588"/>
      <c r="G7" s="210">
        <f>ROUND(C7*E7*F7,0)</f>
        <v>0</v>
      </c>
      <c r="H7" s="162"/>
      <c r="I7" s="133"/>
    </row>
    <row r="8" spans="1:15" s="134" customFormat="1" x14ac:dyDescent="0.35">
      <c r="A8" s="589"/>
      <c r="B8" s="589"/>
      <c r="C8" s="587"/>
      <c r="D8" s="588"/>
      <c r="E8" s="108"/>
      <c r="F8" s="588"/>
      <c r="G8" s="210">
        <f t="shared" ref="G8:G50" si="0">ROUND(C8*E8*F8,0)</f>
        <v>0</v>
      </c>
      <c r="H8" s="579"/>
      <c r="I8" s="135"/>
    </row>
    <row r="9" spans="1:15" s="134" customFormat="1" x14ac:dyDescent="0.35">
      <c r="A9" s="589"/>
      <c r="B9" s="589"/>
      <c r="C9" s="587"/>
      <c r="D9" s="588"/>
      <c r="E9" s="108"/>
      <c r="F9" s="588"/>
      <c r="G9" s="210">
        <f t="shared" si="0"/>
        <v>0</v>
      </c>
      <c r="H9" s="579"/>
      <c r="I9" s="136"/>
    </row>
    <row r="10" spans="1:15" s="134" customFormat="1" x14ac:dyDescent="0.35">
      <c r="A10" s="589"/>
      <c r="B10" s="589"/>
      <c r="C10" s="587"/>
      <c r="D10" s="588"/>
      <c r="E10" s="108"/>
      <c r="F10" s="588"/>
      <c r="G10" s="210">
        <f t="shared" si="0"/>
        <v>0</v>
      </c>
      <c r="H10" s="579"/>
      <c r="I10" s="135"/>
    </row>
    <row r="11" spans="1:15" s="134" customFormat="1" x14ac:dyDescent="0.35">
      <c r="A11" s="589"/>
      <c r="B11" s="589"/>
      <c r="C11" s="587"/>
      <c r="D11" s="588"/>
      <c r="E11" s="108"/>
      <c r="F11" s="588"/>
      <c r="G11" s="210">
        <f t="shared" si="0"/>
        <v>0</v>
      </c>
      <c r="H11" s="579"/>
      <c r="I11" s="136"/>
    </row>
    <row r="12" spans="1:15" s="134" customFormat="1" x14ac:dyDescent="0.35">
      <c r="A12" s="589"/>
      <c r="B12" s="589"/>
      <c r="C12" s="587"/>
      <c r="D12" s="588"/>
      <c r="E12" s="108"/>
      <c r="F12" s="588"/>
      <c r="G12" s="210">
        <f t="shared" si="0"/>
        <v>0</v>
      </c>
      <c r="H12" s="579"/>
      <c r="I12" s="135"/>
    </row>
    <row r="13" spans="1:15" s="134" customFormat="1" x14ac:dyDescent="0.35">
      <c r="A13" s="589"/>
      <c r="B13" s="589"/>
      <c r="C13" s="587"/>
      <c r="D13" s="588"/>
      <c r="E13" s="108"/>
      <c r="F13" s="588"/>
      <c r="G13" s="210">
        <f t="shared" si="0"/>
        <v>0</v>
      </c>
      <c r="H13" s="579"/>
      <c r="I13" s="136"/>
    </row>
    <row r="14" spans="1:15" s="134" customFormat="1" x14ac:dyDescent="0.35">
      <c r="A14" s="589"/>
      <c r="B14" s="589"/>
      <c r="C14" s="587"/>
      <c r="D14" s="588"/>
      <c r="E14" s="108"/>
      <c r="F14" s="588"/>
      <c r="G14" s="210">
        <f t="shared" si="0"/>
        <v>0</v>
      </c>
      <c r="H14" s="579"/>
      <c r="I14" s="135"/>
    </row>
    <row r="15" spans="1:15" s="134" customFormat="1" x14ac:dyDescent="0.35">
      <c r="A15" s="589"/>
      <c r="B15" s="589"/>
      <c r="C15" s="587"/>
      <c r="D15" s="588"/>
      <c r="E15" s="108"/>
      <c r="F15" s="588"/>
      <c r="G15" s="210">
        <f t="shared" si="0"/>
        <v>0</v>
      </c>
      <c r="H15" s="579"/>
      <c r="I15" s="136"/>
    </row>
    <row r="16" spans="1:15" s="134" customFormat="1" x14ac:dyDescent="0.35">
      <c r="A16" s="589"/>
      <c r="B16" s="589"/>
      <c r="C16" s="587"/>
      <c r="D16" s="588"/>
      <c r="E16" s="108"/>
      <c r="F16" s="588"/>
      <c r="G16" s="210">
        <f t="shared" si="0"/>
        <v>0</v>
      </c>
      <c r="H16" s="579"/>
      <c r="I16" s="135"/>
    </row>
    <row r="17" spans="1:9" s="134" customFormat="1" x14ac:dyDescent="0.35">
      <c r="A17" s="589"/>
      <c r="B17" s="589"/>
      <c r="C17" s="587"/>
      <c r="D17" s="588"/>
      <c r="E17" s="108"/>
      <c r="F17" s="588"/>
      <c r="G17" s="210">
        <f t="shared" si="0"/>
        <v>0</v>
      </c>
      <c r="H17" s="579"/>
      <c r="I17" s="136"/>
    </row>
    <row r="18" spans="1:9" s="134" customFormat="1" x14ac:dyDescent="0.35">
      <c r="A18" s="589"/>
      <c r="B18" s="589"/>
      <c r="C18" s="587"/>
      <c r="D18" s="588"/>
      <c r="E18" s="108"/>
      <c r="F18" s="588"/>
      <c r="G18" s="210">
        <f t="shared" si="0"/>
        <v>0</v>
      </c>
      <c r="H18" s="579"/>
      <c r="I18" s="135"/>
    </row>
    <row r="19" spans="1:9" s="134" customFormat="1" x14ac:dyDescent="0.35">
      <c r="A19" s="589"/>
      <c r="B19" s="589"/>
      <c r="C19" s="587"/>
      <c r="D19" s="588"/>
      <c r="E19" s="108"/>
      <c r="F19" s="588"/>
      <c r="G19" s="210">
        <f t="shared" si="0"/>
        <v>0</v>
      </c>
      <c r="H19" s="579"/>
      <c r="I19" s="136"/>
    </row>
    <row r="20" spans="1:9" s="134" customFormat="1" x14ac:dyDescent="0.35">
      <c r="A20" s="589"/>
      <c r="B20" s="589"/>
      <c r="C20" s="587"/>
      <c r="D20" s="588"/>
      <c r="E20" s="108"/>
      <c r="F20" s="588"/>
      <c r="G20" s="210">
        <f t="shared" si="0"/>
        <v>0</v>
      </c>
      <c r="H20" s="579"/>
      <c r="I20" s="135"/>
    </row>
    <row r="21" spans="1:9" s="134" customFormat="1" x14ac:dyDescent="0.35">
      <c r="A21" s="225"/>
      <c r="B21" s="225"/>
      <c r="C21" s="106"/>
      <c r="D21" s="199"/>
      <c r="E21" s="108"/>
      <c r="F21" s="199"/>
      <c r="G21" s="210">
        <f t="shared" si="0"/>
        <v>0</v>
      </c>
      <c r="H21" s="579"/>
      <c r="I21" s="136"/>
    </row>
    <row r="22" spans="1:9" s="134" customFormat="1" x14ac:dyDescent="0.35">
      <c r="A22" s="225"/>
      <c r="B22" s="225"/>
      <c r="C22" s="106"/>
      <c r="D22" s="199"/>
      <c r="E22" s="108"/>
      <c r="F22" s="199"/>
      <c r="G22" s="210">
        <f t="shared" si="0"/>
        <v>0</v>
      </c>
      <c r="H22" s="579"/>
      <c r="I22" s="135"/>
    </row>
    <row r="23" spans="1:9" s="134" customFormat="1" x14ac:dyDescent="0.35">
      <c r="A23" s="225"/>
      <c r="B23" s="225"/>
      <c r="C23" s="106"/>
      <c r="D23" s="199"/>
      <c r="E23" s="108"/>
      <c r="F23" s="199"/>
      <c r="G23" s="210">
        <f t="shared" si="0"/>
        <v>0</v>
      </c>
      <c r="H23" s="579"/>
      <c r="I23" s="136"/>
    </row>
    <row r="24" spans="1:9" s="134" customFormat="1" x14ac:dyDescent="0.35">
      <c r="A24" s="225"/>
      <c r="B24" s="225"/>
      <c r="C24" s="106"/>
      <c r="D24" s="199"/>
      <c r="E24" s="108"/>
      <c r="F24" s="199"/>
      <c r="G24" s="210">
        <f t="shared" si="0"/>
        <v>0</v>
      </c>
      <c r="H24" s="579"/>
      <c r="I24" s="135"/>
    </row>
    <row r="25" spans="1:9" s="134" customFormat="1" x14ac:dyDescent="0.35">
      <c r="A25" s="225"/>
      <c r="B25" s="225"/>
      <c r="C25" s="106"/>
      <c r="D25" s="199"/>
      <c r="E25" s="108"/>
      <c r="F25" s="199"/>
      <c r="G25" s="210">
        <f t="shared" si="0"/>
        <v>0</v>
      </c>
      <c r="H25" s="579"/>
      <c r="I25" s="136"/>
    </row>
    <row r="26" spans="1:9" s="134" customFormat="1" x14ac:dyDescent="0.35">
      <c r="A26" s="225"/>
      <c r="B26" s="225"/>
      <c r="C26" s="106"/>
      <c r="D26" s="199"/>
      <c r="E26" s="108"/>
      <c r="F26" s="199"/>
      <c r="G26" s="210">
        <f t="shared" si="0"/>
        <v>0</v>
      </c>
      <c r="H26" s="579"/>
      <c r="I26" s="135"/>
    </row>
    <row r="27" spans="1:9" s="134" customFormat="1" x14ac:dyDescent="0.35">
      <c r="A27" s="225"/>
      <c r="B27" s="225"/>
      <c r="C27" s="106"/>
      <c r="D27" s="199"/>
      <c r="E27" s="108"/>
      <c r="F27" s="199"/>
      <c r="G27" s="210">
        <f t="shared" si="0"/>
        <v>0</v>
      </c>
      <c r="H27" s="579"/>
      <c r="I27" s="136"/>
    </row>
    <row r="28" spans="1:9" s="134" customFormat="1" x14ac:dyDescent="0.35">
      <c r="A28" s="225"/>
      <c r="B28" s="225"/>
      <c r="C28" s="106"/>
      <c r="D28" s="199"/>
      <c r="E28" s="108"/>
      <c r="F28" s="199"/>
      <c r="G28" s="210">
        <f t="shared" si="0"/>
        <v>0</v>
      </c>
      <c r="H28" s="579"/>
      <c r="I28" s="135"/>
    </row>
    <row r="29" spans="1:9" s="134" customFormat="1" x14ac:dyDescent="0.35">
      <c r="A29" s="225"/>
      <c r="B29" s="225"/>
      <c r="C29" s="106"/>
      <c r="D29" s="199"/>
      <c r="E29" s="108"/>
      <c r="F29" s="199"/>
      <c r="G29" s="210">
        <f t="shared" si="0"/>
        <v>0</v>
      </c>
      <c r="H29" s="579"/>
      <c r="I29" s="136"/>
    </row>
    <row r="30" spans="1:9" s="134" customFormat="1" x14ac:dyDescent="0.35">
      <c r="A30" s="225"/>
      <c r="B30" s="225"/>
      <c r="C30" s="106"/>
      <c r="D30" s="199"/>
      <c r="E30" s="108"/>
      <c r="F30" s="199"/>
      <c r="G30" s="210">
        <f t="shared" si="0"/>
        <v>0</v>
      </c>
      <c r="H30" s="579"/>
      <c r="I30" s="135"/>
    </row>
    <row r="31" spans="1:9" s="134" customFormat="1" x14ac:dyDescent="0.35">
      <c r="A31" s="225"/>
      <c r="B31" s="225"/>
      <c r="C31" s="106"/>
      <c r="D31" s="199"/>
      <c r="E31" s="108"/>
      <c r="F31" s="199"/>
      <c r="G31" s="210">
        <f t="shared" si="0"/>
        <v>0</v>
      </c>
      <c r="H31" s="579"/>
      <c r="I31" s="136"/>
    </row>
    <row r="32" spans="1:9" s="134" customFormat="1" x14ac:dyDescent="0.35">
      <c r="A32" s="225"/>
      <c r="B32" s="225"/>
      <c r="C32" s="106"/>
      <c r="D32" s="199"/>
      <c r="E32" s="108"/>
      <c r="F32" s="199"/>
      <c r="G32" s="210">
        <f t="shared" si="0"/>
        <v>0</v>
      </c>
      <c r="H32" s="579"/>
      <c r="I32" s="135"/>
    </row>
    <row r="33" spans="1:9" s="134" customFormat="1" x14ac:dyDescent="0.35">
      <c r="A33" s="225"/>
      <c r="B33" s="225"/>
      <c r="C33" s="106"/>
      <c r="D33" s="199"/>
      <c r="E33" s="108"/>
      <c r="F33" s="199"/>
      <c r="G33" s="210">
        <f t="shared" si="0"/>
        <v>0</v>
      </c>
      <c r="H33" s="579"/>
      <c r="I33" s="136"/>
    </row>
    <row r="34" spans="1:9" s="134" customFormat="1" x14ac:dyDescent="0.35">
      <c r="A34" s="225"/>
      <c r="B34" s="225"/>
      <c r="C34" s="106"/>
      <c r="D34" s="199"/>
      <c r="E34" s="108"/>
      <c r="F34" s="199"/>
      <c r="G34" s="210">
        <f t="shared" si="0"/>
        <v>0</v>
      </c>
      <c r="H34" s="579"/>
      <c r="I34" s="135"/>
    </row>
    <row r="35" spans="1:9" s="134" customFormat="1" x14ac:dyDescent="0.35">
      <c r="A35" s="225"/>
      <c r="B35" s="225"/>
      <c r="C35" s="106"/>
      <c r="D35" s="199"/>
      <c r="E35" s="108"/>
      <c r="F35" s="199"/>
      <c r="G35" s="210">
        <f t="shared" si="0"/>
        <v>0</v>
      </c>
      <c r="H35" s="579"/>
      <c r="I35" s="136"/>
    </row>
    <row r="36" spans="1:9" s="134" customFormat="1" x14ac:dyDescent="0.35">
      <c r="A36" s="225"/>
      <c r="B36" s="225"/>
      <c r="C36" s="106"/>
      <c r="D36" s="199"/>
      <c r="E36" s="108"/>
      <c r="F36" s="199"/>
      <c r="G36" s="210">
        <f t="shared" si="0"/>
        <v>0</v>
      </c>
      <c r="H36" s="579"/>
      <c r="I36" s="135"/>
    </row>
    <row r="37" spans="1:9" s="134" customFormat="1" x14ac:dyDescent="0.35">
      <c r="A37" s="225"/>
      <c r="B37" s="225"/>
      <c r="C37" s="106"/>
      <c r="D37" s="199"/>
      <c r="E37" s="108"/>
      <c r="F37" s="199"/>
      <c r="G37" s="210">
        <f t="shared" si="0"/>
        <v>0</v>
      </c>
      <c r="H37" s="579"/>
      <c r="I37" s="136"/>
    </row>
    <row r="38" spans="1:9" s="134" customFormat="1" x14ac:dyDescent="0.35">
      <c r="A38" s="225"/>
      <c r="B38" s="225"/>
      <c r="C38" s="106"/>
      <c r="D38" s="199"/>
      <c r="E38" s="108"/>
      <c r="F38" s="199"/>
      <c r="G38" s="210">
        <f t="shared" si="0"/>
        <v>0</v>
      </c>
      <c r="H38" s="579"/>
      <c r="I38" s="135"/>
    </row>
    <row r="39" spans="1:9" s="134" customFormat="1" x14ac:dyDescent="0.35">
      <c r="A39" s="225"/>
      <c r="B39" s="225"/>
      <c r="C39" s="106"/>
      <c r="D39" s="199"/>
      <c r="E39" s="108"/>
      <c r="F39" s="199"/>
      <c r="G39" s="210">
        <f t="shared" si="0"/>
        <v>0</v>
      </c>
      <c r="H39" s="579"/>
      <c r="I39" s="136"/>
    </row>
    <row r="40" spans="1:9" s="134" customFormat="1" x14ac:dyDescent="0.35">
      <c r="A40" s="225"/>
      <c r="B40" s="225"/>
      <c r="C40" s="106"/>
      <c r="D40" s="199"/>
      <c r="E40" s="108"/>
      <c r="F40" s="199"/>
      <c r="G40" s="210">
        <f t="shared" si="0"/>
        <v>0</v>
      </c>
      <c r="H40" s="579"/>
      <c r="I40" s="135"/>
    </row>
    <row r="41" spans="1:9" s="134" customFormat="1" x14ac:dyDescent="0.35">
      <c r="A41" s="225"/>
      <c r="B41" s="225"/>
      <c r="C41" s="106"/>
      <c r="D41" s="199"/>
      <c r="E41" s="108"/>
      <c r="F41" s="199"/>
      <c r="G41" s="210">
        <f t="shared" si="0"/>
        <v>0</v>
      </c>
      <c r="H41" s="579"/>
      <c r="I41" s="136"/>
    </row>
    <row r="42" spans="1:9" s="134" customFormat="1" x14ac:dyDescent="0.35">
      <c r="A42" s="589"/>
      <c r="B42" s="589"/>
      <c r="C42" s="587"/>
      <c r="D42" s="588"/>
      <c r="E42" s="108"/>
      <c r="F42" s="588"/>
      <c r="G42" s="210">
        <f t="shared" si="0"/>
        <v>0</v>
      </c>
      <c r="H42" s="579"/>
      <c r="I42" s="135"/>
    </row>
    <row r="43" spans="1:9" s="134" customFormat="1" x14ac:dyDescent="0.35">
      <c r="A43" s="589"/>
      <c r="B43" s="589"/>
      <c r="C43" s="587"/>
      <c r="D43" s="588"/>
      <c r="E43" s="108"/>
      <c r="F43" s="588"/>
      <c r="G43" s="210">
        <f t="shared" si="0"/>
        <v>0</v>
      </c>
      <c r="H43" s="579"/>
      <c r="I43" s="136"/>
    </row>
    <row r="44" spans="1:9" s="134" customFormat="1" x14ac:dyDescent="0.35">
      <c r="A44" s="589"/>
      <c r="B44" s="589"/>
      <c r="C44" s="587"/>
      <c r="D44" s="588"/>
      <c r="E44" s="108"/>
      <c r="F44" s="588"/>
      <c r="G44" s="210">
        <f t="shared" si="0"/>
        <v>0</v>
      </c>
      <c r="H44" s="579"/>
      <c r="I44" s="135"/>
    </row>
    <row r="45" spans="1:9" s="134" customFormat="1" x14ac:dyDescent="0.35">
      <c r="A45" s="589"/>
      <c r="B45" s="589"/>
      <c r="C45" s="587"/>
      <c r="D45" s="588"/>
      <c r="E45" s="108"/>
      <c r="F45" s="588"/>
      <c r="G45" s="210">
        <f t="shared" si="0"/>
        <v>0</v>
      </c>
      <c r="H45" s="579"/>
      <c r="I45" s="136"/>
    </row>
    <row r="46" spans="1:9" s="134" customFormat="1" x14ac:dyDescent="0.35">
      <c r="A46" s="589"/>
      <c r="B46" s="589"/>
      <c r="C46" s="587"/>
      <c r="D46" s="588"/>
      <c r="E46" s="108"/>
      <c r="F46" s="588"/>
      <c r="G46" s="210">
        <f t="shared" si="0"/>
        <v>0</v>
      </c>
      <c r="H46" s="579"/>
      <c r="I46" s="135"/>
    </row>
    <row r="47" spans="1:9" s="134" customFormat="1" x14ac:dyDescent="0.35">
      <c r="A47" s="589"/>
      <c r="B47" s="589"/>
      <c r="C47" s="587"/>
      <c r="D47" s="588"/>
      <c r="E47" s="108"/>
      <c r="F47" s="588"/>
      <c r="G47" s="210">
        <f t="shared" si="0"/>
        <v>0</v>
      </c>
      <c r="H47" s="579"/>
      <c r="I47" s="136"/>
    </row>
    <row r="48" spans="1:9" s="134" customFormat="1" x14ac:dyDescent="0.35">
      <c r="A48" s="589"/>
      <c r="B48" s="589"/>
      <c r="C48" s="587"/>
      <c r="D48" s="588"/>
      <c r="E48" s="108"/>
      <c r="F48" s="588"/>
      <c r="G48" s="210">
        <f t="shared" si="0"/>
        <v>0</v>
      </c>
      <c r="H48" s="579"/>
      <c r="I48" s="135"/>
    </row>
    <row r="49" spans="1:12" s="134" customFormat="1" x14ac:dyDescent="0.35">
      <c r="A49" s="589"/>
      <c r="B49" s="589"/>
      <c r="C49" s="587"/>
      <c r="D49" s="588"/>
      <c r="E49" s="108"/>
      <c r="F49" s="588"/>
      <c r="G49" s="210">
        <f t="shared" si="0"/>
        <v>0</v>
      </c>
      <c r="H49" s="579"/>
      <c r="I49" s="136"/>
    </row>
    <row r="50" spans="1:12" s="134" customFormat="1" ht="17.5" x14ac:dyDescent="0.65">
      <c r="A50" s="225"/>
      <c r="B50" s="225"/>
      <c r="C50" s="106"/>
      <c r="D50" s="199"/>
      <c r="E50" s="108"/>
      <c r="F50" s="199"/>
      <c r="G50" s="260">
        <f t="shared" si="0"/>
        <v>0</v>
      </c>
      <c r="H50" s="579"/>
      <c r="I50" s="136"/>
      <c r="K50" s="117"/>
    </row>
    <row r="51" spans="1:12" s="134" customFormat="1" x14ac:dyDescent="0.35">
      <c r="A51" s="225"/>
      <c r="B51" s="225"/>
      <c r="C51" s="109"/>
      <c r="D51" s="199"/>
      <c r="E51" s="110"/>
      <c r="F51" s="209" t="s">
        <v>41</v>
      </c>
      <c r="G51" s="210">
        <f>ROUND(SUM(G7:G50),0)</f>
        <v>0</v>
      </c>
      <c r="H51" s="579"/>
      <c r="I51" s="136"/>
    </row>
    <row r="52" spans="1:12" s="134" customFormat="1" x14ac:dyDescent="0.35">
      <c r="A52" s="153"/>
      <c r="B52" s="153"/>
      <c r="C52" s="111"/>
      <c r="D52" s="227"/>
      <c r="E52" s="113"/>
      <c r="F52" s="227"/>
      <c r="G52" s="261"/>
      <c r="H52" s="280"/>
      <c r="I52" s="137"/>
    </row>
    <row r="53" spans="1:12" s="134" customFormat="1" x14ac:dyDescent="0.35">
      <c r="A53" s="589"/>
      <c r="B53" s="589"/>
      <c r="C53" s="587"/>
      <c r="D53" s="588"/>
      <c r="E53" s="108"/>
      <c r="F53" s="588"/>
      <c r="G53" s="94">
        <f t="shared" ref="G53:G54" si="1">ROUND(C53*E53*F53,0)</f>
        <v>0</v>
      </c>
      <c r="H53" s="280"/>
      <c r="I53" s="137"/>
    </row>
    <row r="54" spans="1:12" s="134" customFormat="1" ht="17.5" x14ac:dyDescent="0.65">
      <c r="A54" s="589"/>
      <c r="B54" s="589"/>
      <c r="C54" s="587"/>
      <c r="D54" s="588"/>
      <c r="E54" s="108"/>
      <c r="F54" s="588"/>
      <c r="G54" s="248">
        <f t="shared" si="1"/>
        <v>0</v>
      </c>
      <c r="H54" s="234"/>
    </row>
    <row r="55" spans="1:12" s="134" customFormat="1" x14ac:dyDescent="0.35">
      <c r="A55" s="114"/>
      <c r="B55" s="114"/>
      <c r="C55" s="115"/>
      <c r="D55" s="116"/>
      <c r="E55" s="203"/>
      <c r="F55" s="208" t="s">
        <v>37</v>
      </c>
      <c r="G55" s="94">
        <f>ROUND(SUM(G52:G54),0)</f>
        <v>0</v>
      </c>
      <c r="H55" s="234"/>
      <c r="I55" s="136"/>
    </row>
    <row r="56" spans="1:12" s="134" customFormat="1" x14ac:dyDescent="0.35">
      <c r="A56" s="117"/>
      <c r="B56" s="117"/>
      <c r="C56" s="118"/>
      <c r="D56" s="119"/>
      <c r="E56" s="120"/>
      <c r="F56" s="119"/>
      <c r="G56" s="118"/>
      <c r="H56" s="234"/>
    </row>
    <row r="57" spans="1:12" s="134" customFormat="1" x14ac:dyDescent="0.35">
      <c r="A57" s="349" t="s">
        <v>375</v>
      </c>
      <c r="B57" s="123"/>
      <c r="C57" s="123"/>
      <c r="D57" s="123"/>
      <c r="E57" s="123"/>
      <c r="F57" s="123"/>
      <c r="G57" s="124"/>
      <c r="H57" s="234"/>
      <c r="I57" s="152" t="s">
        <v>242</v>
      </c>
    </row>
    <row r="58" spans="1:12" s="134" customFormat="1" ht="45" customHeight="1" x14ac:dyDescent="0.35">
      <c r="A58" s="775" t="s">
        <v>371</v>
      </c>
      <c r="B58" s="776"/>
      <c r="C58" s="776"/>
      <c r="D58" s="776"/>
      <c r="E58" s="776"/>
      <c r="F58" s="776"/>
      <c r="G58" s="777"/>
      <c r="H58" s="234"/>
      <c r="I58"/>
    </row>
    <row r="59" spans="1:12" x14ac:dyDescent="0.35">
      <c r="A59" s="128"/>
      <c r="B59" s="129"/>
      <c r="C59" s="129"/>
      <c r="D59" s="129"/>
      <c r="E59" s="129"/>
      <c r="F59" s="132" t="s">
        <v>240</v>
      </c>
      <c r="G59" s="92">
        <f>ROUND(G51,0)</f>
        <v>0</v>
      </c>
      <c r="H59" s="234"/>
      <c r="I59" s="152" t="s">
        <v>246</v>
      </c>
      <c r="K59" s="8"/>
      <c r="L59" s="8"/>
    </row>
    <row r="60" spans="1:12" x14ac:dyDescent="0.35">
      <c r="A60" s="8"/>
      <c r="B60" s="8"/>
      <c r="C60" s="8"/>
      <c r="D60" s="8"/>
      <c r="E60" s="8"/>
      <c r="F60" s="8"/>
      <c r="G60" s="8"/>
      <c r="H60" s="234"/>
      <c r="K60" s="8"/>
      <c r="L60" s="8"/>
    </row>
    <row r="61" spans="1:12" s="134" customFormat="1" x14ac:dyDescent="0.35">
      <c r="A61" s="349" t="s">
        <v>376</v>
      </c>
      <c r="B61" s="125"/>
      <c r="C61" s="126"/>
      <c r="D61" s="126"/>
      <c r="E61" s="126"/>
      <c r="F61" s="126"/>
      <c r="G61" s="127"/>
      <c r="H61" s="234"/>
      <c r="I61" s="152" t="s">
        <v>242</v>
      </c>
      <c r="K61" s="117"/>
      <c r="L61" s="117"/>
    </row>
    <row r="62" spans="1:12" s="134" customFormat="1" ht="45" customHeight="1" x14ac:dyDescent="0.35">
      <c r="A62" s="775"/>
      <c r="B62" s="776"/>
      <c r="C62" s="776"/>
      <c r="D62" s="776"/>
      <c r="E62" s="776"/>
      <c r="F62" s="776"/>
      <c r="G62" s="777"/>
      <c r="H62" s="234"/>
      <c r="K62" s="117"/>
      <c r="L62" s="117"/>
    </row>
    <row r="63" spans="1:12" x14ac:dyDescent="0.35">
      <c r="A63" s="154"/>
      <c r="B63" s="155"/>
      <c r="C63" s="155"/>
      <c r="D63" s="155"/>
      <c r="E63" s="772" t="s">
        <v>37</v>
      </c>
      <c r="F63" s="772"/>
      <c r="G63" s="92">
        <f>ROUND(G55,0)</f>
        <v>0</v>
      </c>
      <c r="H63" s="234"/>
      <c r="I63" s="152" t="s">
        <v>247</v>
      </c>
      <c r="K63" s="8"/>
      <c r="L63" s="8"/>
    </row>
    <row r="64" spans="1:12" x14ac:dyDescent="0.35">
      <c r="A64" s="8"/>
      <c r="B64" s="8"/>
      <c r="C64" s="8"/>
      <c r="D64" s="8"/>
      <c r="E64" s="8"/>
      <c r="F64" s="8"/>
      <c r="G64" s="21"/>
      <c r="H64" s="234"/>
      <c r="K64" s="8"/>
      <c r="L64" s="8"/>
    </row>
    <row r="65" spans="1:9" ht="18" customHeight="1" x14ac:dyDescent="0.35">
      <c r="A65" s="8"/>
      <c r="B65" s="8"/>
      <c r="C65" s="8"/>
      <c r="D65" s="8"/>
      <c r="E65" s="350"/>
      <c r="F65" s="351" t="s">
        <v>377</v>
      </c>
      <c r="G65" s="94">
        <f>G59+G63</f>
        <v>0</v>
      </c>
      <c r="H65" s="234"/>
      <c r="I65" s="151" t="s">
        <v>245</v>
      </c>
    </row>
    <row r="66" spans="1:9" x14ac:dyDescent="0.35">
      <c r="A66" s="8"/>
      <c r="B66" s="8"/>
      <c r="C66" s="8"/>
      <c r="D66" s="8"/>
      <c r="E66" s="8"/>
      <c r="F66" s="8"/>
      <c r="G66" s="8"/>
      <c r="H66" s="234"/>
    </row>
    <row r="67" spans="1:9" ht="13.5" customHeight="1" x14ac:dyDescent="0.35">
      <c r="A67" s="8"/>
      <c r="B67" s="8"/>
      <c r="C67" s="8"/>
      <c r="D67" s="8"/>
      <c r="E67" s="222"/>
      <c r="F67" s="222"/>
      <c r="G67" s="20"/>
      <c r="H67" s="234"/>
    </row>
    <row r="68" spans="1:9" x14ac:dyDescent="0.35">
      <c r="A68" s="8"/>
      <c r="B68" s="8"/>
      <c r="C68" s="8"/>
      <c r="D68" s="8"/>
      <c r="E68" s="8"/>
      <c r="F68" s="8"/>
      <c r="G68" s="8"/>
      <c r="H68" s="234"/>
    </row>
  </sheetData>
  <sheetProtection algorithmName="SHA-512" hashValue="4g2kNCaO1uuhpYU07wesXB2qPZal8xqhZQ8IFmx4uNzsc05qKqZ7h5HkokCW6LEkAuM91FupLg9AZcZ2dsb+rw==" saltValue="7jbrZcJosZgXWvPWF6t6RQ==" spinCount="100000" sheet="1" objects="1" scenarios="1" formatCells="0" formatRows="0" deleteRows="0" sort="0"/>
  <mergeCells count="9">
    <mergeCell ref="A58:G58"/>
    <mergeCell ref="A62:G62"/>
    <mergeCell ref="E63:F63"/>
    <mergeCell ref="A1:F1"/>
    <mergeCell ref="A2:G2"/>
    <mergeCell ref="A5:A6"/>
    <mergeCell ref="B5:B6"/>
    <mergeCell ref="C5:F5"/>
    <mergeCell ref="G5:G6"/>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CCF6E-580E-4D56-9AB9-F4FE4E4E94DE}">
  <sheetPr>
    <pageSetUpPr fitToPage="1"/>
  </sheetPr>
  <dimension ref="A1:O68"/>
  <sheetViews>
    <sheetView zoomScaleNormal="100" workbookViewId="0">
      <selection activeCell="D22" sqref="D22"/>
    </sheetView>
  </sheetViews>
  <sheetFormatPr defaultRowHeight="14.5" x14ac:dyDescent="0.35"/>
  <cols>
    <col min="1" max="1" width="35.26953125" customWidth="1"/>
    <col min="2" max="2" width="25" customWidth="1"/>
    <col min="3" max="6" width="12.54296875" customWidth="1"/>
    <col min="7" max="7" width="15.26953125" customWidth="1"/>
    <col min="8" max="8" width="2.26953125" style="289" customWidth="1"/>
  </cols>
  <sheetData>
    <row r="1" spans="1:15" ht="25.5" customHeight="1" x14ac:dyDescent="0.35">
      <c r="A1" s="771" t="s">
        <v>187</v>
      </c>
      <c r="B1" s="771"/>
      <c r="C1" s="771"/>
      <c r="D1" s="771"/>
      <c r="E1" s="771"/>
      <c r="F1" s="771"/>
      <c r="G1" s="8">
        <f>+'Section A'!B2</f>
        <v>0</v>
      </c>
      <c r="H1" s="577"/>
      <c r="I1" s="60"/>
      <c r="J1" s="60"/>
      <c r="K1" s="60"/>
      <c r="L1" s="60"/>
      <c r="M1" s="60"/>
      <c r="N1" s="60"/>
      <c r="O1" s="60"/>
    </row>
    <row r="2" spans="1:15" ht="67.5" customHeight="1" x14ac:dyDescent="0.35">
      <c r="A2" s="774" t="s">
        <v>386</v>
      </c>
      <c r="B2" s="774"/>
      <c r="C2" s="774"/>
      <c r="D2" s="774"/>
      <c r="E2" s="774"/>
      <c r="F2" s="774"/>
      <c r="G2" s="774"/>
      <c r="H2" s="578"/>
      <c r="I2" s="16"/>
      <c r="J2" s="8"/>
    </row>
    <row r="3" spans="1:15" ht="6.75" customHeight="1" x14ac:dyDescent="0.35">
      <c r="A3" s="16"/>
      <c r="B3" s="16"/>
      <c r="C3" s="16"/>
      <c r="D3" s="16"/>
      <c r="E3" s="16"/>
      <c r="F3" s="16"/>
      <c r="G3" s="16"/>
      <c r="H3" s="578"/>
      <c r="I3" s="16"/>
      <c r="J3" s="8"/>
    </row>
    <row r="4" spans="1:15" ht="6.75" customHeight="1" x14ac:dyDescent="0.35">
      <c r="A4" s="13"/>
      <c r="B4" s="13"/>
      <c r="C4" s="13"/>
      <c r="D4" s="13"/>
      <c r="E4" s="13"/>
      <c r="F4" s="13"/>
      <c r="G4" s="12"/>
      <c r="H4" s="162"/>
      <c r="I4" s="11"/>
    </row>
    <row r="5" spans="1:15" x14ac:dyDescent="0.35">
      <c r="A5" s="773" t="s">
        <v>30</v>
      </c>
      <c r="B5" s="773" t="s">
        <v>31</v>
      </c>
      <c r="C5" s="773" t="s">
        <v>29</v>
      </c>
      <c r="D5" s="773"/>
      <c r="E5" s="773"/>
      <c r="F5" s="773"/>
      <c r="G5" s="773" t="s">
        <v>35</v>
      </c>
      <c r="H5" s="162"/>
      <c r="I5" s="11"/>
    </row>
    <row r="6" spans="1:15" ht="23.5" x14ac:dyDescent="0.35">
      <c r="A6" s="773"/>
      <c r="B6" s="773"/>
      <c r="C6" s="15" t="s">
        <v>32</v>
      </c>
      <c r="D6" s="15" t="s">
        <v>36</v>
      </c>
      <c r="E6" s="223" t="s">
        <v>33</v>
      </c>
      <c r="F6" s="223" t="s">
        <v>34</v>
      </c>
      <c r="G6" s="773"/>
      <c r="H6" s="162"/>
      <c r="I6" s="151" t="s">
        <v>241</v>
      </c>
    </row>
    <row r="7" spans="1:15" s="134" customFormat="1" x14ac:dyDescent="0.35">
      <c r="A7" s="589"/>
      <c r="B7" s="589"/>
      <c r="C7" s="587"/>
      <c r="D7" s="588"/>
      <c r="E7" s="108"/>
      <c r="F7" s="588"/>
      <c r="G7" s="210">
        <f>ROUND(C7*E7*F7,0)</f>
        <v>0</v>
      </c>
      <c r="H7" s="162"/>
      <c r="I7" s="133"/>
    </row>
    <row r="8" spans="1:15" s="134" customFormat="1" x14ac:dyDescent="0.35">
      <c r="A8" s="589"/>
      <c r="B8" s="589"/>
      <c r="C8" s="587"/>
      <c r="D8" s="588"/>
      <c r="E8" s="108"/>
      <c r="F8" s="588"/>
      <c r="G8" s="210">
        <f t="shared" ref="G8:G50" si="0">ROUND(C8*E8*F8,0)</f>
        <v>0</v>
      </c>
      <c r="H8" s="579"/>
      <c r="I8" s="135"/>
    </row>
    <row r="9" spans="1:15" s="134" customFormat="1" x14ac:dyDescent="0.35">
      <c r="A9" s="589"/>
      <c r="B9" s="589"/>
      <c r="C9" s="587"/>
      <c r="D9" s="588"/>
      <c r="E9" s="108"/>
      <c r="F9" s="588"/>
      <c r="G9" s="210">
        <f t="shared" si="0"/>
        <v>0</v>
      </c>
      <c r="H9" s="579"/>
      <c r="I9" s="136"/>
    </row>
    <row r="10" spans="1:15" s="134" customFormat="1" x14ac:dyDescent="0.35">
      <c r="A10" s="589"/>
      <c r="B10" s="589"/>
      <c r="C10" s="587"/>
      <c r="D10" s="588"/>
      <c r="E10" s="108"/>
      <c r="F10" s="588"/>
      <c r="G10" s="210">
        <f t="shared" si="0"/>
        <v>0</v>
      </c>
      <c r="H10" s="579"/>
      <c r="I10" s="135"/>
    </row>
    <row r="11" spans="1:15" s="134" customFormat="1" x14ac:dyDescent="0.35">
      <c r="A11" s="589"/>
      <c r="B11" s="589"/>
      <c r="C11" s="587"/>
      <c r="D11" s="588"/>
      <c r="E11" s="108"/>
      <c r="F11" s="588"/>
      <c r="G11" s="210">
        <f t="shared" si="0"/>
        <v>0</v>
      </c>
      <c r="H11" s="579"/>
      <c r="I11" s="136"/>
    </row>
    <row r="12" spans="1:15" s="134" customFormat="1" x14ac:dyDescent="0.35">
      <c r="A12" s="225"/>
      <c r="B12" s="225"/>
      <c r="C12" s="106"/>
      <c r="D12" s="199"/>
      <c r="E12" s="108"/>
      <c r="F12" s="199"/>
      <c r="G12" s="210">
        <f t="shared" si="0"/>
        <v>0</v>
      </c>
      <c r="H12" s="579"/>
      <c r="I12" s="135"/>
    </row>
    <row r="13" spans="1:15" s="134" customFormat="1" x14ac:dyDescent="0.35">
      <c r="A13" s="225"/>
      <c r="B13" s="225"/>
      <c r="C13" s="106"/>
      <c r="D13" s="199"/>
      <c r="E13" s="108"/>
      <c r="F13" s="199"/>
      <c r="G13" s="210">
        <f t="shared" si="0"/>
        <v>0</v>
      </c>
      <c r="H13" s="579"/>
      <c r="I13" s="136"/>
    </row>
    <row r="14" spans="1:15" s="134" customFormat="1" x14ac:dyDescent="0.35">
      <c r="A14" s="225"/>
      <c r="B14" s="225"/>
      <c r="C14" s="106"/>
      <c r="D14" s="199"/>
      <c r="E14" s="108"/>
      <c r="F14" s="199"/>
      <c r="G14" s="210">
        <f t="shared" si="0"/>
        <v>0</v>
      </c>
      <c r="H14" s="579"/>
      <c r="I14" s="135"/>
    </row>
    <row r="15" spans="1:15" s="134" customFormat="1" x14ac:dyDescent="0.35">
      <c r="A15" s="225"/>
      <c r="B15" s="225"/>
      <c r="C15" s="106"/>
      <c r="D15" s="199"/>
      <c r="E15" s="108"/>
      <c r="F15" s="199"/>
      <c r="G15" s="210">
        <f t="shared" si="0"/>
        <v>0</v>
      </c>
      <c r="H15" s="579"/>
      <c r="I15" s="136"/>
    </row>
    <row r="16" spans="1:15" s="134" customFormat="1" x14ac:dyDescent="0.35">
      <c r="A16" s="225"/>
      <c r="B16" s="225"/>
      <c r="C16" s="106"/>
      <c r="D16" s="199"/>
      <c r="E16" s="108"/>
      <c r="F16" s="199"/>
      <c r="G16" s="210">
        <f t="shared" si="0"/>
        <v>0</v>
      </c>
      <c r="H16" s="579"/>
      <c r="I16" s="135"/>
    </row>
    <row r="17" spans="1:9" s="134" customFormat="1" x14ac:dyDescent="0.35">
      <c r="A17" s="225"/>
      <c r="B17" s="225"/>
      <c r="C17" s="106"/>
      <c r="D17" s="199"/>
      <c r="E17" s="108"/>
      <c r="F17" s="199"/>
      <c r="G17" s="210">
        <f t="shared" si="0"/>
        <v>0</v>
      </c>
      <c r="H17" s="579"/>
      <c r="I17" s="136"/>
    </row>
    <row r="18" spans="1:9" s="134" customFormat="1" x14ac:dyDescent="0.35">
      <c r="A18" s="225"/>
      <c r="B18" s="225"/>
      <c r="C18" s="106"/>
      <c r="D18" s="199"/>
      <c r="E18" s="108"/>
      <c r="F18" s="199"/>
      <c r="G18" s="210">
        <f t="shared" si="0"/>
        <v>0</v>
      </c>
      <c r="H18" s="579"/>
      <c r="I18" s="135"/>
    </row>
    <row r="19" spans="1:9" s="134" customFormat="1" x14ac:dyDescent="0.35">
      <c r="A19" s="225"/>
      <c r="B19" s="225"/>
      <c r="C19" s="106"/>
      <c r="D19" s="199"/>
      <c r="E19" s="108"/>
      <c r="F19" s="199"/>
      <c r="G19" s="210">
        <f t="shared" si="0"/>
        <v>0</v>
      </c>
      <c r="H19" s="579"/>
      <c r="I19" s="136"/>
    </row>
    <row r="20" spans="1:9" s="134" customFormat="1" x14ac:dyDescent="0.35">
      <c r="A20" s="225"/>
      <c r="B20" s="225"/>
      <c r="C20" s="106"/>
      <c r="D20" s="199"/>
      <c r="E20" s="108"/>
      <c r="F20" s="199"/>
      <c r="G20" s="210">
        <f t="shared" si="0"/>
        <v>0</v>
      </c>
      <c r="H20" s="579"/>
      <c r="I20" s="135"/>
    </row>
    <row r="21" spans="1:9" s="134" customFormat="1" x14ac:dyDescent="0.35">
      <c r="A21" s="225"/>
      <c r="B21" s="225"/>
      <c r="C21" s="106"/>
      <c r="D21" s="199"/>
      <c r="E21" s="108"/>
      <c r="F21" s="199"/>
      <c r="G21" s="210">
        <f t="shared" si="0"/>
        <v>0</v>
      </c>
      <c r="H21" s="579"/>
      <c r="I21" s="136"/>
    </row>
    <row r="22" spans="1:9" s="134" customFormat="1" x14ac:dyDescent="0.35">
      <c r="A22" s="225"/>
      <c r="B22" s="225"/>
      <c r="C22" s="106"/>
      <c r="D22" s="199"/>
      <c r="E22" s="108"/>
      <c r="F22" s="199"/>
      <c r="G22" s="210">
        <f t="shared" si="0"/>
        <v>0</v>
      </c>
      <c r="H22" s="579"/>
      <c r="I22" s="135"/>
    </row>
    <row r="23" spans="1:9" s="134" customFormat="1" x14ac:dyDescent="0.35">
      <c r="A23" s="225"/>
      <c r="B23" s="225"/>
      <c r="C23" s="106"/>
      <c r="D23" s="199"/>
      <c r="E23" s="108"/>
      <c r="F23" s="199"/>
      <c r="G23" s="210">
        <f t="shared" si="0"/>
        <v>0</v>
      </c>
      <c r="H23" s="579"/>
      <c r="I23" s="136"/>
    </row>
    <row r="24" spans="1:9" s="134" customFormat="1" x14ac:dyDescent="0.35">
      <c r="A24" s="225"/>
      <c r="B24" s="225"/>
      <c r="C24" s="106"/>
      <c r="D24" s="199"/>
      <c r="E24" s="108"/>
      <c r="F24" s="199"/>
      <c r="G24" s="210">
        <f t="shared" si="0"/>
        <v>0</v>
      </c>
      <c r="H24" s="579"/>
      <c r="I24" s="135"/>
    </row>
    <row r="25" spans="1:9" s="134" customFormat="1" x14ac:dyDescent="0.35">
      <c r="A25" s="225"/>
      <c r="B25" s="225"/>
      <c r="C25" s="106"/>
      <c r="D25" s="199"/>
      <c r="E25" s="108"/>
      <c r="F25" s="199"/>
      <c r="G25" s="210">
        <f t="shared" si="0"/>
        <v>0</v>
      </c>
      <c r="H25" s="579"/>
      <c r="I25" s="136"/>
    </row>
    <row r="26" spans="1:9" s="134" customFormat="1" x14ac:dyDescent="0.35">
      <c r="A26" s="225"/>
      <c r="B26" s="225"/>
      <c r="C26" s="106"/>
      <c r="D26" s="199"/>
      <c r="E26" s="108"/>
      <c r="F26" s="199"/>
      <c r="G26" s="210">
        <f t="shared" si="0"/>
        <v>0</v>
      </c>
      <c r="H26" s="579"/>
      <c r="I26" s="135"/>
    </row>
    <row r="27" spans="1:9" s="134" customFormat="1" x14ac:dyDescent="0.35">
      <c r="A27" s="225"/>
      <c r="B27" s="225"/>
      <c r="C27" s="106"/>
      <c r="D27" s="199"/>
      <c r="E27" s="108"/>
      <c r="F27" s="199"/>
      <c r="G27" s="210">
        <f t="shared" si="0"/>
        <v>0</v>
      </c>
      <c r="H27" s="579"/>
      <c r="I27" s="136"/>
    </row>
    <row r="28" spans="1:9" s="134" customFormat="1" x14ac:dyDescent="0.35">
      <c r="A28" s="225"/>
      <c r="B28" s="225"/>
      <c r="C28" s="106"/>
      <c r="D28" s="199"/>
      <c r="E28" s="108"/>
      <c r="F28" s="199"/>
      <c r="G28" s="210">
        <f t="shared" si="0"/>
        <v>0</v>
      </c>
      <c r="H28" s="579"/>
      <c r="I28" s="135"/>
    </row>
    <row r="29" spans="1:9" s="134" customFormat="1" x14ac:dyDescent="0.35">
      <c r="A29" s="225"/>
      <c r="B29" s="225"/>
      <c r="C29" s="106"/>
      <c r="D29" s="199"/>
      <c r="E29" s="108"/>
      <c r="F29" s="199"/>
      <c r="G29" s="210">
        <f t="shared" si="0"/>
        <v>0</v>
      </c>
      <c r="H29" s="579"/>
      <c r="I29" s="136"/>
    </row>
    <row r="30" spans="1:9" s="134" customFormat="1" x14ac:dyDescent="0.35">
      <c r="A30" s="225"/>
      <c r="B30" s="225"/>
      <c r="C30" s="106"/>
      <c r="D30" s="199"/>
      <c r="E30" s="108"/>
      <c r="F30" s="199"/>
      <c r="G30" s="210">
        <f t="shared" si="0"/>
        <v>0</v>
      </c>
      <c r="H30" s="579"/>
      <c r="I30" s="135"/>
    </row>
    <row r="31" spans="1:9" s="134" customFormat="1" x14ac:dyDescent="0.35">
      <c r="A31" s="225"/>
      <c r="B31" s="225"/>
      <c r="C31" s="106"/>
      <c r="D31" s="199"/>
      <c r="E31" s="108"/>
      <c r="F31" s="199"/>
      <c r="G31" s="210">
        <f t="shared" si="0"/>
        <v>0</v>
      </c>
      <c r="H31" s="579"/>
      <c r="I31" s="136"/>
    </row>
    <row r="32" spans="1:9" s="134" customFormat="1" x14ac:dyDescent="0.35">
      <c r="A32" s="225"/>
      <c r="B32" s="225"/>
      <c r="C32" s="106"/>
      <c r="D32" s="199"/>
      <c r="E32" s="108"/>
      <c r="F32" s="199"/>
      <c r="G32" s="210">
        <f t="shared" si="0"/>
        <v>0</v>
      </c>
      <c r="H32" s="579"/>
      <c r="I32" s="135"/>
    </row>
    <row r="33" spans="1:9" s="134" customFormat="1" x14ac:dyDescent="0.35">
      <c r="A33" s="225"/>
      <c r="B33" s="225"/>
      <c r="C33" s="106"/>
      <c r="D33" s="199"/>
      <c r="E33" s="108"/>
      <c r="F33" s="199"/>
      <c r="G33" s="210">
        <f t="shared" si="0"/>
        <v>0</v>
      </c>
      <c r="H33" s="579"/>
      <c r="I33" s="136"/>
    </row>
    <row r="34" spans="1:9" s="134" customFormat="1" x14ac:dyDescent="0.35">
      <c r="A34" s="225"/>
      <c r="B34" s="225"/>
      <c r="C34" s="106"/>
      <c r="D34" s="199"/>
      <c r="E34" s="108"/>
      <c r="F34" s="199"/>
      <c r="G34" s="210">
        <f t="shared" si="0"/>
        <v>0</v>
      </c>
      <c r="H34" s="579"/>
      <c r="I34" s="135"/>
    </row>
    <row r="35" spans="1:9" s="134" customFormat="1" x14ac:dyDescent="0.35">
      <c r="A35" s="225"/>
      <c r="B35" s="225"/>
      <c r="C35" s="106"/>
      <c r="D35" s="199"/>
      <c r="E35" s="108"/>
      <c r="F35" s="199"/>
      <c r="G35" s="210">
        <f t="shared" si="0"/>
        <v>0</v>
      </c>
      <c r="H35" s="579"/>
      <c r="I35" s="136"/>
    </row>
    <row r="36" spans="1:9" s="134" customFormat="1" x14ac:dyDescent="0.35">
      <c r="A36" s="225"/>
      <c r="B36" s="225"/>
      <c r="C36" s="106"/>
      <c r="D36" s="199"/>
      <c r="E36" s="108"/>
      <c r="F36" s="199"/>
      <c r="G36" s="210">
        <f t="shared" si="0"/>
        <v>0</v>
      </c>
      <c r="H36" s="579"/>
      <c r="I36" s="135"/>
    </row>
    <row r="37" spans="1:9" s="134" customFormat="1" x14ac:dyDescent="0.35">
      <c r="A37" s="225"/>
      <c r="B37" s="225"/>
      <c r="C37" s="106"/>
      <c r="D37" s="199"/>
      <c r="E37" s="108"/>
      <c r="F37" s="199"/>
      <c r="G37" s="210">
        <f t="shared" si="0"/>
        <v>0</v>
      </c>
      <c r="H37" s="579"/>
      <c r="I37" s="136"/>
    </row>
    <row r="38" spans="1:9" s="134" customFormat="1" x14ac:dyDescent="0.35">
      <c r="A38" s="225"/>
      <c r="B38" s="225"/>
      <c r="C38" s="106"/>
      <c r="D38" s="199"/>
      <c r="E38" s="108"/>
      <c r="F38" s="199"/>
      <c r="G38" s="210">
        <f t="shared" si="0"/>
        <v>0</v>
      </c>
      <c r="H38" s="579"/>
      <c r="I38" s="135"/>
    </row>
    <row r="39" spans="1:9" s="134" customFormat="1" x14ac:dyDescent="0.35">
      <c r="A39" s="225"/>
      <c r="B39" s="225"/>
      <c r="C39" s="106"/>
      <c r="D39" s="199"/>
      <c r="E39" s="108"/>
      <c r="F39" s="199"/>
      <c r="G39" s="210">
        <f t="shared" si="0"/>
        <v>0</v>
      </c>
      <c r="H39" s="579"/>
      <c r="I39" s="136"/>
    </row>
    <row r="40" spans="1:9" s="134" customFormat="1" x14ac:dyDescent="0.35">
      <c r="A40" s="225"/>
      <c r="B40" s="225"/>
      <c r="C40" s="106"/>
      <c r="D40" s="199"/>
      <c r="E40" s="108"/>
      <c r="F40" s="199"/>
      <c r="G40" s="210">
        <f t="shared" si="0"/>
        <v>0</v>
      </c>
      <c r="H40" s="579"/>
      <c r="I40" s="135"/>
    </row>
    <row r="41" spans="1:9" s="134" customFormat="1" x14ac:dyDescent="0.35">
      <c r="A41" s="225"/>
      <c r="B41" s="225"/>
      <c r="C41" s="106"/>
      <c r="D41" s="199"/>
      <c r="E41" s="108"/>
      <c r="F41" s="199"/>
      <c r="G41" s="210">
        <f t="shared" si="0"/>
        <v>0</v>
      </c>
      <c r="H41" s="579"/>
      <c r="I41" s="136"/>
    </row>
    <row r="42" spans="1:9" s="134" customFormat="1" x14ac:dyDescent="0.35">
      <c r="A42" s="225"/>
      <c r="B42" s="225"/>
      <c r="C42" s="106"/>
      <c r="D42" s="199"/>
      <c r="E42" s="108"/>
      <c r="F42" s="199"/>
      <c r="G42" s="210">
        <f t="shared" si="0"/>
        <v>0</v>
      </c>
      <c r="H42" s="579"/>
      <c r="I42" s="135"/>
    </row>
    <row r="43" spans="1:9" s="134" customFormat="1" x14ac:dyDescent="0.35">
      <c r="A43" s="225"/>
      <c r="B43" s="225"/>
      <c r="C43" s="106"/>
      <c r="D43" s="199"/>
      <c r="E43" s="108"/>
      <c r="F43" s="199"/>
      <c r="G43" s="210">
        <f t="shared" si="0"/>
        <v>0</v>
      </c>
      <c r="H43" s="579"/>
      <c r="I43" s="136"/>
    </row>
    <row r="44" spans="1:9" s="134" customFormat="1" x14ac:dyDescent="0.35">
      <c r="A44" s="225"/>
      <c r="B44" s="225"/>
      <c r="C44" s="106"/>
      <c r="D44" s="199"/>
      <c r="E44" s="108"/>
      <c r="F44" s="199"/>
      <c r="G44" s="210">
        <f t="shared" si="0"/>
        <v>0</v>
      </c>
      <c r="H44" s="579"/>
      <c r="I44" s="135"/>
    </row>
    <row r="45" spans="1:9" s="134" customFormat="1" x14ac:dyDescent="0.35">
      <c r="A45" s="225"/>
      <c r="B45" s="225"/>
      <c r="C45" s="106"/>
      <c r="D45" s="199"/>
      <c r="E45" s="108"/>
      <c r="F45" s="199"/>
      <c r="G45" s="210">
        <f t="shared" si="0"/>
        <v>0</v>
      </c>
      <c r="H45" s="579"/>
      <c r="I45" s="136"/>
    </row>
    <row r="46" spans="1:9" s="134" customFormat="1" x14ac:dyDescent="0.35">
      <c r="A46" s="225"/>
      <c r="B46" s="225"/>
      <c r="C46" s="106"/>
      <c r="D46" s="199"/>
      <c r="E46" s="108"/>
      <c r="F46" s="199"/>
      <c r="G46" s="210">
        <f t="shared" si="0"/>
        <v>0</v>
      </c>
      <c r="H46" s="579"/>
      <c r="I46" s="135"/>
    </row>
    <row r="47" spans="1:9" s="134" customFormat="1" x14ac:dyDescent="0.35">
      <c r="A47" s="225"/>
      <c r="B47" s="225"/>
      <c r="C47" s="106"/>
      <c r="D47" s="199"/>
      <c r="E47" s="108"/>
      <c r="F47" s="199"/>
      <c r="G47" s="210">
        <f t="shared" si="0"/>
        <v>0</v>
      </c>
      <c r="H47" s="579"/>
      <c r="I47" s="136"/>
    </row>
    <row r="48" spans="1:9" s="134" customFormat="1" x14ac:dyDescent="0.35">
      <c r="A48" s="225"/>
      <c r="B48" s="225"/>
      <c r="C48" s="106"/>
      <c r="D48" s="199"/>
      <c r="E48" s="108"/>
      <c r="F48" s="199"/>
      <c r="G48" s="210">
        <f t="shared" si="0"/>
        <v>0</v>
      </c>
      <c r="H48" s="579"/>
      <c r="I48" s="135"/>
    </row>
    <row r="49" spans="1:12" s="134" customFormat="1" x14ac:dyDescent="0.35">
      <c r="A49" s="225"/>
      <c r="B49" s="225"/>
      <c r="C49" s="106"/>
      <c r="D49" s="199"/>
      <c r="E49" s="108"/>
      <c r="F49" s="199"/>
      <c r="G49" s="210">
        <f t="shared" si="0"/>
        <v>0</v>
      </c>
      <c r="H49" s="579"/>
      <c r="I49" s="136"/>
    </row>
    <row r="50" spans="1:12" s="134" customFormat="1" ht="17.5" x14ac:dyDescent="0.65">
      <c r="A50" s="225"/>
      <c r="B50" s="225"/>
      <c r="C50" s="106"/>
      <c r="D50" s="199"/>
      <c r="E50" s="108"/>
      <c r="F50" s="199"/>
      <c r="G50" s="260">
        <f t="shared" si="0"/>
        <v>0</v>
      </c>
      <c r="H50" s="579"/>
      <c r="I50" s="136"/>
      <c r="K50" s="117"/>
    </row>
    <row r="51" spans="1:12" s="134" customFormat="1" x14ac:dyDescent="0.35">
      <c r="A51" s="225"/>
      <c r="B51" s="225"/>
      <c r="C51" s="109"/>
      <c r="D51" s="199"/>
      <c r="E51" s="110"/>
      <c r="F51" s="209" t="s">
        <v>41</v>
      </c>
      <c r="G51" s="210">
        <f>ROUND(SUM(G7:G50),0)</f>
        <v>0</v>
      </c>
      <c r="H51" s="579"/>
      <c r="I51" s="136"/>
    </row>
    <row r="52" spans="1:12" s="134" customFormat="1" x14ac:dyDescent="0.35">
      <c r="A52" s="153"/>
      <c r="B52" s="153"/>
      <c r="C52" s="111"/>
      <c r="D52" s="227"/>
      <c r="E52" s="113"/>
      <c r="F52" s="227"/>
      <c r="G52" s="261"/>
      <c r="H52" s="280"/>
      <c r="I52" s="137"/>
    </row>
    <row r="53" spans="1:12" s="134" customFormat="1" x14ac:dyDescent="0.35">
      <c r="A53" s="589"/>
      <c r="B53" s="589"/>
      <c r="C53" s="587"/>
      <c r="D53" s="588"/>
      <c r="E53" s="108"/>
      <c r="F53" s="588"/>
      <c r="G53" s="94">
        <f t="shared" ref="G53:G54" si="1">ROUND(C53*E53*F53,0)</f>
        <v>0</v>
      </c>
      <c r="H53" s="280"/>
      <c r="I53" s="137"/>
    </row>
    <row r="54" spans="1:12" s="134" customFormat="1" ht="17.5" x14ac:dyDescent="0.65">
      <c r="A54" s="589"/>
      <c r="B54" s="589"/>
      <c r="C54" s="587"/>
      <c r="D54" s="588"/>
      <c r="E54" s="108"/>
      <c r="F54" s="588"/>
      <c r="G54" s="248">
        <f t="shared" si="1"/>
        <v>0</v>
      </c>
      <c r="H54" s="234"/>
    </row>
    <row r="55" spans="1:12" s="134" customFormat="1" x14ac:dyDescent="0.35">
      <c r="A55" s="114"/>
      <c r="B55" s="114"/>
      <c r="C55" s="115"/>
      <c r="D55" s="116"/>
      <c r="E55" s="203"/>
      <c r="F55" s="208" t="s">
        <v>37</v>
      </c>
      <c r="G55" s="94">
        <f>ROUND(SUM(G52:G54),0)</f>
        <v>0</v>
      </c>
      <c r="H55" s="234"/>
      <c r="I55" s="136"/>
    </row>
    <row r="56" spans="1:12" s="134" customFormat="1" x14ac:dyDescent="0.35">
      <c r="A56" s="117"/>
      <c r="B56" s="117"/>
      <c r="C56" s="118"/>
      <c r="D56" s="119"/>
      <c r="E56" s="120"/>
      <c r="F56" s="119"/>
      <c r="G56" s="118"/>
      <c r="H56" s="234"/>
    </row>
    <row r="57" spans="1:12" s="134" customFormat="1" x14ac:dyDescent="0.35">
      <c r="A57" s="349" t="s">
        <v>378</v>
      </c>
      <c r="B57" s="123"/>
      <c r="C57" s="123"/>
      <c r="D57" s="123"/>
      <c r="E57" s="123"/>
      <c r="F57" s="123"/>
      <c r="G57" s="124"/>
      <c r="H57" s="234"/>
      <c r="I57" s="152" t="s">
        <v>242</v>
      </c>
    </row>
    <row r="58" spans="1:12" s="134" customFormat="1" ht="45" customHeight="1" x14ac:dyDescent="0.35">
      <c r="A58" s="775" t="s">
        <v>371</v>
      </c>
      <c r="B58" s="776"/>
      <c r="C58" s="776"/>
      <c r="D58" s="776"/>
      <c r="E58" s="776"/>
      <c r="F58" s="776"/>
      <c r="G58" s="777"/>
      <c r="H58" s="234"/>
      <c r="I58"/>
    </row>
    <row r="59" spans="1:12" x14ac:dyDescent="0.35">
      <c r="A59" s="128"/>
      <c r="B59" s="129"/>
      <c r="C59" s="129"/>
      <c r="D59" s="129"/>
      <c r="E59" s="129"/>
      <c r="F59" s="132" t="s">
        <v>240</v>
      </c>
      <c r="G59" s="92">
        <f>ROUND(G51,0)</f>
        <v>0</v>
      </c>
      <c r="H59" s="234"/>
      <c r="I59" s="152" t="s">
        <v>246</v>
      </c>
      <c r="K59" s="8"/>
      <c r="L59" s="8"/>
    </row>
    <row r="60" spans="1:12" x14ac:dyDescent="0.35">
      <c r="A60" s="8"/>
      <c r="B60" s="8"/>
      <c r="C60" s="8"/>
      <c r="D60" s="8"/>
      <c r="E60" s="8"/>
      <c r="F60" s="8"/>
      <c r="G60" s="8"/>
      <c r="H60" s="234"/>
      <c r="K60" s="8"/>
      <c r="L60" s="8"/>
    </row>
    <row r="61" spans="1:12" s="134" customFormat="1" x14ac:dyDescent="0.35">
      <c r="A61" s="349" t="s">
        <v>379</v>
      </c>
      <c r="B61" s="125"/>
      <c r="C61" s="126"/>
      <c r="D61" s="126"/>
      <c r="E61" s="126"/>
      <c r="F61" s="126"/>
      <c r="G61" s="127"/>
      <c r="H61" s="234"/>
      <c r="I61" s="152" t="s">
        <v>242</v>
      </c>
      <c r="K61" s="117"/>
      <c r="L61" s="117"/>
    </row>
    <row r="62" spans="1:12" s="134" customFormat="1" ht="45" customHeight="1" x14ac:dyDescent="0.35">
      <c r="A62" s="775"/>
      <c r="B62" s="776"/>
      <c r="C62" s="776"/>
      <c r="D62" s="776"/>
      <c r="E62" s="776"/>
      <c r="F62" s="776"/>
      <c r="G62" s="777"/>
      <c r="H62" s="234"/>
      <c r="K62" s="117"/>
      <c r="L62" s="117"/>
    </row>
    <row r="63" spans="1:12" x14ac:dyDescent="0.35">
      <c r="A63" s="154"/>
      <c r="B63" s="155"/>
      <c r="C63" s="155"/>
      <c r="D63" s="155"/>
      <c r="E63" s="772" t="s">
        <v>37</v>
      </c>
      <c r="F63" s="772"/>
      <c r="G63" s="92">
        <f>ROUND(G55,0)</f>
        <v>0</v>
      </c>
      <c r="H63" s="234"/>
      <c r="I63" s="152" t="s">
        <v>247</v>
      </c>
      <c r="K63" s="8"/>
      <c r="L63" s="8"/>
    </row>
    <row r="64" spans="1:12" x14ac:dyDescent="0.35">
      <c r="A64" s="8"/>
      <c r="B64" s="8"/>
      <c r="C64" s="8"/>
      <c r="D64" s="8"/>
      <c r="E64" s="8"/>
      <c r="F64" s="8"/>
      <c r="G64" s="21"/>
      <c r="H64" s="234"/>
      <c r="K64" s="8"/>
      <c r="L64" s="8"/>
    </row>
    <row r="65" spans="1:9" ht="18" customHeight="1" x14ac:dyDescent="0.35">
      <c r="A65" s="8"/>
      <c r="B65" s="8"/>
      <c r="C65" s="8"/>
      <c r="D65" s="8"/>
      <c r="E65" s="350"/>
      <c r="F65" s="222" t="s">
        <v>380</v>
      </c>
      <c r="G65" s="94">
        <f>G59+G63</f>
        <v>0</v>
      </c>
      <c r="H65" s="234"/>
      <c r="I65" s="151" t="s">
        <v>245</v>
      </c>
    </row>
    <row r="66" spans="1:9" x14ac:dyDescent="0.35">
      <c r="A66" s="8"/>
      <c r="B66" s="8"/>
      <c r="C66" s="8"/>
      <c r="D66" s="8"/>
      <c r="E66" s="8"/>
      <c r="F66" s="8"/>
      <c r="G66" s="8"/>
      <c r="H66" s="234"/>
    </row>
    <row r="67" spans="1:9" ht="13.5" customHeight="1" x14ac:dyDescent="0.35">
      <c r="A67" s="8"/>
      <c r="B67" s="8"/>
      <c r="C67" s="8"/>
      <c r="D67" s="8"/>
      <c r="E67" s="222"/>
      <c r="F67" s="222"/>
      <c r="G67" s="20"/>
      <c r="H67" s="234"/>
    </row>
    <row r="68" spans="1:9" x14ac:dyDescent="0.35">
      <c r="A68" s="8"/>
      <c r="B68" s="8"/>
      <c r="C68" s="8"/>
      <c r="D68" s="8"/>
      <c r="E68" s="8"/>
      <c r="F68" s="8"/>
      <c r="G68" s="8"/>
      <c r="H68" s="234"/>
    </row>
  </sheetData>
  <sheetProtection algorithmName="SHA-512" hashValue="BXfDv9Nlx8OMqTYJyxrvH/L8hbO6dZHj1K1oYzOu48XbCtSe4zGbEq17FMg4kl1QrbB7JmBHbBTd/uGZ9tJkVQ==" saltValue="mnioynPt2N6iENOdHeQQUQ==" spinCount="100000" sheet="1" objects="1" scenarios="1" formatCells="0" formatRows="0" deleteRows="0" sort="0"/>
  <mergeCells count="9">
    <mergeCell ref="A58:G58"/>
    <mergeCell ref="A62:G62"/>
    <mergeCell ref="E63:F63"/>
    <mergeCell ref="A1:F1"/>
    <mergeCell ref="A2:G2"/>
    <mergeCell ref="A5:A6"/>
    <mergeCell ref="B5:B6"/>
    <mergeCell ref="C5:F5"/>
    <mergeCell ref="G5:G6"/>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91"/>
  <sheetViews>
    <sheetView zoomScaleNormal="100" workbookViewId="0">
      <selection activeCell="A6" sqref="A6:B6"/>
    </sheetView>
  </sheetViews>
  <sheetFormatPr defaultRowHeight="14.5" x14ac:dyDescent="0.35"/>
  <cols>
    <col min="1" max="1" width="47" customWidth="1"/>
    <col min="2" max="2" width="2.7265625" customWidth="1"/>
    <col min="3" max="3" width="14" customWidth="1"/>
    <col min="4" max="4" width="13.453125" customWidth="1"/>
    <col min="5" max="6" width="15.81640625" customWidth="1"/>
    <col min="7" max="7" width="18.54296875" customWidth="1"/>
    <col min="8" max="8" width="3.26953125" style="289" customWidth="1"/>
  </cols>
  <sheetData>
    <row r="1" spans="1:16" ht="26.25" customHeight="1" x14ac:dyDescent="0.35">
      <c r="A1" s="771" t="s">
        <v>187</v>
      </c>
      <c r="B1" s="771"/>
      <c r="C1" s="771"/>
      <c r="D1" s="771"/>
      <c r="E1" s="771"/>
      <c r="F1" s="771"/>
      <c r="G1" s="8">
        <f>+'Section A'!B2</f>
        <v>0</v>
      </c>
      <c r="H1" s="234"/>
      <c r="I1" s="8"/>
    </row>
    <row r="2" spans="1:16" ht="61.5" customHeight="1" x14ac:dyDescent="0.35">
      <c r="A2" s="781" t="s">
        <v>387</v>
      </c>
      <c r="B2" s="781"/>
      <c r="C2" s="781"/>
      <c r="D2" s="781"/>
      <c r="E2" s="781"/>
      <c r="F2" s="781"/>
      <c r="G2" s="781"/>
      <c r="H2" s="267"/>
      <c r="I2" s="18"/>
    </row>
    <row r="3" spans="1:16" x14ac:dyDescent="0.35">
      <c r="A3" s="18"/>
      <c r="B3" s="18"/>
      <c r="C3" s="18"/>
      <c r="D3" s="18"/>
      <c r="E3" s="18"/>
      <c r="F3" s="18"/>
      <c r="G3" s="18"/>
      <c r="H3" s="267"/>
      <c r="I3" s="18"/>
    </row>
    <row r="4" spans="1:16" ht="18.75" customHeight="1" x14ac:dyDescent="0.35">
      <c r="A4" s="783" t="s">
        <v>30</v>
      </c>
      <c r="B4" s="783"/>
      <c r="C4" s="782" t="s">
        <v>38</v>
      </c>
      <c r="D4" s="782"/>
      <c r="E4" s="782" t="s">
        <v>29</v>
      </c>
      <c r="F4" s="782"/>
      <c r="G4" s="782" t="s">
        <v>3</v>
      </c>
      <c r="H4" s="267"/>
      <c r="I4" s="18"/>
    </row>
    <row r="5" spans="1:16" x14ac:dyDescent="0.35">
      <c r="A5" s="783"/>
      <c r="B5" s="783"/>
      <c r="C5" s="782"/>
      <c r="D5" s="782"/>
      <c r="E5" s="19" t="s">
        <v>39</v>
      </c>
      <c r="F5" s="19" t="s">
        <v>40</v>
      </c>
      <c r="G5" s="782"/>
      <c r="H5" s="162"/>
      <c r="I5" s="13"/>
      <c r="J5" s="8"/>
      <c r="K5" s="8"/>
      <c r="L5" s="8"/>
      <c r="M5" s="8"/>
      <c r="N5" s="8"/>
      <c r="O5" s="8"/>
      <c r="P5" s="8"/>
    </row>
    <row r="6" spans="1:16" s="134" customFormat="1" x14ac:dyDescent="0.35">
      <c r="A6" s="779"/>
      <c r="B6" s="779"/>
      <c r="C6" s="779"/>
      <c r="D6" s="779"/>
      <c r="E6" s="587"/>
      <c r="F6" s="590"/>
      <c r="G6" s="94">
        <f>ROUND(E6*F6,0)</f>
        <v>0</v>
      </c>
      <c r="H6" s="162"/>
      <c r="I6" s="105"/>
      <c r="J6" s="117"/>
      <c r="K6" s="117"/>
      <c r="L6" s="117"/>
      <c r="M6" s="117"/>
      <c r="N6" s="117"/>
      <c r="O6" s="117"/>
      <c r="P6" s="117"/>
    </row>
    <row r="7" spans="1:16" s="134" customFormat="1" x14ac:dyDescent="0.35">
      <c r="A7" s="779"/>
      <c r="B7" s="779"/>
      <c r="C7" s="779"/>
      <c r="D7" s="779"/>
      <c r="E7" s="587"/>
      <c r="F7" s="590"/>
      <c r="G7" s="94">
        <f t="shared" ref="G7:G70" si="0">ROUND(E7*F7,0)</f>
        <v>0</v>
      </c>
      <c r="H7" s="162"/>
      <c r="I7" s="224"/>
      <c r="J7" s="117"/>
      <c r="K7" s="117"/>
      <c r="L7" s="117"/>
      <c r="M7" s="117"/>
      <c r="N7" s="117"/>
      <c r="O7" s="117"/>
      <c r="P7" s="117"/>
    </row>
    <row r="8" spans="1:16" s="134" customFormat="1" x14ac:dyDescent="0.35">
      <c r="A8" s="779"/>
      <c r="B8" s="779"/>
      <c r="C8" s="779"/>
      <c r="D8" s="779"/>
      <c r="E8" s="587"/>
      <c r="F8" s="590"/>
      <c r="G8" s="94">
        <f t="shared" si="0"/>
        <v>0</v>
      </c>
      <c r="H8" s="162"/>
      <c r="I8" s="140"/>
      <c r="J8" s="117"/>
      <c r="K8" s="117"/>
      <c r="L8" s="117"/>
      <c r="M8" s="117"/>
      <c r="N8" s="117"/>
      <c r="O8" s="117"/>
      <c r="P8" s="117"/>
    </row>
    <row r="9" spans="1:16" s="134" customFormat="1" x14ac:dyDescent="0.35">
      <c r="A9" s="779"/>
      <c r="B9" s="779"/>
      <c r="C9" s="779"/>
      <c r="D9" s="779"/>
      <c r="E9" s="587"/>
      <c r="F9" s="590"/>
      <c r="G9" s="94">
        <f t="shared" si="0"/>
        <v>0</v>
      </c>
      <c r="H9" s="162"/>
      <c r="I9" s="224"/>
      <c r="J9" s="117"/>
      <c r="K9" s="117"/>
      <c r="L9" s="117"/>
      <c r="M9" s="117"/>
      <c r="N9" s="117"/>
      <c r="O9" s="117"/>
      <c r="P9" s="117"/>
    </row>
    <row r="10" spans="1:16" s="134" customFormat="1" x14ac:dyDescent="0.35">
      <c r="A10" s="779"/>
      <c r="B10" s="779"/>
      <c r="C10" s="779"/>
      <c r="D10" s="779"/>
      <c r="E10" s="587"/>
      <c r="F10" s="590"/>
      <c r="G10" s="94">
        <f t="shared" si="0"/>
        <v>0</v>
      </c>
      <c r="H10" s="162"/>
      <c r="I10" s="140"/>
      <c r="J10" s="117"/>
      <c r="K10" s="117"/>
      <c r="L10" s="117"/>
      <c r="M10" s="117"/>
      <c r="N10" s="117"/>
      <c r="O10" s="117"/>
      <c r="P10" s="117"/>
    </row>
    <row r="11" spans="1:16" s="134" customFormat="1" x14ac:dyDescent="0.35">
      <c r="A11" s="779"/>
      <c r="B11" s="779"/>
      <c r="C11" s="779"/>
      <c r="D11" s="779"/>
      <c r="E11" s="587"/>
      <c r="F11" s="590"/>
      <c r="G11" s="94">
        <f t="shared" si="0"/>
        <v>0</v>
      </c>
      <c r="H11" s="162"/>
      <c r="I11" s="224"/>
      <c r="J11" s="117"/>
      <c r="K11" s="117"/>
      <c r="L11" s="117"/>
      <c r="M11" s="117"/>
      <c r="N11" s="117"/>
      <c r="O11" s="117"/>
      <c r="P11" s="117"/>
    </row>
    <row r="12" spans="1:16" s="134" customFormat="1" x14ac:dyDescent="0.35">
      <c r="A12" s="780"/>
      <c r="B12" s="780"/>
      <c r="C12" s="778"/>
      <c r="D12" s="778"/>
      <c r="E12" s="138"/>
      <c r="F12" s="139"/>
      <c r="G12" s="94">
        <f t="shared" si="0"/>
        <v>0</v>
      </c>
      <c r="H12" s="162"/>
      <c r="I12" s="140"/>
      <c r="J12" s="117"/>
      <c r="K12" s="117"/>
      <c r="L12" s="117"/>
      <c r="M12" s="117"/>
      <c r="N12" s="117"/>
      <c r="O12" s="117"/>
      <c r="P12" s="117"/>
    </row>
    <row r="13" spans="1:16" s="134" customFormat="1" x14ac:dyDescent="0.35">
      <c r="A13" s="780"/>
      <c r="B13" s="780"/>
      <c r="C13" s="778"/>
      <c r="D13" s="778"/>
      <c r="E13" s="138"/>
      <c r="F13" s="139"/>
      <c r="G13" s="94">
        <f t="shared" si="0"/>
        <v>0</v>
      </c>
      <c r="H13" s="162"/>
      <c r="I13" s="224"/>
      <c r="J13" s="117"/>
      <c r="K13" s="117"/>
      <c r="L13" s="117"/>
      <c r="M13" s="117"/>
      <c r="N13" s="117"/>
      <c r="O13" s="117"/>
      <c r="P13" s="117"/>
    </row>
    <row r="14" spans="1:16" s="134" customFormat="1" x14ac:dyDescent="0.35">
      <c r="A14" s="780"/>
      <c r="B14" s="780"/>
      <c r="C14" s="778"/>
      <c r="D14" s="778"/>
      <c r="E14" s="138"/>
      <c r="F14" s="139"/>
      <c r="G14" s="94">
        <f t="shared" si="0"/>
        <v>0</v>
      </c>
      <c r="H14" s="162"/>
      <c r="I14" s="140"/>
      <c r="J14" s="117"/>
      <c r="K14" s="117"/>
      <c r="L14" s="117"/>
      <c r="M14" s="117"/>
      <c r="N14" s="117"/>
      <c r="O14" s="117"/>
      <c r="P14" s="117"/>
    </row>
    <row r="15" spans="1:16" s="134" customFormat="1" x14ac:dyDescent="0.35">
      <c r="A15" s="780"/>
      <c r="B15" s="780"/>
      <c r="C15" s="778"/>
      <c r="D15" s="778"/>
      <c r="E15" s="138"/>
      <c r="F15" s="139"/>
      <c r="G15" s="94">
        <f t="shared" si="0"/>
        <v>0</v>
      </c>
      <c r="H15" s="162"/>
      <c r="I15" s="224"/>
      <c r="J15" s="117"/>
      <c r="K15" s="117"/>
      <c r="L15" s="117"/>
      <c r="M15" s="117"/>
      <c r="N15" s="117"/>
      <c r="O15" s="117"/>
      <c r="P15" s="117"/>
    </row>
    <row r="16" spans="1:16" s="134" customFormat="1" x14ac:dyDescent="0.35">
      <c r="A16" s="780"/>
      <c r="B16" s="780"/>
      <c r="C16" s="778"/>
      <c r="D16" s="778"/>
      <c r="E16" s="138"/>
      <c r="F16" s="139"/>
      <c r="G16" s="94">
        <f t="shared" si="0"/>
        <v>0</v>
      </c>
      <c r="H16" s="162"/>
      <c r="I16" s="140"/>
      <c r="J16" s="117"/>
      <c r="K16" s="117"/>
      <c r="L16" s="117"/>
      <c r="M16" s="117"/>
      <c r="N16" s="117"/>
      <c r="O16" s="117"/>
      <c r="P16" s="117"/>
    </row>
    <row r="17" spans="1:16" s="134" customFormat="1" x14ac:dyDescent="0.35">
      <c r="A17" s="780"/>
      <c r="B17" s="780"/>
      <c r="C17" s="778"/>
      <c r="D17" s="778"/>
      <c r="E17" s="138"/>
      <c r="F17" s="139"/>
      <c r="G17" s="94">
        <f t="shared" si="0"/>
        <v>0</v>
      </c>
      <c r="H17" s="162"/>
      <c r="I17" s="224"/>
      <c r="J17" s="117"/>
      <c r="K17" s="117"/>
      <c r="L17" s="117"/>
      <c r="M17" s="117"/>
      <c r="N17" s="117"/>
      <c r="O17" s="117"/>
      <c r="P17" s="117"/>
    </row>
    <row r="18" spans="1:16" s="134" customFormat="1" x14ac:dyDescent="0.35">
      <c r="A18" s="780"/>
      <c r="B18" s="780"/>
      <c r="C18" s="778"/>
      <c r="D18" s="778"/>
      <c r="E18" s="138"/>
      <c r="F18" s="139"/>
      <c r="G18" s="94">
        <f t="shared" si="0"/>
        <v>0</v>
      </c>
      <c r="H18" s="162"/>
      <c r="I18" s="140"/>
      <c r="J18" s="117"/>
      <c r="K18" s="117"/>
      <c r="L18" s="117"/>
      <c r="M18" s="117"/>
      <c r="N18" s="117"/>
      <c r="O18" s="117"/>
      <c r="P18" s="117"/>
    </row>
    <row r="19" spans="1:16" s="134" customFormat="1" x14ac:dyDescent="0.35">
      <c r="A19" s="780"/>
      <c r="B19" s="780"/>
      <c r="C19" s="778"/>
      <c r="D19" s="778"/>
      <c r="E19" s="138"/>
      <c r="F19" s="139"/>
      <c r="G19" s="94">
        <f t="shared" si="0"/>
        <v>0</v>
      </c>
      <c r="H19" s="162"/>
      <c r="I19" s="224"/>
      <c r="J19" s="117"/>
      <c r="K19" s="117"/>
      <c r="L19" s="117"/>
      <c r="M19" s="117"/>
      <c r="N19" s="117"/>
      <c r="O19" s="117"/>
      <c r="P19" s="117"/>
    </row>
    <row r="20" spans="1:16" s="134" customFormat="1" x14ac:dyDescent="0.35">
      <c r="A20" s="780"/>
      <c r="B20" s="780"/>
      <c r="C20" s="778"/>
      <c r="D20" s="778"/>
      <c r="E20" s="138"/>
      <c r="F20" s="139"/>
      <c r="G20" s="94">
        <f t="shared" si="0"/>
        <v>0</v>
      </c>
      <c r="H20" s="162"/>
      <c r="I20" s="140"/>
      <c r="J20" s="117"/>
      <c r="K20" s="117"/>
      <c r="L20" s="117"/>
      <c r="M20" s="117"/>
      <c r="N20" s="117"/>
      <c r="O20" s="117"/>
      <c r="P20" s="117"/>
    </row>
    <row r="21" spans="1:16" s="134" customFormat="1" x14ac:dyDescent="0.35">
      <c r="A21" s="780"/>
      <c r="B21" s="780"/>
      <c r="C21" s="778"/>
      <c r="D21" s="778"/>
      <c r="E21" s="138"/>
      <c r="F21" s="139"/>
      <c r="G21" s="94">
        <f t="shared" si="0"/>
        <v>0</v>
      </c>
      <c r="H21" s="162"/>
      <c r="I21" s="224"/>
      <c r="J21" s="117"/>
      <c r="K21" s="117"/>
      <c r="L21" s="117"/>
      <c r="M21" s="117"/>
      <c r="N21" s="117"/>
      <c r="O21" s="117"/>
      <c r="P21" s="117"/>
    </row>
    <row r="22" spans="1:16" s="134" customFormat="1" x14ac:dyDescent="0.35">
      <c r="A22" s="780"/>
      <c r="B22" s="780"/>
      <c r="C22" s="778"/>
      <c r="D22" s="778"/>
      <c r="E22" s="138"/>
      <c r="F22" s="139"/>
      <c r="G22" s="94">
        <f t="shared" si="0"/>
        <v>0</v>
      </c>
      <c r="H22" s="162"/>
      <c r="I22" s="140"/>
      <c r="J22" s="117"/>
      <c r="K22" s="117"/>
      <c r="L22" s="117"/>
      <c r="M22" s="117"/>
      <c r="N22" s="117"/>
      <c r="O22" s="117"/>
      <c r="P22" s="117"/>
    </row>
    <row r="23" spans="1:16" s="134" customFormat="1" x14ac:dyDescent="0.35">
      <c r="A23" s="780"/>
      <c r="B23" s="780"/>
      <c r="C23" s="778"/>
      <c r="D23" s="778"/>
      <c r="E23" s="138"/>
      <c r="F23" s="139"/>
      <c r="G23" s="94">
        <f t="shared" si="0"/>
        <v>0</v>
      </c>
      <c r="H23" s="162"/>
      <c r="I23" s="224"/>
      <c r="J23" s="117"/>
      <c r="K23" s="117"/>
      <c r="L23" s="117"/>
      <c r="M23" s="117"/>
      <c r="N23" s="117"/>
      <c r="O23" s="117"/>
      <c r="P23" s="117"/>
    </row>
    <row r="24" spans="1:16" s="134" customFormat="1" x14ac:dyDescent="0.35">
      <c r="A24" s="780"/>
      <c r="B24" s="780"/>
      <c r="C24" s="778"/>
      <c r="D24" s="778"/>
      <c r="E24" s="138"/>
      <c r="F24" s="139"/>
      <c r="G24" s="94">
        <f t="shared" si="0"/>
        <v>0</v>
      </c>
      <c r="H24" s="162"/>
      <c r="I24" s="140"/>
      <c r="J24" s="117"/>
      <c r="K24" s="117"/>
      <c r="L24" s="117"/>
      <c r="M24" s="117"/>
      <c r="N24" s="117"/>
      <c r="O24" s="117"/>
      <c r="P24" s="117"/>
    </row>
    <row r="25" spans="1:16" s="134" customFormat="1" x14ac:dyDescent="0.35">
      <c r="A25" s="780"/>
      <c r="B25" s="780"/>
      <c r="C25" s="778"/>
      <c r="D25" s="778"/>
      <c r="E25" s="138"/>
      <c r="F25" s="139"/>
      <c r="G25" s="94">
        <f t="shared" si="0"/>
        <v>0</v>
      </c>
      <c r="H25" s="162"/>
      <c r="I25" s="224"/>
      <c r="J25" s="117"/>
      <c r="K25" s="117"/>
      <c r="L25" s="117"/>
      <c r="M25" s="117"/>
      <c r="N25" s="117"/>
      <c r="O25" s="117"/>
      <c r="P25" s="117"/>
    </row>
    <row r="26" spans="1:16" s="134" customFormat="1" x14ac:dyDescent="0.35">
      <c r="A26" s="780"/>
      <c r="B26" s="780"/>
      <c r="C26" s="778"/>
      <c r="D26" s="778"/>
      <c r="E26" s="138"/>
      <c r="F26" s="139"/>
      <c r="G26" s="94">
        <f t="shared" si="0"/>
        <v>0</v>
      </c>
      <c r="H26" s="162"/>
      <c r="I26" s="140"/>
      <c r="J26" s="117"/>
      <c r="K26" s="117"/>
      <c r="L26" s="117"/>
      <c r="M26" s="117"/>
      <c r="N26" s="117"/>
      <c r="O26" s="117"/>
      <c r="P26" s="117"/>
    </row>
    <row r="27" spans="1:16" s="134" customFormat="1" x14ac:dyDescent="0.35">
      <c r="A27" s="780"/>
      <c r="B27" s="780"/>
      <c r="C27" s="778"/>
      <c r="D27" s="778"/>
      <c r="E27" s="138"/>
      <c r="F27" s="139"/>
      <c r="G27" s="94">
        <f t="shared" si="0"/>
        <v>0</v>
      </c>
      <c r="H27" s="162"/>
      <c r="I27" s="224"/>
      <c r="J27" s="117"/>
      <c r="K27" s="117"/>
      <c r="L27" s="117"/>
      <c r="M27" s="117"/>
      <c r="N27" s="117"/>
      <c r="O27" s="117"/>
      <c r="P27" s="117"/>
    </row>
    <row r="28" spans="1:16" s="134" customFormat="1" x14ac:dyDescent="0.35">
      <c r="A28" s="780"/>
      <c r="B28" s="780"/>
      <c r="C28" s="778"/>
      <c r="D28" s="778"/>
      <c r="E28" s="138"/>
      <c r="F28" s="139"/>
      <c r="G28" s="94">
        <f t="shared" si="0"/>
        <v>0</v>
      </c>
      <c r="H28" s="162"/>
      <c r="I28" s="140"/>
      <c r="J28" s="117"/>
      <c r="K28" s="117"/>
      <c r="L28" s="117"/>
      <c r="M28" s="117"/>
      <c r="N28" s="117"/>
      <c r="O28" s="117"/>
      <c r="P28" s="117"/>
    </row>
    <row r="29" spans="1:16" s="134" customFormat="1" x14ac:dyDescent="0.35">
      <c r="A29" s="780"/>
      <c r="B29" s="780"/>
      <c r="C29" s="778"/>
      <c r="D29" s="778"/>
      <c r="E29" s="138"/>
      <c r="F29" s="139"/>
      <c r="G29" s="94">
        <f t="shared" si="0"/>
        <v>0</v>
      </c>
      <c r="H29" s="162"/>
      <c r="I29" s="224"/>
      <c r="J29" s="117"/>
      <c r="K29" s="117"/>
      <c r="L29" s="117"/>
      <c r="M29" s="117"/>
      <c r="N29" s="117"/>
      <c r="O29" s="117"/>
      <c r="P29" s="117"/>
    </row>
    <row r="30" spans="1:16" s="134" customFormat="1" x14ac:dyDescent="0.35">
      <c r="A30" s="780"/>
      <c r="B30" s="780"/>
      <c r="C30" s="778"/>
      <c r="D30" s="778"/>
      <c r="E30" s="138"/>
      <c r="F30" s="139"/>
      <c r="G30" s="94">
        <f t="shared" si="0"/>
        <v>0</v>
      </c>
      <c r="H30" s="162"/>
      <c r="I30" s="140"/>
      <c r="J30" s="117"/>
      <c r="K30" s="117"/>
      <c r="L30" s="117"/>
      <c r="M30" s="117"/>
      <c r="N30" s="117"/>
      <c r="O30" s="117"/>
      <c r="P30" s="117"/>
    </row>
    <row r="31" spans="1:16" s="134" customFormat="1" x14ac:dyDescent="0.35">
      <c r="A31" s="780"/>
      <c r="B31" s="780"/>
      <c r="C31" s="778"/>
      <c r="D31" s="778"/>
      <c r="E31" s="138"/>
      <c r="F31" s="139"/>
      <c r="G31" s="94">
        <f t="shared" si="0"/>
        <v>0</v>
      </c>
      <c r="H31" s="162"/>
      <c r="I31" s="224"/>
      <c r="J31" s="117"/>
      <c r="K31" s="117"/>
      <c r="L31" s="117"/>
      <c r="M31" s="117"/>
      <c r="N31" s="117"/>
      <c r="O31" s="117"/>
      <c r="P31" s="117"/>
    </row>
    <row r="32" spans="1:16" s="134" customFormat="1" x14ac:dyDescent="0.35">
      <c r="A32" s="780"/>
      <c r="B32" s="780"/>
      <c r="C32" s="778"/>
      <c r="D32" s="778"/>
      <c r="E32" s="138"/>
      <c r="F32" s="139"/>
      <c r="G32" s="94">
        <f t="shared" si="0"/>
        <v>0</v>
      </c>
      <c r="H32" s="162"/>
      <c r="I32" s="140"/>
      <c r="J32" s="117"/>
      <c r="K32" s="117"/>
      <c r="L32" s="117"/>
      <c r="M32" s="117"/>
      <c r="N32" s="117"/>
      <c r="O32" s="117"/>
      <c r="P32" s="117"/>
    </row>
    <row r="33" spans="1:16" s="134" customFormat="1" x14ac:dyDescent="0.35">
      <c r="A33" s="780"/>
      <c r="B33" s="780"/>
      <c r="C33" s="778"/>
      <c r="D33" s="778"/>
      <c r="E33" s="138"/>
      <c r="F33" s="139"/>
      <c r="G33" s="94">
        <f t="shared" si="0"/>
        <v>0</v>
      </c>
      <c r="H33" s="162"/>
      <c r="I33" s="224"/>
      <c r="J33" s="117"/>
      <c r="K33" s="117"/>
      <c r="L33" s="117"/>
      <c r="M33" s="117"/>
      <c r="N33" s="117"/>
      <c r="O33" s="117"/>
      <c r="P33" s="117"/>
    </row>
    <row r="34" spans="1:16" s="134" customFormat="1" x14ac:dyDescent="0.35">
      <c r="A34" s="780"/>
      <c r="B34" s="780"/>
      <c r="C34" s="778"/>
      <c r="D34" s="778"/>
      <c r="E34" s="138"/>
      <c r="F34" s="139"/>
      <c r="G34" s="94">
        <f t="shared" si="0"/>
        <v>0</v>
      </c>
      <c r="H34" s="162"/>
      <c r="I34" s="140"/>
      <c r="J34" s="117"/>
      <c r="K34" s="117"/>
      <c r="L34" s="117"/>
      <c r="M34" s="117"/>
      <c r="N34" s="117"/>
      <c r="O34" s="117"/>
      <c r="P34" s="117"/>
    </row>
    <row r="35" spans="1:16" s="134" customFormat="1" x14ac:dyDescent="0.35">
      <c r="A35" s="780"/>
      <c r="B35" s="780"/>
      <c r="C35" s="778"/>
      <c r="D35" s="778"/>
      <c r="E35" s="138"/>
      <c r="F35" s="139"/>
      <c r="G35" s="94">
        <f t="shared" si="0"/>
        <v>0</v>
      </c>
      <c r="H35" s="162"/>
      <c r="I35" s="224"/>
      <c r="J35" s="117"/>
      <c r="K35" s="117"/>
      <c r="L35" s="117"/>
      <c r="M35" s="117"/>
      <c r="N35" s="117"/>
      <c r="O35" s="117"/>
      <c r="P35" s="117"/>
    </row>
    <row r="36" spans="1:16" s="134" customFormat="1" x14ac:dyDescent="0.35">
      <c r="A36" s="780"/>
      <c r="B36" s="780"/>
      <c r="C36" s="778"/>
      <c r="D36" s="778"/>
      <c r="E36" s="138"/>
      <c r="F36" s="139"/>
      <c r="G36" s="94">
        <f t="shared" si="0"/>
        <v>0</v>
      </c>
      <c r="H36" s="162"/>
      <c r="I36" s="140"/>
      <c r="J36" s="117"/>
      <c r="K36" s="117"/>
      <c r="L36" s="117"/>
      <c r="M36" s="117"/>
      <c r="N36" s="117"/>
      <c r="O36" s="117"/>
      <c r="P36" s="117"/>
    </row>
    <row r="37" spans="1:16" s="134" customFormat="1" x14ac:dyDescent="0.35">
      <c r="A37" s="780"/>
      <c r="B37" s="780"/>
      <c r="C37" s="778"/>
      <c r="D37" s="778"/>
      <c r="E37" s="138"/>
      <c r="F37" s="139"/>
      <c r="G37" s="94">
        <f t="shared" si="0"/>
        <v>0</v>
      </c>
      <c r="H37" s="162"/>
      <c r="I37" s="224"/>
      <c r="J37" s="117"/>
      <c r="K37" s="117"/>
      <c r="L37" s="117"/>
      <c r="M37" s="117"/>
      <c r="N37" s="117"/>
      <c r="O37" s="117"/>
      <c r="P37" s="117"/>
    </row>
    <row r="38" spans="1:16" s="134" customFormat="1" x14ac:dyDescent="0.35">
      <c r="A38" s="780"/>
      <c r="B38" s="780"/>
      <c r="C38" s="778"/>
      <c r="D38" s="778"/>
      <c r="E38" s="138"/>
      <c r="F38" s="139"/>
      <c r="G38" s="94">
        <f t="shared" si="0"/>
        <v>0</v>
      </c>
      <c r="H38" s="162"/>
      <c r="I38" s="140"/>
      <c r="J38" s="117"/>
      <c r="K38" s="117"/>
      <c r="L38" s="117"/>
      <c r="M38" s="117"/>
      <c r="N38" s="117"/>
      <c r="O38" s="117"/>
      <c r="P38" s="117"/>
    </row>
    <row r="39" spans="1:16" s="134" customFormat="1" x14ac:dyDescent="0.35">
      <c r="A39" s="780"/>
      <c r="B39" s="780"/>
      <c r="C39" s="778"/>
      <c r="D39" s="778"/>
      <c r="E39" s="138"/>
      <c r="F39" s="139"/>
      <c r="G39" s="94">
        <f t="shared" si="0"/>
        <v>0</v>
      </c>
      <c r="H39" s="162"/>
      <c r="I39" s="224"/>
      <c r="J39" s="117"/>
      <c r="K39" s="117"/>
      <c r="L39" s="117"/>
      <c r="M39" s="117"/>
      <c r="N39" s="117"/>
      <c r="O39" s="117"/>
      <c r="P39" s="117"/>
    </row>
    <row r="40" spans="1:16" s="134" customFormat="1" x14ac:dyDescent="0.35">
      <c r="A40" s="780"/>
      <c r="B40" s="780"/>
      <c r="C40" s="778"/>
      <c r="D40" s="778"/>
      <c r="E40" s="138"/>
      <c r="F40" s="139"/>
      <c r="G40" s="94">
        <f t="shared" si="0"/>
        <v>0</v>
      </c>
      <c r="H40" s="162"/>
      <c r="I40" s="140"/>
      <c r="J40" s="117"/>
      <c r="K40" s="117"/>
      <c r="L40" s="117"/>
      <c r="M40" s="117"/>
      <c r="N40" s="117"/>
      <c r="O40" s="117"/>
      <c r="P40" s="117"/>
    </row>
    <row r="41" spans="1:16" s="134" customFormat="1" x14ac:dyDescent="0.35">
      <c r="A41" s="780"/>
      <c r="B41" s="780"/>
      <c r="C41" s="778"/>
      <c r="D41" s="778"/>
      <c r="E41" s="138"/>
      <c r="F41" s="139"/>
      <c r="G41" s="94">
        <f t="shared" si="0"/>
        <v>0</v>
      </c>
      <c r="H41" s="162"/>
      <c r="I41" s="224"/>
      <c r="J41" s="117"/>
      <c r="K41" s="117"/>
      <c r="L41" s="117"/>
      <c r="M41" s="117"/>
      <c r="N41" s="117"/>
      <c r="O41" s="117"/>
      <c r="P41" s="117"/>
    </row>
    <row r="42" spans="1:16" s="134" customFormat="1" x14ac:dyDescent="0.35">
      <c r="A42" s="780"/>
      <c r="B42" s="780"/>
      <c r="C42" s="778"/>
      <c r="D42" s="778"/>
      <c r="E42" s="138"/>
      <c r="F42" s="139"/>
      <c r="G42" s="94">
        <f t="shared" si="0"/>
        <v>0</v>
      </c>
      <c r="H42" s="162"/>
      <c r="I42" s="140"/>
      <c r="J42" s="117"/>
      <c r="K42" s="117"/>
      <c r="L42" s="117"/>
      <c r="M42" s="117"/>
      <c r="N42" s="117"/>
      <c r="O42" s="117"/>
      <c r="P42" s="117"/>
    </row>
    <row r="43" spans="1:16" s="134" customFormat="1" x14ac:dyDescent="0.35">
      <c r="A43" s="780"/>
      <c r="B43" s="780"/>
      <c r="C43" s="778"/>
      <c r="D43" s="778"/>
      <c r="E43" s="138"/>
      <c r="F43" s="139"/>
      <c r="G43" s="94">
        <f t="shared" si="0"/>
        <v>0</v>
      </c>
      <c r="H43" s="162"/>
      <c r="I43" s="224"/>
      <c r="J43" s="117"/>
      <c r="K43" s="117"/>
      <c r="L43" s="117"/>
      <c r="M43" s="117"/>
      <c r="N43" s="117"/>
      <c r="O43" s="117"/>
      <c r="P43" s="117"/>
    </row>
    <row r="44" spans="1:16" s="134" customFormat="1" x14ac:dyDescent="0.35">
      <c r="A44" s="780"/>
      <c r="B44" s="780"/>
      <c r="C44" s="778"/>
      <c r="D44" s="778"/>
      <c r="E44" s="138"/>
      <c r="F44" s="139"/>
      <c r="G44" s="94">
        <f t="shared" si="0"/>
        <v>0</v>
      </c>
      <c r="H44" s="162"/>
      <c r="I44" s="140"/>
      <c r="J44" s="117"/>
      <c r="K44" s="117"/>
      <c r="L44" s="117"/>
      <c r="M44" s="117"/>
      <c r="N44" s="117"/>
      <c r="O44" s="117"/>
      <c r="P44" s="117"/>
    </row>
    <row r="45" spans="1:16" s="134" customFormat="1" x14ac:dyDescent="0.35">
      <c r="A45" s="780"/>
      <c r="B45" s="780"/>
      <c r="C45" s="778"/>
      <c r="D45" s="778"/>
      <c r="E45" s="138"/>
      <c r="F45" s="139"/>
      <c r="G45" s="94">
        <f t="shared" si="0"/>
        <v>0</v>
      </c>
      <c r="H45" s="162"/>
      <c r="I45" s="224"/>
      <c r="J45" s="117"/>
      <c r="K45" s="117"/>
      <c r="L45" s="117"/>
      <c r="M45" s="117"/>
      <c r="N45" s="117"/>
      <c r="O45" s="117"/>
      <c r="P45" s="117"/>
    </row>
    <row r="46" spans="1:16" s="134" customFormat="1" x14ac:dyDescent="0.35">
      <c r="A46" s="779"/>
      <c r="B46" s="779"/>
      <c r="C46" s="779"/>
      <c r="D46" s="779"/>
      <c r="E46" s="587"/>
      <c r="F46" s="590"/>
      <c r="G46" s="94">
        <f t="shared" si="0"/>
        <v>0</v>
      </c>
      <c r="H46" s="162"/>
      <c r="I46" s="140"/>
      <c r="J46" s="117"/>
      <c r="K46" s="117"/>
      <c r="L46" s="117"/>
      <c r="M46" s="117"/>
      <c r="N46" s="117"/>
      <c r="O46" s="117"/>
      <c r="P46" s="117"/>
    </row>
    <row r="47" spans="1:16" s="134" customFormat="1" x14ac:dyDescent="0.35">
      <c r="A47" s="779"/>
      <c r="B47" s="779"/>
      <c r="C47" s="779"/>
      <c r="D47" s="779"/>
      <c r="E47" s="587"/>
      <c r="F47" s="590"/>
      <c r="G47" s="94">
        <f t="shared" si="0"/>
        <v>0</v>
      </c>
      <c r="H47" s="162"/>
      <c r="I47" s="224"/>
      <c r="J47" s="117"/>
      <c r="K47" s="117"/>
      <c r="L47" s="117"/>
      <c r="M47" s="117"/>
      <c r="N47" s="117"/>
      <c r="O47" s="117"/>
      <c r="P47" s="117"/>
    </row>
    <row r="48" spans="1:16" s="134" customFormat="1" x14ac:dyDescent="0.35">
      <c r="A48" s="780"/>
      <c r="B48" s="780"/>
      <c r="C48" s="778"/>
      <c r="D48" s="778"/>
      <c r="E48" s="138"/>
      <c r="F48" s="139"/>
      <c r="G48" s="94">
        <f t="shared" si="0"/>
        <v>0</v>
      </c>
      <c r="H48" s="162"/>
      <c r="I48" s="140"/>
      <c r="J48" s="117"/>
      <c r="K48" s="117"/>
      <c r="L48" s="117"/>
      <c r="M48" s="117"/>
      <c r="N48" s="117"/>
      <c r="O48" s="117"/>
      <c r="P48" s="117"/>
    </row>
    <row r="49" spans="1:16" s="134" customFormat="1" x14ac:dyDescent="0.35">
      <c r="A49" s="780"/>
      <c r="B49" s="780"/>
      <c r="C49" s="778"/>
      <c r="D49" s="778"/>
      <c r="E49" s="138"/>
      <c r="F49" s="139"/>
      <c r="G49" s="94">
        <f t="shared" si="0"/>
        <v>0</v>
      </c>
      <c r="H49" s="162"/>
      <c r="I49" s="224"/>
      <c r="J49" s="117"/>
      <c r="K49" s="117"/>
      <c r="L49" s="117"/>
      <c r="M49" s="117"/>
      <c r="N49" s="117"/>
      <c r="O49" s="117"/>
      <c r="P49" s="117"/>
    </row>
    <row r="50" spans="1:16" s="134" customFormat="1" x14ac:dyDescent="0.35">
      <c r="A50" s="780"/>
      <c r="B50" s="780"/>
      <c r="C50" s="778"/>
      <c r="D50" s="778"/>
      <c r="E50" s="138"/>
      <c r="F50" s="139"/>
      <c r="G50" s="94">
        <f t="shared" si="0"/>
        <v>0</v>
      </c>
      <c r="H50" s="162"/>
      <c r="I50" s="140"/>
      <c r="J50" s="117"/>
      <c r="K50" s="117"/>
      <c r="L50" s="117"/>
      <c r="M50" s="117"/>
      <c r="N50" s="117"/>
      <c r="O50" s="117"/>
      <c r="P50" s="117"/>
    </row>
    <row r="51" spans="1:16" s="134" customFormat="1" x14ac:dyDescent="0.35">
      <c r="A51" s="780"/>
      <c r="B51" s="780"/>
      <c r="C51" s="778"/>
      <c r="D51" s="778"/>
      <c r="E51" s="138"/>
      <c r="F51" s="139"/>
      <c r="G51" s="94">
        <f t="shared" si="0"/>
        <v>0</v>
      </c>
      <c r="H51" s="162"/>
      <c r="I51" s="224"/>
      <c r="J51" s="117"/>
      <c r="K51" s="117"/>
      <c r="L51" s="117"/>
      <c r="M51" s="117"/>
      <c r="N51" s="117"/>
      <c r="O51" s="117"/>
      <c r="P51" s="117"/>
    </row>
    <row r="52" spans="1:16" s="134" customFormat="1" x14ac:dyDescent="0.35">
      <c r="A52" s="780"/>
      <c r="B52" s="780"/>
      <c r="C52" s="778"/>
      <c r="D52" s="778"/>
      <c r="E52" s="138"/>
      <c r="F52" s="139"/>
      <c r="G52" s="94">
        <f t="shared" si="0"/>
        <v>0</v>
      </c>
      <c r="H52" s="162"/>
      <c r="I52" s="140"/>
      <c r="J52" s="117"/>
      <c r="K52" s="117"/>
      <c r="L52" s="117"/>
      <c r="M52" s="117"/>
      <c r="N52" s="117"/>
      <c r="O52" s="117"/>
      <c r="P52" s="117"/>
    </row>
    <row r="53" spans="1:16" s="134" customFormat="1" x14ac:dyDescent="0.35">
      <c r="A53" s="780"/>
      <c r="B53" s="780"/>
      <c r="C53" s="778"/>
      <c r="D53" s="778"/>
      <c r="E53" s="138"/>
      <c r="F53" s="139"/>
      <c r="G53" s="94">
        <f t="shared" si="0"/>
        <v>0</v>
      </c>
      <c r="H53" s="162"/>
      <c r="I53" s="224"/>
      <c r="J53" s="117"/>
      <c r="K53" s="117"/>
      <c r="L53" s="117"/>
      <c r="M53" s="117"/>
      <c r="N53" s="117"/>
      <c r="O53" s="117"/>
      <c r="P53" s="117"/>
    </row>
    <row r="54" spans="1:16" s="134" customFormat="1" x14ac:dyDescent="0.35">
      <c r="A54" s="780"/>
      <c r="B54" s="780"/>
      <c r="C54" s="778"/>
      <c r="D54" s="778"/>
      <c r="E54" s="138"/>
      <c r="F54" s="139"/>
      <c r="G54" s="94">
        <f t="shared" si="0"/>
        <v>0</v>
      </c>
      <c r="H54" s="162"/>
      <c r="I54" s="140"/>
      <c r="J54" s="117"/>
      <c r="K54" s="117"/>
      <c r="L54" s="117"/>
      <c r="M54" s="117"/>
      <c r="N54" s="117"/>
      <c r="O54" s="117"/>
      <c r="P54" s="117"/>
    </row>
    <row r="55" spans="1:16" s="134" customFormat="1" x14ac:dyDescent="0.35">
      <c r="A55" s="780"/>
      <c r="B55" s="780"/>
      <c r="C55" s="778"/>
      <c r="D55" s="778"/>
      <c r="E55" s="138"/>
      <c r="F55" s="139"/>
      <c r="G55" s="94">
        <f t="shared" si="0"/>
        <v>0</v>
      </c>
      <c r="H55" s="162"/>
      <c r="I55" s="224"/>
      <c r="J55" s="117"/>
      <c r="K55" s="117"/>
      <c r="L55" s="117"/>
      <c r="M55" s="117"/>
      <c r="N55" s="117"/>
      <c r="O55" s="117"/>
      <c r="P55" s="117"/>
    </row>
    <row r="56" spans="1:16" s="134" customFormat="1" x14ac:dyDescent="0.35">
      <c r="A56" s="780"/>
      <c r="B56" s="780"/>
      <c r="C56" s="778"/>
      <c r="D56" s="778"/>
      <c r="E56" s="138"/>
      <c r="F56" s="139"/>
      <c r="G56" s="94">
        <f t="shared" si="0"/>
        <v>0</v>
      </c>
      <c r="H56" s="162"/>
      <c r="I56" s="140"/>
      <c r="J56" s="117"/>
      <c r="K56" s="117"/>
      <c r="L56" s="117"/>
      <c r="M56" s="117"/>
      <c r="N56" s="117"/>
      <c r="O56" s="117"/>
      <c r="P56" s="117"/>
    </row>
    <row r="57" spans="1:16" s="134" customFormat="1" x14ac:dyDescent="0.35">
      <c r="A57" s="780"/>
      <c r="B57" s="780"/>
      <c r="C57" s="778"/>
      <c r="D57" s="778"/>
      <c r="E57" s="138"/>
      <c r="F57" s="139"/>
      <c r="G57" s="94">
        <f t="shared" si="0"/>
        <v>0</v>
      </c>
      <c r="H57" s="162"/>
      <c r="I57" s="224"/>
      <c r="J57" s="117"/>
      <c r="K57" s="117"/>
      <c r="L57" s="117"/>
      <c r="M57" s="117"/>
      <c r="N57" s="117"/>
      <c r="O57" s="117"/>
      <c r="P57" s="117"/>
    </row>
    <row r="58" spans="1:16" s="134" customFormat="1" x14ac:dyDescent="0.35">
      <c r="A58" s="780"/>
      <c r="B58" s="780"/>
      <c r="C58" s="778"/>
      <c r="D58" s="778"/>
      <c r="E58" s="138"/>
      <c r="F58" s="139"/>
      <c r="G58" s="94">
        <f t="shared" si="0"/>
        <v>0</v>
      </c>
      <c r="H58" s="162"/>
      <c r="I58" s="140"/>
      <c r="J58" s="117"/>
      <c r="K58" s="117"/>
      <c r="L58" s="117"/>
      <c r="M58" s="117"/>
      <c r="N58" s="117"/>
      <c r="O58" s="117"/>
      <c r="P58" s="117"/>
    </row>
    <row r="59" spans="1:16" s="134" customFormat="1" x14ac:dyDescent="0.35">
      <c r="A59" s="780"/>
      <c r="B59" s="780"/>
      <c r="C59" s="778"/>
      <c r="D59" s="778"/>
      <c r="E59" s="138"/>
      <c r="F59" s="139"/>
      <c r="G59" s="94">
        <f t="shared" si="0"/>
        <v>0</v>
      </c>
      <c r="H59" s="162"/>
      <c r="I59" s="224"/>
      <c r="J59" s="117"/>
      <c r="K59" s="117"/>
      <c r="L59" s="117"/>
      <c r="M59" s="117"/>
      <c r="N59" s="117"/>
      <c r="O59" s="117"/>
      <c r="P59" s="117"/>
    </row>
    <row r="60" spans="1:16" s="134" customFormat="1" x14ac:dyDescent="0.35">
      <c r="A60" s="780"/>
      <c r="B60" s="780"/>
      <c r="C60" s="778"/>
      <c r="D60" s="778"/>
      <c r="E60" s="138"/>
      <c r="F60" s="139"/>
      <c r="G60" s="94">
        <f t="shared" si="0"/>
        <v>0</v>
      </c>
      <c r="H60" s="162"/>
      <c r="I60" s="140"/>
      <c r="J60" s="117"/>
      <c r="K60" s="117"/>
      <c r="L60" s="117"/>
      <c r="M60" s="117"/>
      <c r="N60" s="117"/>
      <c r="O60" s="117"/>
      <c r="P60" s="117"/>
    </row>
    <row r="61" spans="1:16" s="134" customFormat="1" x14ac:dyDescent="0.35">
      <c r="A61" s="780"/>
      <c r="B61" s="780"/>
      <c r="C61" s="778"/>
      <c r="D61" s="778"/>
      <c r="E61" s="138"/>
      <c r="F61" s="139"/>
      <c r="G61" s="94">
        <f t="shared" si="0"/>
        <v>0</v>
      </c>
      <c r="H61" s="162"/>
      <c r="I61" s="224"/>
      <c r="J61" s="117"/>
      <c r="K61" s="117"/>
      <c r="L61" s="117"/>
      <c r="M61" s="117"/>
      <c r="N61" s="117"/>
      <c r="O61" s="117"/>
      <c r="P61" s="117"/>
    </row>
    <row r="62" spans="1:16" s="134" customFormat="1" x14ac:dyDescent="0.35">
      <c r="A62" s="780"/>
      <c r="B62" s="780"/>
      <c r="C62" s="778"/>
      <c r="D62" s="778"/>
      <c r="E62" s="138"/>
      <c r="F62" s="139"/>
      <c r="G62" s="94">
        <f t="shared" si="0"/>
        <v>0</v>
      </c>
      <c r="H62" s="162"/>
      <c r="I62" s="140"/>
      <c r="J62" s="117"/>
      <c r="K62" s="117"/>
      <c r="L62" s="117"/>
      <c r="M62" s="117"/>
      <c r="N62" s="117"/>
      <c r="O62" s="117"/>
      <c r="P62" s="117"/>
    </row>
    <row r="63" spans="1:16" s="134" customFormat="1" x14ac:dyDescent="0.35">
      <c r="A63" s="780"/>
      <c r="B63" s="780"/>
      <c r="C63" s="778"/>
      <c r="D63" s="778"/>
      <c r="E63" s="138"/>
      <c r="F63" s="139"/>
      <c r="G63" s="94">
        <f t="shared" si="0"/>
        <v>0</v>
      </c>
      <c r="H63" s="162"/>
      <c r="I63" s="224"/>
      <c r="J63" s="117"/>
      <c r="K63" s="117"/>
      <c r="L63" s="117"/>
      <c r="M63" s="117"/>
      <c r="N63" s="117"/>
      <c r="O63" s="117"/>
      <c r="P63" s="117"/>
    </row>
    <row r="64" spans="1:16" s="134" customFormat="1" x14ac:dyDescent="0.35">
      <c r="A64" s="780"/>
      <c r="B64" s="780"/>
      <c r="C64" s="778"/>
      <c r="D64" s="778"/>
      <c r="E64" s="138"/>
      <c r="F64" s="139"/>
      <c r="G64" s="94">
        <f t="shared" si="0"/>
        <v>0</v>
      </c>
      <c r="H64" s="162"/>
      <c r="I64" s="140"/>
      <c r="J64" s="117"/>
      <c r="K64" s="117"/>
      <c r="L64" s="117"/>
      <c r="M64" s="117"/>
      <c r="N64" s="117"/>
      <c r="O64" s="117"/>
      <c r="P64" s="117"/>
    </row>
    <row r="65" spans="1:16" s="134" customFormat="1" x14ac:dyDescent="0.35">
      <c r="A65" s="780"/>
      <c r="B65" s="780"/>
      <c r="C65" s="778"/>
      <c r="D65" s="778"/>
      <c r="E65" s="138"/>
      <c r="F65" s="139"/>
      <c r="G65" s="94">
        <f t="shared" si="0"/>
        <v>0</v>
      </c>
      <c r="H65" s="162"/>
      <c r="I65" s="224"/>
      <c r="J65" s="117"/>
      <c r="K65" s="117"/>
      <c r="L65" s="117"/>
      <c r="M65" s="117"/>
      <c r="N65" s="117"/>
      <c r="O65" s="117"/>
      <c r="P65" s="117"/>
    </row>
    <row r="66" spans="1:16" s="134" customFormat="1" x14ac:dyDescent="0.35">
      <c r="A66" s="780"/>
      <c r="B66" s="780"/>
      <c r="C66" s="778"/>
      <c r="D66" s="778"/>
      <c r="E66" s="138"/>
      <c r="F66" s="139"/>
      <c r="G66" s="94">
        <f t="shared" si="0"/>
        <v>0</v>
      </c>
      <c r="H66" s="162"/>
      <c r="I66" s="140"/>
      <c r="J66" s="117"/>
      <c r="K66" s="117"/>
      <c r="L66" s="117"/>
      <c r="M66" s="117"/>
      <c r="N66" s="117"/>
      <c r="O66" s="117"/>
      <c r="P66" s="117"/>
    </row>
    <row r="67" spans="1:16" s="134" customFormat="1" x14ac:dyDescent="0.35">
      <c r="A67" s="780"/>
      <c r="B67" s="780"/>
      <c r="C67" s="778"/>
      <c r="D67" s="778"/>
      <c r="E67" s="138"/>
      <c r="F67" s="139"/>
      <c r="G67" s="94">
        <f t="shared" si="0"/>
        <v>0</v>
      </c>
      <c r="H67" s="162"/>
      <c r="I67" s="224"/>
      <c r="J67" s="117"/>
      <c r="K67" s="117"/>
      <c r="L67" s="117"/>
      <c r="M67" s="117"/>
      <c r="N67" s="117"/>
      <c r="O67" s="117"/>
      <c r="P67" s="117"/>
    </row>
    <row r="68" spans="1:16" s="134" customFormat="1" x14ac:dyDescent="0.35">
      <c r="A68" s="780"/>
      <c r="B68" s="780"/>
      <c r="C68" s="778"/>
      <c r="D68" s="778"/>
      <c r="E68" s="138"/>
      <c r="F68" s="139"/>
      <c r="G68" s="94">
        <f t="shared" si="0"/>
        <v>0</v>
      </c>
      <c r="H68" s="162"/>
      <c r="I68" s="140"/>
      <c r="J68" s="117"/>
      <c r="K68" s="117"/>
      <c r="L68" s="117"/>
      <c r="M68" s="117"/>
      <c r="N68" s="117"/>
      <c r="O68" s="117"/>
      <c r="P68" s="117"/>
    </row>
    <row r="69" spans="1:16" s="134" customFormat="1" x14ac:dyDescent="0.35">
      <c r="A69" s="780"/>
      <c r="B69" s="780"/>
      <c r="C69" s="778"/>
      <c r="D69" s="778"/>
      <c r="E69" s="138"/>
      <c r="F69" s="139"/>
      <c r="G69" s="94">
        <f t="shared" si="0"/>
        <v>0</v>
      </c>
      <c r="H69" s="162"/>
      <c r="I69" s="224"/>
      <c r="J69" s="117"/>
      <c r="K69" s="117"/>
      <c r="L69" s="117"/>
      <c r="M69" s="117"/>
      <c r="N69" s="117"/>
      <c r="O69" s="117"/>
      <c r="P69" s="117"/>
    </row>
    <row r="70" spans="1:16" s="134" customFormat="1" x14ac:dyDescent="0.35">
      <c r="A70" s="780"/>
      <c r="B70" s="780"/>
      <c r="C70" s="778"/>
      <c r="D70" s="778"/>
      <c r="E70" s="138"/>
      <c r="F70" s="139"/>
      <c r="G70" s="94">
        <f t="shared" si="0"/>
        <v>0</v>
      </c>
      <c r="H70" s="162"/>
      <c r="I70" s="140"/>
      <c r="J70" s="117"/>
      <c r="K70" s="117"/>
      <c r="L70" s="117"/>
      <c r="M70" s="117"/>
      <c r="N70" s="117"/>
      <c r="O70" s="117"/>
      <c r="P70" s="117"/>
    </row>
    <row r="71" spans="1:16" s="134" customFormat="1" x14ac:dyDescent="0.35">
      <c r="A71" s="780"/>
      <c r="B71" s="780"/>
      <c r="C71" s="778"/>
      <c r="D71" s="778"/>
      <c r="E71" s="138"/>
      <c r="F71" s="139"/>
      <c r="G71" s="94">
        <f t="shared" ref="G71:G90" si="1">ROUND(E71*F71,0)</f>
        <v>0</v>
      </c>
      <c r="H71" s="162"/>
      <c r="I71" s="140"/>
      <c r="J71" s="117"/>
      <c r="K71" s="117"/>
      <c r="L71" s="117"/>
      <c r="M71" s="117"/>
      <c r="N71" s="117"/>
      <c r="O71" s="117"/>
      <c r="P71" s="117"/>
    </row>
    <row r="72" spans="1:16" s="134" customFormat="1" x14ac:dyDescent="0.35">
      <c r="A72" s="780"/>
      <c r="B72" s="780"/>
      <c r="C72" s="778"/>
      <c r="D72" s="778"/>
      <c r="E72" s="138"/>
      <c r="F72" s="139"/>
      <c r="G72" s="94">
        <f t="shared" si="1"/>
        <v>0</v>
      </c>
      <c r="H72" s="162"/>
      <c r="I72" s="224"/>
      <c r="J72" s="117"/>
      <c r="K72" s="117"/>
      <c r="L72" s="117"/>
      <c r="M72" s="117"/>
      <c r="N72" s="117"/>
      <c r="O72" s="117"/>
      <c r="P72" s="117"/>
    </row>
    <row r="73" spans="1:16" s="134" customFormat="1" x14ac:dyDescent="0.35">
      <c r="A73" s="780"/>
      <c r="B73" s="780"/>
      <c r="C73" s="778"/>
      <c r="D73" s="778"/>
      <c r="E73" s="138"/>
      <c r="F73" s="139"/>
      <c r="G73" s="94">
        <f t="shared" si="1"/>
        <v>0</v>
      </c>
      <c r="H73" s="162"/>
      <c r="I73" s="140"/>
      <c r="J73" s="117"/>
      <c r="K73" s="117"/>
      <c r="L73" s="117"/>
      <c r="M73" s="117"/>
      <c r="N73" s="117"/>
      <c r="O73" s="117"/>
      <c r="P73" s="117"/>
    </row>
    <row r="74" spans="1:16" s="134" customFormat="1" x14ac:dyDescent="0.35">
      <c r="A74" s="780"/>
      <c r="B74" s="780"/>
      <c r="C74" s="778"/>
      <c r="D74" s="778"/>
      <c r="E74" s="138"/>
      <c r="F74" s="139"/>
      <c r="G74" s="94">
        <f t="shared" si="1"/>
        <v>0</v>
      </c>
      <c r="H74" s="162"/>
      <c r="I74" s="224"/>
      <c r="J74" s="117"/>
      <c r="K74" s="117"/>
      <c r="L74" s="117"/>
      <c r="M74" s="117"/>
      <c r="N74" s="117"/>
      <c r="O74" s="117"/>
      <c r="P74" s="117"/>
    </row>
    <row r="75" spans="1:16" s="134" customFormat="1" x14ac:dyDescent="0.35">
      <c r="A75" s="780"/>
      <c r="B75" s="780"/>
      <c r="C75" s="778"/>
      <c r="D75" s="778"/>
      <c r="E75" s="138"/>
      <c r="F75" s="139"/>
      <c r="G75" s="94">
        <f t="shared" si="1"/>
        <v>0</v>
      </c>
      <c r="H75" s="162"/>
      <c r="I75" s="140"/>
      <c r="J75" s="117"/>
      <c r="K75" s="117"/>
      <c r="L75" s="117"/>
      <c r="M75" s="117"/>
      <c r="N75" s="117"/>
      <c r="O75" s="117"/>
      <c r="P75" s="117"/>
    </row>
    <row r="76" spans="1:16" s="134" customFormat="1" x14ac:dyDescent="0.35">
      <c r="A76" s="780"/>
      <c r="B76" s="780"/>
      <c r="C76" s="778"/>
      <c r="D76" s="778"/>
      <c r="E76" s="138"/>
      <c r="F76" s="139"/>
      <c r="G76" s="94">
        <f t="shared" si="1"/>
        <v>0</v>
      </c>
      <c r="H76" s="162"/>
      <c r="I76" s="224"/>
      <c r="J76" s="117"/>
      <c r="K76" s="117"/>
      <c r="L76" s="117"/>
      <c r="M76" s="117"/>
      <c r="N76" s="117"/>
      <c r="O76" s="117"/>
      <c r="P76" s="117"/>
    </row>
    <row r="77" spans="1:16" s="134" customFormat="1" x14ac:dyDescent="0.35">
      <c r="A77" s="780"/>
      <c r="B77" s="780"/>
      <c r="C77" s="778"/>
      <c r="D77" s="778"/>
      <c r="E77" s="138"/>
      <c r="F77" s="139"/>
      <c r="G77" s="94">
        <f t="shared" si="1"/>
        <v>0</v>
      </c>
      <c r="H77" s="162"/>
      <c r="I77" s="140"/>
      <c r="J77" s="117"/>
      <c r="K77" s="117"/>
      <c r="L77" s="117"/>
      <c r="M77" s="117"/>
      <c r="N77" s="117"/>
      <c r="O77" s="117"/>
      <c r="P77" s="117"/>
    </row>
    <row r="78" spans="1:16" s="134" customFormat="1" x14ac:dyDescent="0.35">
      <c r="A78" s="780"/>
      <c r="B78" s="780"/>
      <c r="C78" s="778"/>
      <c r="D78" s="778"/>
      <c r="E78" s="138"/>
      <c r="F78" s="139"/>
      <c r="G78" s="94">
        <f t="shared" si="1"/>
        <v>0</v>
      </c>
      <c r="H78" s="162"/>
      <c r="I78" s="224"/>
      <c r="J78" s="117"/>
      <c r="K78" s="117"/>
      <c r="L78" s="117"/>
      <c r="M78" s="117"/>
      <c r="N78" s="117"/>
      <c r="O78" s="117"/>
      <c r="P78" s="117"/>
    </row>
    <row r="79" spans="1:16" s="134" customFormat="1" x14ac:dyDescent="0.35">
      <c r="A79" s="780"/>
      <c r="B79" s="780"/>
      <c r="C79" s="778"/>
      <c r="D79" s="778"/>
      <c r="E79" s="138"/>
      <c r="F79" s="139"/>
      <c r="G79" s="94">
        <f t="shared" si="1"/>
        <v>0</v>
      </c>
      <c r="H79" s="162"/>
      <c r="I79" s="140"/>
      <c r="J79" s="117"/>
      <c r="K79" s="117"/>
      <c r="L79" s="117"/>
      <c r="M79" s="117"/>
      <c r="N79" s="117"/>
      <c r="O79" s="117"/>
      <c r="P79" s="117"/>
    </row>
    <row r="80" spans="1:16" s="134" customFormat="1" x14ac:dyDescent="0.35">
      <c r="A80" s="780"/>
      <c r="B80" s="780"/>
      <c r="C80" s="778"/>
      <c r="D80" s="778"/>
      <c r="E80" s="138"/>
      <c r="F80" s="139"/>
      <c r="G80" s="94">
        <f t="shared" si="1"/>
        <v>0</v>
      </c>
      <c r="H80" s="162"/>
      <c r="I80" s="224"/>
      <c r="J80" s="117"/>
      <c r="K80" s="117"/>
      <c r="L80" s="117"/>
      <c r="M80" s="117"/>
      <c r="N80" s="117"/>
      <c r="O80" s="117"/>
      <c r="P80" s="117"/>
    </row>
    <row r="81" spans="1:16" s="134" customFormat="1" x14ac:dyDescent="0.35">
      <c r="A81" s="780"/>
      <c r="B81" s="780"/>
      <c r="C81" s="778"/>
      <c r="D81" s="778"/>
      <c r="E81" s="138"/>
      <c r="F81" s="139"/>
      <c r="G81" s="94">
        <f t="shared" si="1"/>
        <v>0</v>
      </c>
      <c r="H81" s="162"/>
      <c r="I81" s="140"/>
      <c r="J81" s="117"/>
      <c r="K81" s="117"/>
      <c r="L81" s="117"/>
      <c r="M81" s="117"/>
      <c r="N81" s="117"/>
      <c r="O81" s="117"/>
      <c r="P81" s="117"/>
    </row>
    <row r="82" spans="1:16" s="134" customFormat="1" x14ac:dyDescent="0.35">
      <c r="A82" s="780"/>
      <c r="B82" s="780"/>
      <c r="C82" s="778"/>
      <c r="D82" s="778"/>
      <c r="E82" s="138"/>
      <c r="F82" s="139"/>
      <c r="G82" s="94">
        <f t="shared" si="1"/>
        <v>0</v>
      </c>
      <c r="H82" s="162"/>
      <c r="I82" s="224"/>
      <c r="J82" s="117"/>
      <c r="K82" s="117"/>
      <c r="L82" s="117"/>
      <c r="M82" s="117"/>
      <c r="N82" s="117"/>
      <c r="O82" s="117"/>
      <c r="P82" s="117"/>
    </row>
    <row r="83" spans="1:16" s="134" customFormat="1" x14ac:dyDescent="0.35">
      <c r="A83" s="780"/>
      <c r="B83" s="780"/>
      <c r="C83" s="778"/>
      <c r="D83" s="778"/>
      <c r="E83" s="138"/>
      <c r="F83" s="139"/>
      <c r="G83" s="94">
        <f t="shared" si="1"/>
        <v>0</v>
      </c>
      <c r="H83" s="162"/>
      <c r="I83" s="140"/>
      <c r="J83" s="117"/>
      <c r="K83" s="117"/>
      <c r="L83" s="117"/>
      <c r="M83" s="117"/>
      <c r="N83" s="117"/>
      <c r="O83" s="117"/>
      <c r="P83" s="117"/>
    </row>
    <row r="84" spans="1:16" s="134" customFormat="1" x14ac:dyDescent="0.35">
      <c r="A84" s="780"/>
      <c r="B84" s="780"/>
      <c r="C84" s="778"/>
      <c r="D84" s="778"/>
      <c r="E84" s="138"/>
      <c r="F84" s="139"/>
      <c r="G84" s="94">
        <f t="shared" si="1"/>
        <v>0</v>
      </c>
      <c r="H84" s="162"/>
      <c r="I84" s="224"/>
      <c r="J84" s="117"/>
      <c r="K84" s="117"/>
      <c r="L84" s="117"/>
      <c r="M84" s="117"/>
      <c r="N84" s="117"/>
      <c r="O84" s="117"/>
      <c r="P84" s="117"/>
    </row>
    <row r="85" spans="1:16" s="134" customFormat="1" x14ac:dyDescent="0.35">
      <c r="A85" s="780"/>
      <c r="B85" s="780"/>
      <c r="C85" s="778"/>
      <c r="D85" s="778"/>
      <c r="E85" s="138"/>
      <c r="F85" s="139"/>
      <c r="G85" s="94">
        <f t="shared" si="1"/>
        <v>0</v>
      </c>
      <c r="H85" s="162"/>
      <c r="I85" s="140"/>
      <c r="J85" s="117"/>
      <c r="K85" s="117"/>
      <c r="L85" s="117"/>
      <c r="M85" s="117"/>
      <c r="N85" s="117"/>
      <c r="O85" s="117"/>
      <c r="P85" s="117"/>
    </row>
    <row r="86" spans="1:16" s="134" customFormat="1" x14ac:dyDescent="0.35">
      <c r="A86" s="780"/>
      <c r="B86" s="780"/>
      <c r="C86" s="778"/>
      <c r="D86" s="778"/>
      <c r="E86" s="138"/>
      <c r="F86" s="139"/>
      <c r="G86" s="94">
        <f t="shared" si="1"/>
        <v>0</v>
      </c>
      <c r="H86" s="162"/>
      <c r="I86" s="224"/>
      <c r="J86" s="117"/>
      <c r="K86" s="117"/>
      <c r="L86" s="117"/>
      <c r="M86" s="117"/>
      <c r="N86" s="117"/>
      <c r="O86" s="117"/>
      <c r="P86" s="117"/>
    </row>
    <row r="87" spans="1:16" s="134" customFormat="1" x14ac:dyDescent="0.35">
      <c r="A87" s="780"/>
      <c r="B87" s="780"/>
      <c r="C87" s="778"/>
      <c r="D87" s="778"/>
      <c r="E87" s="138"/>
      <c r="F87" s="139"/>
      <c r="G87" s="94">
        <f t="shared" si="1"/>
        <v>0</v>
      </c>
      <c r="H87" s="162"/>
      <c r="I87" s="140"/>
      <c r="J87" s="117"/>
      <c r="K87" s="117"/>
      <c r="L87" s="117"/>
      <c r="M87" s="117"/>
      <c r="N87" s="117"/>
      <c r="O87" s="117"/>
      <c r="P87" s="117"/>
    </row>
    <row r="88" spans="1:16" s="134" customFormat="1" x14ac:dyDescent="0.35">
      <c r="A88" s="780"/>
      <c r="B88" s="780"/>
      <c r="C88" s="778"/>
      <c r="D88" s="778"/>
      <c r="E88" s="138"/>
      <c r="F88" s="139"/>
      <c r="G88" s="94">
        <f t="shared" si="1"/>
        <v>0</v>
      </c>
      <c r="H88" s="162"/>
      <c r="I88" s="104"/>
      <c r="J88" s="117"/>
      <c r="K88" s="117"/>
      <c r="L88" s="117"/>
      <c r="M88" s="117"/>
      <c r="N88" s="117"/>
      <c r="O88" s="117"/>
      <c r="P88" s="117"/>
    </row>
    <row r="89" spans="1:16" s="134" customFormat="1" x14ac:dyDescent="0.35">
      <c r="A89" s="780"/>
      <c r="B89" s="780"/>
      <c r="C89" s="778"/>
      <c r="D89" s="778"/>
      <c r="E89" s="138"/>
      <c r="F89" s="139"/>
      <c r="G89" s="94">
        <f t="shared" si="1"/>
        <v>0</v>
      </c>
      <c r="H89" s="162"/>
      <c r="I89" s="140"/>
      <c r="J89" s="117"/>
      <c r="K89" s="117"/>
      <c r="L89" s="117"/>
      <c r="M89" s="117"/>
      <c r="N89" s="117"/>
      <c r="O89" s="117"/>
      <c r="P89" s="117"/>
    </row>
    <row r="90" spans="1:16" s="134" customFormat="1" ht="17.5" x14ac:dyDescent="0.65">
      <c r="A90" s="780"/>
      <c r="B90" s="780"/>
      <c r="C90" s="778"/>
      <c r="D90" s="778"/>
      <c r="E90" s="138"/>
      <c r="F90" s="139"/>
      <c r="G90" s="248">
        <f t="shared" si="1"/>
        <v>0</v>
      </c>
      <c r="H90" s="162"/>
      <c r="I90" s="105"/>
      <c r="J90" s="117"/>
      <c r="K90" s="117"/>
      <c r="L90" s="117"/>
      <c r="M90" s="117"/>
      <c r="N90" s="117"/>
      <c r="O90" s="117"/>
      <c r="P90" s="117"/>
    </row>
    <row r="91" spans="1:16" s="134" customFormat="1" x14ac:dyDescent="0.35">
      <c r="A91" s="780"/>
      <c r="B91" s="780"/>
      <c r="C91" s="778"/>
      <c r="D91" s="778"/>
      <c r="E91" s="115"/>
      <c r="F91" s="211" t="s">
        <v>240</v>
      </c>
      <c r="G91" s="94">
        <f>ROUND(SUM(G6:G90),0)</f>
        <v>0</v>
      </c>
      <c r="H91" s="576"/>
      <c r="I91" s="136"/>
      <c r="J91" s="104"/>
      <c r="K91" s="117"/>
      <c r="L91" s="117"/>
      <c r="M91" s="117"/>
      <c r="N91" s="117"/>
      <c r="O91" s="117"/>
      <c r="P91" s="117"/>
    </row>
    <row r="92" spans="1:16" s="134" customFormat="1" x14ac:dyDescent="0.35">
      <c r="A92" s="780"/>
      <c r="B92" s="780"/>
      <c r="C92" s="778"/>
      <c r="D92" s="778"/>
      <c r="E92" s="117"/>
      <c r="F92" s="117"/>
      <c r="G92" s="262"/>
      <c r="H92" s="234"/>
      <c r="I92" s="140"/>
      <c r="J92" s="117"/>
      <c r="K92" s="117"/>
      <c r="L92" s="117"/>
      <c r="M92" s="117"/>
      <c r="N92" s="117"/>
      <c r="O92" s="117"/>
      <c r="P92" s="117"/>
    </row>
    <row r="93" spans="1:16" s="134" customFormat="1" x14ac:dyDescent="0.35">
      <c r="A93" s="779"/>
      <c r="B93" s="779"/>
      <c r="C93" s="779"/>
      <c r="D93" s="779"/>
      <c r="E93" s="587"/>
      <c r="F93" s="590"/>
      <c r="G93" s="94">
        <f t="shared" ref="G93:G94" si="2">ROUND(E93*F93,0)</f>
        <v>0</v>
      </c>
      <c r="H93" s="234"/>
      <c r="I93" s="140"/>
      <c r="J93" s="117"/>
      <c r="K93" s="117"/>
      <c r="L93" s="117"/>
      <c r="M93" s="117"/>
      <c r="N93" s="117"/>
      <c r="O93" s="117"/>
      <c r="P93" s="117"/>
    </row>
    <row r="94" spans="1:16" s="134" customFormat="1" ht="17.5" x14ac:dyDescent="0.65">
      <c r="A94" s="779"/>
      <c r="B94" s="779"/>
      <c r="C94" s="779"/>
      <c r="D94" s="779"/>
      <c r="E94" s="587"/>
      <c r="F94" s="590"/>
      <c r="G94" s="248">
        <f t="shared" si="2"/>
        <v>0</v>
      </c>
      <c r="H94" s="234"/>
      <c r="I94" s="140"/>
      <c r="J94" s="117"/>
      <c r="K94" s="117"/>
      <c r="L94" s="117"/>
      <c r="M94" s="117"/>
      <c r="N94" s="117"/>
      <c r="O94" s="117"/>
      <c r="P94" s="117"/>
    </row>
    <row r="95" spans="1:16" s="134" customFormat="1" x14ac:dyDescent="0.35">
      <c r="A95" s="780"/>
      <c r="B95" s="780"/>
      <c r="C95" s="778"/>
      <c r="D95" s="778"/>
      <c r="E95" s="203"/>
      <c r="F95" s="208" t="s">
        <v>272</v>
      </c>
      <c r="G95" s="94">
        <f>ROUND(SUM(G92:G94),0)</f>
        <v>0</v>
      </c>
      <c r="H95" s="234"/>
      <c r="I95" s="136"/>
      <c r="J95" s="117"/>
      <c r="K95" s="117"/>
      <c r="L95" s="117"/>
      <c r="M95" s="117"/>
      <c r="N95" s="117"/>
      <c r="O95" s="117"/>
      <c r="P95" s="117"/>
    </row>
    <row r="96" spans="1:16" s="134" customFormat="1" x14ac:dyDescent="0.35">
      <c r="A96" s="117"/>
      <c r="B96" s="117"/>
      <c r="C96" s="142"/>
      <c r="D96" s="142"/>
      <c r="E96" s="118"/>
      <c r="F96" s="141"/>
      <c r="G96" s="105"/>
      <c r="H96" s="234"/>
    </row>
    <row r="97" spans="1:11" s="134" customFormat="1" x14ac:dyDescent="0.35">
      <c r="A97" s="349" t="s">
        <v>383</v>
      </c>
      <c r="B97" s="123"/>
      <c r="C97" s="123"/>
      <c r="D97" s="123"/>
      <c r="E97" s="123"/>
      <c r="F97" s="123"/>
      <c r="G97" s="124"/>
      <c r="H97" s="234"/>
      <c r="I97" s="152" t="s">
        <v>242</v>
      </c>
    </row>
    <row r="98" spans="1:11" s="134" customFormat="1" ht="45" customHeight="1" x14ac:dyDescent="0.35">
      <c r="A98" s="775" t="s">
        <v>370</v>
      </c>
      <c r="B98" s="776"/>
      <c r="C98" s="776"/>
      <c r="D98" s="776"/>
      <c r="E98" s="776"/>
      <c r="F98" s="776"/>
      <c r="G98" s="777"/>
      <c r="H98" s="234"/>
      <c r="I98"/>
    </row>
    <row r="99" spans="1:11" x14ac:dyDescent="0.35">
      <c r="A99" s="128"/>
      <c r="B99" s="129"/>
      <c r="C99" s="129"/>
      <c r="D99" s="129"/>
      <c r="E99" s="129"/>
      <c r="F99" s="143" t="s">
        <v>41</v>
      </c>
      <c r="G99" s="92">
        <f>ROUND(G91,0)</f>
        <v>0</v>
      </c>
      <c r="H99" s="234"/>
      <c r="I99" s="152" t="s">
        <v>246</v>
      </c>
    </row>
    <row r="100" spans="1:11" x14ac:dyDescent="0.35">
      <c r="A100" s="8"/>
      <c r="B100" s="8"/>
      <c r="C100" s="8"/>
      <c r="D100" s="8"/>
      <c r="E100" s="8"/>
      <c r="F100" s="8"/>
      <c r="G100" s="8"/>
      <c r="H100" s="234"/>
    </row>
    <row r="101" spans="1:11" s="134" customFormat="1" x14ac:dyDescent="0.35">
      <c r="A101" s="349" t="s">
        <v>382</v>
      </c>
      <c r="B101" s="125"/>
      <c r="C101" s="126"/>
      <c r="D101" s="126"/>
      <c r="E101" s="126"/>
      <c r="F101" s="126"/>
      <c r="G101" s="127"/>
      <c r="H101" s="234"/>
      <c r="I101" s="152" t="s">
        <v>242</v>
      </c>
      <c r="K101" s="117"/>
    </row>
    <row r="102" spans="1:11" s="134" customFormat="1" ht="45" customHeight="1" x14ac:dyDescent="0.35">
      <c r="A102" s="775"/>
      <c r="B102" s="776"/>
      <c r="C102" s="776"/>
      <c r="D102" s="776"/>
      <c r="E102" s="776"/>
      <c r="F102" s="776"/>
      <c r="G102" s="777"/>
      <c r="H102" s="234"/>
      <c r="K102" s="117"/>
    </row>
    <row r="103" spans="1:11" x14ac:dyDescent="0.35">
      <c r="A103" s="130"/>
      <c r="B103" s="131"/>
      <c r="C103" s="131"/>
      <c r="D103" s="131"/>
      <c r="E103" s="144"/>
      <c r="F103" s="89" t="s">
        <v>37</v>
      </c>
      <c r="G103" s="92">
        <f>ROUND(G95,0)</f>
        <v>0</v>
      </c>
      <c r="H103" s="234"/>
      <c r="I103" s="152" t="s">
        <v>247</v>
      </c>
    </row>
    <row r="104" spans="1:11" x14ac:dyDescent="0.35">
      <c r="A104" s="8"/>
      <c r="B104" s="8"/>
      <c r="C104" s="8"/>
      <c r="D104" s="8"/>
      <c r="E104" s="8"/>
      <c r="F104" s="8"/>
      <c r="G104" s="100"/>
      <c r="H104" s="234"/>
    </row>
    <row r="105" spans="1:11" x14ac:dyDescent="0.35">
      <c r="A105" s="8"/>
      <c r="B105" s="8"/>
      <c r="C105" s="8"/>
      <c r="D105" s="8"/>
      <c r="E105" s="350"/>
      <c r="F105" s="222" t="s">
        <v>381</v>
      </c>
      <c r="G105" s="93">
        <f>G99+G103</f>
        <v>0</v>
      </c>
      <c r="H105" s="234"/>
      <c r="I105" s="151" t="s">
        <v>245</v>
      </c>
    </row>
    <row r="106" spans="1:11" x14ac:dyDescent="0.35">
      <c r="A106" s="8"/>
      <c r="B106" s="8"/>
      <c r="C106" s="8"/>
      <c r="D106" s="8"/>
      <c r="E106" s="8"/>
      <c r="F106" s="8"/>
      <c r="G106" s="8"/>
      <c r="H106" s="234"/>
    </row>
    <row r="107" spans="1:11" x14ac:dyDescent="0.35">
      <c r="A107" s="8"/>
      <c r="B107" s="8"/>
      <c r="C107" s="8"/>
      <c r="D107" s="8"/>
      <c r="E107" s="8"/>
      <c r="F107" s="8"/>
      <c r="G107" s="8"/>
    </row>
    <row r="108" spans="1:11" x14ac:dyDescent="0.35">
      <c r="A108" s="8"/>
      <c r="B108" s="8"/>
      <c r="C108" s="8"/>
      <c r="D108" s="8"/>
      <c r="E108" s="8"/>
      <c r="F108" s="8"/>
      <c r="G108" s="8"/>
    </row>
    <row r="109" spans="1:11" x14ac:dyDescent="0.35">
      <c r="A109" s="8"/>
      <c r="B109" s="8"/>
      <c r="C109" s="8"/>
      <c r="D109" s="8"/>
      <c r="E109" s="8"/>
      <c r="F109" s="8"/>
      <c r="G109" s="8"/>
    </row>
    <row r="110" spans="1:11" x14ac:dyDescent="0.35">
      <c r="A110" s="8"/>
      <c r="B110" s="8"/>
      <c r="C110" s="8"/>
      <c r="D110" s="8"/>
      <c r="E110" s="8"/>
      <c r="F110" s="8"/>
      <c r="G110" s="8"/>
    </row>
    <row r="111" spans="1:11" x14ac:dyDescent="0.35">
      <c r="A111" s="8"/>
      <c r="B111" s="8"/>
      <c r="C111" s="8"/>
      <c r="D111" s="8"/>
      <c r="E111" s="8"/>
      <c r="F111" s="8"/>
      <c r="G111" s="8"/>
    </row>
    <row r="112" spans="1:11" x14ac:dyDescent="0.35">
      <c r="A112" s="8"/>
      <c r="B112" s="8"/>
      <c r="C112" s="8"/>
      <c r="D112" s="8"/>
      <c r="E112" s="8"/>
      <c r="F112" s="8"/>
      <c r="G112" s="8"/>
    </row>
    <row r="113" spans="1:7" x14ac:dyDescent="0.35">
      <c r="A113" s="8"/>
      <c r="B113" s="8"/>
      <c r="C113" s="8"/>
      <c r="D113" s="8"/>
      <c r="E113" s="8"/>
      <c r="F113" s="8"/>
      <c r="G113" s="8"/>
    </row>
    <row r="114" spans="1:7" x14ac:dyDescent="0.35">
      <c r="A114" s="8"/>
      <c r="B114" s="8"/>
      <c r="C114" s="8"/>
      <c r="D114" s="8"/>
      <c r="E114" s="8"/>
      <c r="F114" s="8"/>
      <c r="G114" s="8"/>
    </row>
    <row r="115" spans="1:7" x14ac:dyDescent="0.35">
      <c r="A115" s="8"/>
      <c r="B115" s="8"/>
      <c r="C115" s="8"/>
      <c r="D115" s="8"/>
      <c r="E115" s="8"/>
      <c r="F115" s="8"/>
      <c r="G115" s="8"/>
    </row>
    <row r="116" spans="1:7" x14ac:dyDescent="0.35">
      <c r="A116" s="8"/>
      <c r="B116" s="8"/>
      <c r="C116" s="8"/>
      <c r="D116" s="8"/>
      <c r="E116" s="8"/>
      <c r="F116" s="8"/>
      <c r="G116" s="8"/>
    </row>
    <row r="117" spans="1:7" x14ac:dyDescent="0.35">
      <c r="A117" s="8"/>
      <c r="B117" s="8"/>
      <c r="C117" s="8"/>
      <c r="D117" s="8"/>
      <c r="E117" s="8"/>
      <c r="F117" s="8"/>
      <c r="G117" s="8"/>
    </row>
    <row r="118" spans="1:7" x14ac:dyDescent="0.35">
      <c r="A118" s="8"/>
      <c r="B118" s="8"/>
      <c r="C118" s="8"/>
      <c r="D118" s="8"/>
      <c r="E118" s="8"/>
      <c r="F118" s="8"/>
      <c r="G118" s="8"/>
    </row>
    <row r="119" spans="1:7" x14ac:dyDescent="0.35">
      <c r="A119" s="8"/>
      <c r="B119" s="8"/>
      <c r="C119" s="8"/>
      <c r="D119" s="8"/>
      <c r="E119" s="8"/>
      <c r="F119" s="8"/>
      <c r="G119" s="8"/>
    </row>
    <row r="120" spans="1:7" x14ac:dyDescent="0.35">
      <c r="A120" s="8"/>
      <c r="B120" s="8"/>
      <c r="C120" s="8"/>
      <c r="D120" s="8"/>
      <c r="E120" s="8"/>
      <c r="F120" s="8"/>
      <c r="G120" s="8"/>
    </row>
    <row r="121" spans="1:7" x14ac:dyDescent="0.35">
      <c r="A121" s="8"/>
      <c r="B121" s="8"/>
      <c r="C121" s="8"/>
      <c r="D121" s="8"/>
      <c r="E121" s="8"/>
      <c r="F121" s="8"/>
      <c r="G121" s="8"/>
    </row>
    <row r="122" spans="1:7" x14ac:dyDescent="0.35">
      <c r="A122" s="8"/>
      <c r="B122" s="8"/>
      <c r="C122" s="8"/>
      <c r="D122" s="8"/>
      <c r="E122" s="8"/>
      <c r="F122" s="8"/>
      <c r="G122" s="8"/>
    </row>
    <row r="123" spans="1:7" x14ac:dyDescent="0.35">
      <c r="A123" s="8"/>
      <c r="B123" s="8"/>
      <c r="C123" s="8"/>
      <c r="D123" s="8"/>
      <c r="E123" s="8"/>
      <c r="F123" s="8"/>
      <c r="G123" s="8"/>
    </row>
    <row r="124" spans="1:7" x14ac:dyDescent="0.35">
      <c r="A124" s="8"/>
      <c r="B124" s="8"/>
      <c r="C124" s="8"/>
      <c r="D124" s="8"/>
      <c r="E124" s="8"/>
      <c r="F124" s="8"/>
      <c r="G124" s="8"/>
    </row>
    <row r="125" spans="1:7" x14ac:dyDescent="0.35">
      <c r="A125" s="8"/>
      <c r="B125" s="8"/>
      <c r="C125" s="8"/>
      <c r="D125" s="8"/>
      <c r="E125" s="8"/>
      <c r="F125" s="8"/>
      <c r="G125" s="8"/>
    </row>
    <row r="126" spans="1:7" x14ac:dyDescent="0.35">
      <c r="A126" s="8"/>
      <c r="B126" s="8"/>
      <c r="C126" s="8"/>
      <c r="D126" s="8"/>
      <c r="E126" s="8"/>
      <c r="F126" s="8"/>
      <c r="G126" s="8"/>
    </row>
    <row r="127" spans="1:7" x14ac:dyDescent="0.35">
      <c r="A127" s="8"/>
      <c r="B127" s="8"/>
      <c r="C127" s="8"/>
      <c r="D127" s="8"/>
      <c r="E127" s="8"/>
      <c r="F127" s="8"/>
      <c r="G127" s="8"/>
    </row>
    <row r="128" spans="1:7" x14ac:dyDescent="0.35">
      <c r="A128" s="8"/>
      <c r="B128" s="8"/>
      <c r="C128" s="8"/>
      <c r="D128" s="8"/>
      <c r="E128" s="8"/>
      <c r="F128" s="8"/>
      <c r="G128" s="8"/>
    </row>
    <row r="129" spans="1:7" x14ac:dyDescent="0.35">
      <c r="A129" s="8"/>
      <c r="B129" s="8"/>
      <c r="C129" s="8"/>
      <c r="D129" s="8"/>
      <c r="E129" s="8"/>
      <c r="F129" s="8"/>
      <c r="G129" s="8"/>
    </row>
    <row r="130" spans="1:7" x14ac:dyDescent="0.35">
      <c r="A130" s="8"/>
      <c r="B130" s="8"/>
      <c r="C130" s="8"/>
      <c r="D130" s="8"/>
      <c r="E130" s="8"/>
      <c r="F130" s="8"/>
      <c r="G130" s="8"/>
    </row>
    <row r="131" spans="1:7" x14ac:dyDescent="0.35">
      <c r="A131" s="8"/>
      <c r="B131" s="8"/>
      <c r="C131" s="8"/>
      <c r="D131" s="8"/>
      <c r="E131" s="8"/>
      <c r="F131" s="8"/>
      <c r="G131" s="8"/>
    </row>
    <row r="132" spans="1:7" x14ac:dyDescent="0.35">
      <c r="A132" s="8"/>
      <c r="B132" s="8"/>
      <c r="C132" s="8"/>
      <c r="D132" s="8"/>
      <c r="E132" s="8"/>
      <c r="F132" s="8"/>
      <c r="G132" s="8"/>
    </row>
    <row r="133" spans="1:7" x14ac:dyDescent="0.35">
      <c r="A133" s="8"/>
      <c r="B133" s="8"/>
      <c r="C133" s="8"/>
      <c r="D133" s="8"/>
      <c r="E133" s="8"/>
      <c r="F133" s="8"/>
      <c r="G133" s="8"/>
    </row>
    <row r="134" spans="1:7" x14ac:dyDescent="0.35">
      <c r="A134" s="8"/>
      <c r="B134" s="8"/>
      <c r="C134" s="8"/>
      <c r="D134" s="8"/>
      <c r="E134" s="8"/>
      <c r="F134" s="8"/>
      <c r="G134" s="8"/>
    </row>
    <row r="135" spans="1:7" x14ac:dyDescent="0.35">
      <c r="A135" s="8"/>
      <c r="B135" s="8"/>
      <c r="C135" s="8"/>
      <c r="D135" s="8"/>
      <c r="E135" s="8"/>
      <c r="F135" s="8"/>
      <c r="G135" s="8"/>
    </row>
    <row r="136" spans="1:7" x14ac:dyDescent="0.35">
      <c r="A136" s="8"/>
      <c r="B136" s="8"/>
      <c r="C136" s="8"/>
      <c r="D136" s="8"/>
      <c r="E136" s="8"/>
      <c r="F136" s="8"/>
      <c r="G136" s="8"/>
    </row>
    <row r="137" spans="1:7" x14ac:dyDescent="0.35">
      <c r="A137" s="8"/>
      <c r="B137" s="8"/>
      <c r="C137" s="8"/>
      <c r="D137" s="8"/>
      <c r="E137" s="8"/>
      <c r="F137" s="8"/>
      <c r="G137" s="8"/>
    </row>
    <row r="138" spans="1:7" x14ac:dyDescent="0.35">
      <c r="A138" s="8"/>
      <c r="B138" s="8"/>
      <c r="C138" s="8"/>
      <c r="D138" s="8"/>
      <c r="E138" s="8"/>
      <c r="F138" s="8"/>
      <c r="G138" s="8"/>
    </row>
    <row r="139" spans="1:7" x14ac:dyDescent="0.35">
      <c r="A139" s="8"/>
      <c r="B139" s="8"/>
      <c r="C139" s="8"/>
      <c r="D139" s="8"/>
      <c r="E139" s="8"/>
      <c r="F139" s="8"/>
      <c r="G139" s="8"/>
    </row>
    <row r="140" spans="1:7" x14ac:dyDescent="0.35">
      <c r="A140" s="8"/>
      <c r="B140" s="8"/>
      <c r="C140" s="8"/>
      <c r="D140" s="8"/>
      <c r="E140" s="8"/>
      <c r="F140" s="8"/>
      <c r="G140" s="8"/>
    </row>
    <row r="141" spans="1:7" x14ac:dyDescent="0.35">
      <c r="A141" s="8"/>
      <c r="B141" s="8"/>
      <c r="C141" s="8"/>
      <c r="D141" s="8"/>
      <c r="E141" s="8"/>
      <c r="F141" s="8"/>
      <c r="G141" s="8"/>
    </row>
    <row r="142" spans="1:7" x14ac:dyDescent="0.35">
      <c r="A142" s="8"/>
      <c r="B142" s="8"/>
      <c r="C142" s="8"/>
      <c r="D142" s="8"/>
      <c r="E142" s="8"/>
      <c r="F142" s="8"/>
      <c r="G142" s="8"/>
    </row>
    <row r="143" spans="1:7" x14ac:dyDescent="0.35">
      <c r="A143" s="8"/>
      <c r="B143" s="8"/>
      <c r="C143" s="8"/>
      <c r="D143" s="8"/>
      <c r="E143" s="8"/>
      <c r="F143" s="8"/>
      <c r="G143" s="8"/>
    </row>
    <row r="144" spans="1:7" x14ac:dyDescent="0.35">
      <c r="A144" s="8"/>
      <c r="B144" s="8"/>
      <c r="C144" s="8"/>
      <c r="D144" s="8"/>
      <c r="E144" s="8"/>
      <c r="F144" s="8"/>
      <c r="G144" s="8"/>
    </row>
    <row r="145" spans="1:7" x14ac:dyDescent="0.35">
      <c r="A145" s="8"/>
      <c r="B145" s="8"/>
      <c r="C145" s="8"/>
      <c r="D145" s="8"/>
      <c r="E145" s="8"/>
      <c r="F145" s="8"/>
      <c r="G145" s="8"/>
    </row>
    <row r="146" spans="1:7" x14ac:dyDescent="0.35">
      <c r="A146" s="8"/>
      <c r="B146" s="8"/>
      <c r="C146" s="8"/>
      <c r="D146" s="8"/>
      <c r="E146" s="8"/>
      <c r="F146" s="8"/>
      <c r="G146" s="8"/>
    </row>
    <row r="147" spans="1:7" x14ac:dyDescent="0.35">
      <c r="A147" s="8"/>
      <c r="B147" s="8"/>
      <c r="C147" s="8"/>
      <c r="D147" s="8"/>
      <c r="E147" s="8"/>
      <c r="F147" s="8"/>
      <c r="G147" s="8"/>
    </row>
    <row r="148" spans="1:7" x14ac:dyDescent="0.35">
      <c r="A148" s="8"/>
      <c r="B148" s="8"/>
      <c r="C148" s="8"/>
      <c r="D148" s="8"/>
      <c r="E148" s="8"/>
      <c r="F148" s="8"/>
      <c r="G148" s="8"/>
    </row>
    <row r="149" spans="1:7" x14ac:dyDescent="0.35">
      <c r="A149" s="8"/>
      <c r="B149" s="8"/>
      <c r="C149" s="8"/>
      <c r="D149" s="8"/>
      <c r="E149" s="8"/>
      <c r="F149" s="8"/>
      <c r="G149" s="8"/>
    </row>
    <row r="150" spans="1:7" x14ac:dyDescent="0.35">
      <c r="A150" s="8"/>
      <c r="B150" s="8"/>
      <c r="C150" s="8"/>
      <c r="D150" s="8"/>
      <c r="E150" s="8"/>
      <c r="F150" s="8"/>
      <c r="G150" s="8"/>
    </row>
    <row r="151" spans="1:7" x14ac:dyDescent="0.35">
      <c r="A151" s="8"/>
      <c r="B151" s="8"/>
      <c r="C151" s="8"/>
      <c r="D151" s="8"/>
      <c r="E151" s="8"/>
      <c r="F151" s="8"/>
      <c r="G151" s="8"/>
    </row>
    <row r="152" spans="1:7" x14ac:dyDescent="0.35">
      <c r="A152" s="8"/>
      <c r="B152" s="8"/>
      <c r="C152" s="8"/>
      <c r="D152" s="8"/>
      <c r="E152" s="8"/>
      <c r="F152" s="8"/>
      <c r="G152" s="8"/>
    </row>
    <row r="153" spans="1:7" x14ac:dyDescent="0.35">
      <c r="A153" s="8"/>
      <c r="B153" s="8"/>
      <c r="C153" s="8"/>
      <c r="D153" s="8"/>
      <c r="E153" s="8"/>
      <c r="F153" s="8"/>
      <c r="G153" s="8"/>
    </row>
    <row r="154" spans="1:7" x14ac:dyDescent="0.35">
      <c r="A154" s="8"/>
      <c r="B154" s="8"/>
      <c r="C154" s="8"/>
      <c r="D154" s="8"/>
      <c r="E154" s="8"/>
      <c r="F154" s="8"/>
      <c r="G154" s="8"/>
    </row>
    <row r="155" spans="1:7" x14ac:dyDescent="0.35">
      <c r="A155" s="8"/>
      <c r="B155" s="8"/>
      <c r="C155" s="8"/>
      <c r="D155" s="8"/>
      <c r="E155" s="8"/>
      <c r="F155" s="8"/>
      <c r="G155" s="8"/>
    </row>
    <row r="156" spans="1:7" x14ac:dyDescent="0.35">
      <c r="A156" s="8"/>
      <c r="B156" s="8"/>
      <c r="C156" s="8"/>
      <c r="D156" s="8"/>
      <c r="E156" s="8"/>
      <c r="F156" s="8"/>
      <c r="G156" s="8"/>
    </row>
    <row r="157" spans="1:7" x14ac:dyDescent="0.35">
      <c r="A157" s="8"/>
      <c r="B157" s="8"/>
      <c r="C157" s="8"/>
      <c r="D157" s="8"/>
      <c r="E157" s="8"/>
      <c r="F157" s="8"/>
      <c r="G157" s="8"/>
    </row>
    <row r="158" spans="1:7" x14ac:dyDescent="0.35">
      <c r="A158" s="8"/>
      <c r="B158" s="8"/>
      <c r="C158" s="8"/>
      <c r="D158" s="8"/>
      <c r="E158" s="8"/>
      <c r="F158" s="8"/>
      <c r="G158" s="8"/>
    </row>
    <row r="159" spans="1:7" x14ac:dyDescent="0.35">
      <c r="A159" s="8"/>
      <c r="B159" s="8"/>
      <c r="C159" s="8"/>
      <c r="D159" s="8"/>
      <c r="E159" s="8"/>
      <c r="F159" s="8"/>
      <c r="G159" s="8"/>
    </row>
    <row r="160" spans="1:7" x14ac:dyDescent="0.35">
      <c r="A160" s="8"/>
      <c r="B160" s="8"/>
      <c r="C160" s="8"/>
      <c r="D160" s="8"/>
      <c r="E160" s="8"/>
      <c r="F160" s="8"/>
      <c r="G160" s="8"/>
    </row>
    <row r="161" spans="1:7" x14ac:dyDescent="0.35">
      <c r="A161" s="8"/>
      <c r="B161" s="8"/>
      <c r="C161" s="8"/>
      <c r="D161" s="8"/>
      <c r="E161" s="8"/>
      <c r="F161" s="8"/>
      <c r="G161" s="8"/>
    </row>
    <row r="162" spans="1:7" x14ac:dyDescent="0.35">
      <c r="A162" s="8"/>
      <c r="B162" s="8"/>
      <c r="C162" s="8"/>
      <c r="D162" s="8"/>
      <c r="E162" s="8"/>
      <c r="F162" s="8"/>
      <c r="G162" s="8"/>
    </row>
    <row r="163" spans="1:7" x14ac:dyDescent="0.35">
      <c r="A163" s="8"/>
      <c r="B163" s="8"/>
      <c r="C163" s="8"/>
      <c r="D163" s="8"/>
      <c r="E163" s="8"/>
      <c r="F163" s="8"/>
      <c r="G163" s="8"/>
    </row>
    <row r="164" spans="1:7" x14ac:dyDescent="0.35">
      <c r="A164" s="8"/>
      <c r="B164" s="8"/>
      <c r="C164" s="8"/>
      <c r="D164" s="8"/>
      <c r="E164" s="8"/>
      <c r="F164" s="8"/>
      <c r="G164" s="8"/>
    </row>
    <row r="165" spans="1:7" x14ac:dyDescent="0.35">
      <c r="A165" s="8"/>
      <c r="B165" s="8"/>
      <c r="C165" s="8"/>
      <c r="D165" s="8"/>
      <c r="E165" s="8"/>
      <c r="F165" s="8"/>
      <c r="G165" s="8"/>
    </row>
    <row r="166" spans="1:7" x14ac:dyDescent="0.35">
      <c r="A166" s="8"/>
      <c r="B166" s="8"/>
      <c r="C166" s="8"/>
      <c r="D166" s="8"/>
      <c r="E166" s="8"/>
      <c r="F166" s="8"/>
      <c r="G166" s="8"/>
    </row>
    <row r="167" spans="1:7" x14ac:dyDescent="0.35">
      <c r="A167" s="8"/>
      <c r="B167" s="8"/>
      <c r="C167" s="8"/>
      <c r="D167" s="8"/>
      <c r="E167" s="8"/>
      <c r="F167" s="8"/>
      <c r="G167" s="8"/>
    </row>
    <row r="168" spans="1:7" x14ac:dyDescent="0.35">
      <c r="A168" s="8"/>
      <c r="B168" s="8"/>
      <c r="C168" s="8"/>
      <c r="D168" s="8"/>
      <c r="E168" s="8"/>
      <c r="F168" s="8"/>
      <c r="G168" s="8"/>
    </row>
    <row r="169" spans="1:7" x14ac:dyDescent="0.35">
      <c r="A169" s="8"/>
      <c r="B169" s="8"/>
      <c r="C169" s="8"/>
      <c r="D169" s="8"/>
      <c r="E169" s="8"/>
      <c r="F169" s="8"/>
      <c r="G169" s="8"/>
    </row>
    <row r="170" spans="1:7" x14ac:dyDescent="0.35">
      <c r="A170" s="8"/>
      <c r="B170" s="8"/>
      <c r="C170" s="8"/>
      <c r="D170" s="8"/>
      <c r="E170" s="8"/>
      <c r="F170" s="8"/>
      <c r="G170" s="8"/>
    </row>
    <row r="171" spans="1:7" x14ac:dyDescent="0.35">
      <c r="A171" s="8"/>
      <c r="B171" s="8"/>
      <c r="C171" s="8"/>
      <c r="D171" s="8"/>
      <c r="E171" s="8"/>
      <c r="F171" s="8"/>
      <c r="G171" s="8"/>
    </row>
    <row r="172" spans="1:7" x14ac:dyDescent="0.35">
      <c r="A172" s="8"/>
      <c r="B172" s="8"/>
      <c r="C172" s="8"/>
      <c r="D172" s="8"/>
      <c r="E172" s="8"/>
      <c r="F172" s="8"/>
      <c r="G172" s="8"/>
    </row>
    <row r="173" spans="1:7" x14ac:dyDescent="0.35">
      <c r="A173" s="8"/>
      <c r="B173" s="8"/>
      <c r="C173" s="8"/>
      <c r="D173" s="8"/>
      <c r="E173" s="8"/>
      <c r="F173" s="8"/>
      <c r="G173" s="8"/>
    </row>
    <row r="174" spans="1:7" x14ac:dyDescent="0.35">
      <c r="A174" s="8"/>
      <c r="B174" s="8"/>
      <c r="C174" s="8"/>
      <c r="D174" s="8"/>
      <c r="E174" s="8"/>
      <c r="F174" s="8"/>
      <c r="G174" s="8"/>
    </row>
    <row r="175" spans="1:7" x14ac:dyDescent="0.35">
      <c r="A175" s="8"/>
      <c r="B175" s="8"/>
      <c r="C175" s="8"/>
      <c r="D175" s="8"/>
      <c r="E175" s="8"/>
      <c r="F175" s="8"/>
      <c r="G175" s="8"/>
    </row>
    <row r="176" spans="1:7" x14ac:dyDescent="0.35">
      <c r="A176" s="8"/>
      <c r="B176" s="8"/>
      <c r="C176" s="8"/>
      <c r="D176" s="8"/>
      <c r="E176" s="8"/>
      <c r="F176" s="8"/>
      <c r="G176" s="8"/>
    </row>
    <row r="177" spans="1:7" x14ac:dyDescent="0.35">
      <c r="A177" s="8"/>
      <c r="B177" s="8"/>
      <c r="C177" s="8"/>
      <c r="D177" s="8"/>
      <c r="E177" s="8"/>
      <c r="F177" s="8"/>
      <c r="G177" s="8"/>
    </row>
    <row r="178" spans="1:7" x14ac:dyDescent="0.35">
      <c r="A178" s="8"/>
      <c r="B178" s="8"/>
      <c r="C178" s="8"/>
      <c r="D178" s="8"/>
      <c r="E178" s="8"/>
      <c r="F178" s="8"/>
      <c r="G178" s="8"/>
    </row>
    <row r="179" spans="1:7" x14ac:dyDescent="0.35">
      <c r="A179" s="8"/>
      <c r="B179" s="8"/>
      <c r="C179" s="8"/>
      <c r="D179" s="8"/>
      <c r="E179" s="8"/>
      <c r="F179" s="8"/>
      <c r="G179" s="8"/>
    </row>
    <row r="180" spans="1:7" x14ac:dyDescent="0.35">
      <c r="A180" s="8"/>
      <c r="B180" s="8"/>
      <c r="C180" s="8"/>
      <c r="D180" s="8"/>
      <c r="E180" s="8"/>
      <c r="F180" s="8"/>
      <c r="G180" s="8"/>
    </row>
    <row r="181" spans="1:7" x14ac:dyDescent="0.35">
      <c r="A181" s="8"/>
      <c r="B181" s="8"/>
      <c r="C181" s="8"/>
      <c r="D181" s="8"/>
      <c r="E181" s="8"/>
      <c r="F181" s="8"/>
      <c r="G181" s="8"/>
    </row>
    <row r="182" spans="1:7" x14ac:dyDescent="0.35">
      <c r="A182" s="8"/>
      <c r="B182" s="8"/>
      <c r="C182" s="8"/>
      <c r="D182" s="8"/>
      <c r="E182" s="8"/>
      <c r="F182" s="8"/>
      <c r="G182" s="8"/>
    </row>
    <row r="183" spans="1:7" x14ac:dyDescent="0.35">
      <c r="A183" s="8"/>
      <c r="B183" s="8"/>
      <c r="C183" s="8"/>
      <c r="D183" s="8"/>
      <c r="E183" s="8"/>
      <c r="F183" s="8"/>
      <c r="G183" s="8"/>
    </row>
    <row r="184" spans="1:7" x14ac:dyDescent="0.35">
      <c r="A184" s="8"/>
      <c r="B184" s="8"/>
      <c r="C184" s="8"/>
      <c r="D184" s="8"/>
      <c r="E184" s="8"/>
      <c r="F184" s="8"/>
      <c r="G184" s="8"/>
    </row>
    <row r="185" spans="1:7" x14ac:dyDescent="0.35">
      <c r="A185" s="8"/>
      <c r="B185" s="8"/>
      <c r="C185" s="8"/>
      <c r="D185" s="8"/>
      <c r="E185" s="8"/>
      <c r="F185" s="8"/>
      <c r="G185" s="8"/>
    </row>
    <row r="186" spans="1:7" x14ac:dyDescent="0.35">
      <c r="A186" s="8"/>
      <c r="B186" s="8"/>
      <c r="C186" s="8"/>
      <c r="D186" s="8"/>
      <c r="E186" s="8"/>
      <c r="F186" s="8"/>
      <c r="G186" s="8"/>
    </row>
    <row r="187" spans="1:7" x14ac:dyDescent="0.35">
      <c r="A187" s="8"/>
      <c r="B187" s="8"/>
      <c r="C187" s="8"/>
      <c r="D187" s="8"/>
      <c r="E187" s="8"/>
      <c r="F187" s="8"/>
      <c r="G187" s="8"/>
    </row>
    <row r="188" spans="1:7" x14ac:dyDescent="0.35">
      <c r="A188" s="8"/>
      <c r="B188" s="8"/>
      <c r="C188" s="8"/>
      <c r="D188" s="8"/>
      <c r="E188" s="8"/>
      <c r="F188" s="8"/>
      <c r="G188" s="8"/>
    </row>
    <row r="189" spans="1:7" x14ac:dyDescent="0.35">
      <c r="A189" s="8"/>
      <c r="B189" s="8"/>
      <c r="C189" s="8"/>
      <c r="D189" s="8"/>
      <c r="E189" s="8"/>
      <c r="F189" s="8"/>
      <c r="G189" s="8"/>
    </row>
    <row r="190" spans="1:7" x14ac:dyDescent="0.35">
      <c r="A190" s="8"/>
      <c r="B190" s="8"/>
      <c r="C190" s="8"/>
      <c r="D190" s="8"/>
      <c r="E190" s="8"/>
      <c r="F190" s="8"/>
      <c r="G190" s="8"/>
    </row>
    <row r="191" spans="1:7" x14ac:dyDescent="0.35">
      <c r="A191" s="8"/>
      <c r="B191" s="8"/>
      <c r="C191" s="8"/>
      <c r="D191" s="8"/>
      <c r="E191" s="8"/>
      <c r="F191" s="8"/>
      <c r="G191" s="8"/>
    </row>
    <row r="192" spans="1:7" x14ac:dyDescent="0.35">
      <c r="A192" s="8"/>
      <c r="B192" s="8"/>
      <c r="C192" s="8"/>
      <c r="D192" s="8"/>
      <c r="E192" s="8"/>
      <c r="F192" s="8"/>
      <c r="G192" s="8"/>
    </row>
    <row r="193" spans="1:7" x14ac:dyDescent="0.35">
      <c r="A193" s="8"/>
      <c r="B193" s="8"/>
      <c r="C193" s="8"/>
      <c r="D193" s="8"/>
      <c r="E193" s="8"/>
      <c r="F193" s="8"/>
      <c r="G193" s="8"/>
    </row>
    <row r="194" spans="1:7" x14ac:dyDescent="0.35">
      <c r="A194" s="8"/>
      <c r="B194" s="8"/>
      <c r="C194" s="8"/>
      <c r="D194" s="8"/>
      <c r="E194" s="8"/>
      <c r="F194" s="8"/>
      <c r="G194" s="8"/>
    </row>
    <row r="195" spans="1:7" x14ac:dyDescent="0.35">
      <c r="A195" s="8"/>
      <c r="B195" s="8"/>
      <c r="C195" s="8"/>
      <c r="D195" s="8"/>
      <c r="E195" s="8"/>
      <c r="F195" s="8"/>
      <c r="G195" s="8"/>
    </row>
    <row r="196" spans="1:7" x14ac:dyDescent="0.35">
      <c r="A196" s="8"/>
      <c r="B196" s="8"/>
      <c r="C196" s="8"/>
      <c r="D196" s="8"/>
      <c r="E196" s="8"/>
      <c r="F196" s="8"/>
      <c r="G196" s="8"/>
    </row>
    <row r="197" spans="1:7" x14ac:dyDescent="0.35">
      <c r="A197" s="8"/>
      <c r="B197" s="8"/>
      <c r="C197" s="8"/>
      <c r="D197" s="8"/>
      <c r="E197" s="8"/>
      <c r="F197" s="8"/>
      <c r="G197" s="8"/>
    </row>
    <row r="198" spans="1:7" x14ac:dyDescent="0.35">
      <c r="A198" s="8"/>
      <c r="B198" s="8"/>
      <c r="C198" s="8"/>
      <c r="D198" s="8"/>
      <c r="E198" s="8"/>
      <c r="F198" s="8"/>
      <c r="G198" s="8"/>
    </row>
    <row r="199" spans="1:7" x14ac:dyDescent="0.35">
      <c r="A199" s="8"/>
      <c r="B199" s="8"/>
      <c r="C199" s="8"/>
      <c r="D199" s="8"/>
      <c r="E199" s="8"/>
      <c r="F199" s="8"/>
      <c r="G199" s="8"/>
    </row>
    <row r="200" spans="1:7" x14ac:dyDescent="0.35">
      <c r="A200" s="8"/>
      <c r="B200" s="8"/>
      <c r="C200" s="8"/>
      <c r="D200" s="8"/>
      <c r="E200" s="8"/>
      <c r="F200" s="8"/>
      <c r="G200" s="8"/>
    </row>
    <row r="201" spans="1:7" x14ac:dyDescent="0.35">
      <c r="A201" s="8"/>
      <c r="B201" s="8"/>
      <c r="C201" s="8"/>
      <c r="D201" s="8"/>
      <c r="E201" s="8"/>
      <c r="F201" s="8"/>
      <c r="G201" s="8"/>
    </row>
    <row r="202" spans="1:7" x14ac:dyDescent="0.35">
      <c r="A202" s="8"/>
      <c r="B202" s="8"/>
      <c r="C202" s="8"/>
      <c r="D202" s="8"/>
      <c r="E202" s="8"/>
      <c r="F202" s="8"/>
      <c r="G202" s="8"/>
    </row>
    <row r="203" spans="1:7" x14ac:dyDescent="0.35">
      <c r="A203" s="8"/>
      <c r="B203" s="8"/>
      <c r="C203" s="8"/>
      <c r="D203" s="8"/>
      <c r="E203" s="8"/>
      <c r="F203" s="8"/>
      <c r="G203" s="8"/>
    </row>
    <row r="204" spans="1:7" x14ac:dyDescent="0.35">
      <c r="A204" s="8"/>
      <c r="B204" s="8"/>
      <c r="C204" s="8"/>
      <c r="D204" s="8"/>
      <c r="E204" s="8"/>
      <c r="F204" s="8"/>
      <c r="G204" s="8"/>
    </row>
    <row r="205" spans="1:7" x14ac:dyDescent="0.35">
      <c r="A205" s="8"/>
      <c r="B205" s="8"/>
      <c r="C205" s="8"/>
      <c r="D205" s="8"/>
      <c r="E205" s="8"/>
      <c r="F205" s="8"/>
      <c r="G205" s="8"/>
    </row>
    <row r="206" spans="1:7" x14ac:dyDescent="0.35">
      <c r="A206" s="8"/>
      <c r="B206" s="8"/>
      <c r="C206" s="8"/>
      <c r="D206" s="8"/>
      <c r="E206" s="8"/>
      <c r="F206" s="8"/>
      <c r="G206" s="8"/>
    </row>
    <row r="207" spans="1:7" x14ac:dyDescent="0.35">
      <c r="A207" s="8"/>
      <c r="B207" s="8"/>
      <c r="C207" s="8"/>
      <c r="D207" s="8"/>
      <c r="E207" s="8"/>
      <c r="F207" s="8"/>
      <c r="G207" s="8"/>
    </row>
    <row r="208" spans="1:7" x14ac:dyDescent="0.35">
      <c r="A208" s="8"/>
      <c r="B208" s="8"/>
      <c r="C208" s="8"/>
      <c r="D208" s="8"/>
      <c r="E208" s="8"/>
      <c r="F208" s="8"/>
      <c r="G208" s="8"/>
    </row>
    <row r="209" spans="1:7" x14ac:dyDescent="0.35">
      <c r="A209" s="8"/>
      <c r="B209" s="8"/>
      <c r="C209" s="8"/>
      <c r="D209" s="8"/>
      <c r="E209" s="8"/>
      <c r="F209" s="8"/>
      <c r="G209" s="8"/>
    </row>
    <row r="210" spans="1:7" x14ac:dyDescent="0.35">
      <c r="A210" s="8"/>
      <c r="B210" s="8"/>
      <c r="C210" s="8"/>
      <c r="D210" s="8"/>
      <c r="E210" s="8"/>
      <c r="F210" s="8"/>
      <c r="G210" s="8"/>
    </row>
    <row r="211" spans="1:7" x14ac:dyDescent="0.35">
      <c r="A211" s="8"/>
      <c r="B211" s="8"/>
      <c r="C211" s="8"/>
      <c r="D211" s="8"/>
      <c r="E211" s="8"/>
      <c r="F211" s="8"/>
      <c r="G211" s="8"/>
    </row>
    <row r="212" spans="1:7" x14ac:dyDescent="0.35">
      <c r="A212" s="8"/>
      <c r="B212" s="8"/>
      <c r="C212" s="8"/>
      <c r="D212" s="8"/>
      <c r="E212" s="8"/>
      <c r="F212" s="8"/>
      <c r="G212" s="8"/>
    </row>
    <row r="213" spans="1:7" x14ac:dyDescent="0.35">
      <c r="A213" s="8"/>
      <c r="B213" s="8"/>
      <c r="C213" s="8"/>
      <c r="D213" s="8"/>
      <c r="E213" s="8"/>
      <c r="F213" s="8"/>
      <c r="G213" s="8"/>
    </row>
    <row r="214" spans="1:7" x14ac:dyDescent="0.35">
      <c r="A214" s="8"/>
      <c r="B214" s="8"/>
      <c r="C214" s="8"/>
      <c r="D214" s="8"/>
      <c r="E214" s="8"/>
      <c r="F214" s="8"/>
      <c r="G214" s="8"/>
    </row>
    <row r="215" spans="1:7" x14ac:dyDescent="0.35">
      <c r="A215" s="8"/>
      <c r="B215" s="8"/>
      <c r="C215" s="8"/>
      <c r="D215" s="8"/>
      <c r="E215" s="8"/>
      <c r="F215" s="8"/>
      <c r="G215" s="8"/>
    </row>
    <row r="216" spans="1:7" x14ac:dyDescent="0.35">
      <c r="A216" s="8"/>
      <c r="B216" s="8"/>
      <c r="C216" s="8"/>
      <c r="D216" s="8"/>
      <c r="E216" s="8"/>
      <c r="F216" s="8"/>
      <c r="G216" s="8"/>
    </row>
    <row r="217" spans="1:7" x14ac:dyDescent="0.35">
      <c r="A217" s="8"/>
      <c r="B217" s="8"/>
      <c r="C217" s="8"/>
      <c r="D217" s="8"/>
      <c r="E217" s="8"/>
      <c r="F217" s="8"/>
      <c r="G217" s="8"/>
    </row>
    <row r="218" spans="1:7" x14ac:dyDescent="0.35">
      <c r="A218" s="8"/>
      <c r="B218" s="8"/>
      <c r="C218" s="8"/>
      <c r="D218" s="8"/>
      <c r="E218" s="8"/>
      <c r="F218" s="8"/>
      <c r="G218" s="8"/>
    </row>
    <row r="219" spans="1:7" x14ac:dyDescent="0.35">
      <c r="A219" s="8"/>
      <c r="B219" s="8"/>
      <c r="C219" s="8"/>
      <c r="D219" s="8"/>
      <c r="E219" s="8"/>
      <c r="F219" s="8"/>
      <c r="G219" s="8"/>
    </row>
    <row r="220" spans="1:7" x14ac:dyDescent="0.35">
      <c r="A220" s="8"/>
      <c r="B220" s="8"/>
      <c r="C220" s="8"/>
      <c r="D220" s="8"/>
      <c r="E220" s="8"/>
      <c r="F220" s="8"/>
      <c r="G220" s="8"/>
    </row>
    <row r="221" spans="1:7" x14ac:dyDescent="0.35">
      <c r="A221" s="8"/>
      <c r="B221" s="8"/>
      <c r="C221" s="8"/>
      <c r="D221" s="8"/>
      <c r="E221" s="8"/>
      <c r="F221" s="8"/>
      <c r="G221" s="8"/>
    </row>
    <row r="222" spans="1:7" x14ac:dyDescent="0.35">
      <c r="A222" s="8"/>
      <c r="B222" s="8"/>
      <c r="C222" s="8"/>
      <c r="D222" s="8"/>
      <c r="E222" s="8"/>
      <c r="F222" s="8"/>
      <c r="G222" s="8"/>
    </row>
    <row r="223" spans="1:7" x14ac:dyDescent="0.35">
      <c r="A223" s="8"/>
      <c r="B223" s="8"/>
      <c r="C223" s="8"/>
      <c r="D223" s="8"/>
      <c r="E223" s="8"/>
      <c r="F223" s="8"/>
      <c r="G223" s="8"/>
    </row>
    <row r="224" spans="1:7" x14ac:dyDescent="0.35">
      <c r="A224" s="8"/>
      <c r="B224" s="8"/>
      <c r="C224" s="8"/>
      <c r="D224" s="8"/>
      <c r="E224" s="8"/>
      <c r="F224" s="8"/>
      <c r="G224" s="8"/>
    </row>
    <row r="225" spans="1:7" x14ac:dyDescent="0.35">
      <c r="A225" s="8"/>
      <c r="B225" s="8"/>
      <c r="C225" s="8"/>
      <c r="D225" s="8"/>
      <c r="E225" s="8"/>
      <c r="F225" s="8"/>
      <c r="G225" s="8"/>
    </row>
    <row r="226" spans="1:7" x14ac:dyDescent="0.35">
      <c r="A226" s="8"/>
      <c r="B226" s="8"/>
      <c r="C226" s="8"/>
      <c r="D226" s="8"/>
      <c r="E226" s="8"/>
      <c r="F226" s="8"/>
      <c r="G226" s="8"/>
    </row>
    <row r="227" spans="1:7" x14ac:dyDescent="0.35">
      <c r="A227" s="8"/>
      <c r="B227" s="8"/>
      <c r="C227" s="8"/>
      <c r="D227" s="8"/>
      <c r="E227" s="8"/>
      <c r="F227" s="8"/>
      <c r="G227" s="8"/>
    </row>
    <row r="228" spans="1:7" x14ac:dyDescent="0.35">
      <c r="A228" s="8"/>
      <c r="B228" s="8"/>
      <c r="C228" s="8"/>
      <c r="D228" s="8"/>
      <c r="E228" s="8"/>
      <c r="F228" s="8"/>
      <c r="G228" s="8"/>
    </row>
    <row r="229" spans="1:7" x14ac:dyDescent="0.35">
      <c r="A229" s="8"/>
      <c r="B229" s="8"/>
      <c r="C229" s="8"/>
      <c r="D229" s="8"/>
      <c r="E229" s="8"/>
      <c r="F229" s="8"/>
      <c r="G229" s="8"/>
    </row>
    <row r="230" spans="1:7" x14ac:dyDescent="0.35">
      <c r="A230" s="8"/>
      <c r="B230" s="8"/>
      <c r="C230" s="8"/>
      <c r="D230" s="8"/>
      <c r="E230" s="8"/>
      <c r="F230" s="8"/>
      <c r="G230" s="8"/>
    </row>
    <row r="231" spans="1:7" x14ac:dyDescent="0.35">
      <c r="A231" s="8"/>
      <c r="B231" s="8"/>
      <c r="C231" s="8"/>
      <c r="D231" s="8"/>
      <c r="E231" s="8"/>
      <c r="F231" s="8"/>
      <c r="G231" s="8"/>
    </row>
    <row r="232" spans="1:7" x14ac:dyDescent="0.35">
      <c r="A232" s="8"/>
      <c r="B232" s="8"/>
      <c r="C232" s="8"/>
      <c r="D232" s="8"/>
      <c r="E232" s="8"/>
      <c r="F232" s="8"/>
      <c r="G232" s="8"/>
    </row>
    <row r="233" spans="1:7" x14ac:dyDescent="0.35">
      <c r="A233" s="8"/>
      <c r="B233" s="8"/>
      <c r="C233" s="8"/>
      <c r="D233" s="8"/>
      <c r="E233" s="8"/>
      <c r="F233" s="8"/>
      <c r="G233" s="8"/>
    </row>
    <row r="234" spans="1:7" x14ac:dyDescent="0.35">
      <c r="A234" s="8"/>
      <c r="B234" s="8"/>
      <c r="C234" s="8"/>
      <c r="D234" s="8"/>
      <c r="E234" s="8"/>
      <c r="F234" s="8"/>
      <c r="G234" s="8"/>
    </row>
    <row r="235" spans="1:7" x14ac:dyDescent="0.35">
      <c r="A235" s="8"/>
      <c r="B235" s="8"/>
      <c r="C235" s="8"/>
      <c r="D235" s="8"/>
      <c r="E235" s="8"/>
      <c r="F235" s="8"/>
      <c r="G235" s="8"/>
    </row>
    <row r="236" spans="1:7" x14ac:dyDescent="0.35">
      <c r="A236" s="8"/>
      <c r="B236" s="8"/>
      <c r="C236" s="8"/>
      <c r="D236" s="8"/>
      <c r="E236" s="8"/>
      <c r="F236" s="8"/>
      <c r="G236" s="8"/>
    </row>
    <row r="237" spans="1:7" x14ac:dyDescent="0.35">
      <c r="A237" s="8"/>
      <c r="B237" s="8"/>
      <c r="C237" s="8"/>
      <c r="D237" s="8"/>
      <c r="E237" s="8"/>
      <c r="F237" s="8"/>
      <c r="G237" s="8"/>
    </row>
    <row r="238" spans="1:7" x14ac:dyDescent="0.35">
      <c r="A238" s="8"/>
      <c r="B238" s="8"/>
      <c r="C238" s="8"/>
      <c r="D238" s="8"/>
      <c r="E238" s="8"/>
      <c r="F238" s="8"/>
      <c r="G238" s="8"/>
    </row>
    <row r="239" spans="1:7" x14ac:dyDescent="0.35">
      <c r="A239" s="8"/>
      <c r="B239" s="8"/>
      <c r="C239" s="8"/>
      <c r="D239" s="8"/>
      <c r="E239" s="8"/>
      <c r="F239" s="8"/>
      <c r="G239" s="8"/>
    </row>
    <row r="240" spans="1:7" x14ac:dyDescent="0.35">
      <c r="A240" s="8"/>
      <c r="B240" s="8"/>
      <c r="C240" s="8"/>
      <c r="D240" s="8"/>
      <c r="E240" s="8"/>
      <c r="F240" s="8"/>
      <c r="G240" s="8"/>
    </row>
    <row r="241" spans="1:7" x14ac:dyDescent="0.35">
      <c r="A241" s="8"/>
      <c r="B241" s="8"/>
      <c r="C241" s="8"/>
      <c r="D241" s="8"/>
      <c r="E241" s="8"/>
      <c r="F241" s="8"/>
      <c r="G241" s="8"/>
    </row>
    <row r="242" spans="1:7" x14ac:dyDescent="0.35">
      <c r="A242" s="8"/>
      <c r="B242" s="8"/>
      <c r="C242" s="8"/>
      <c r="D242" s="8"/>
      <c r="E242" s="8"/>
      <c r="F242" s="8"/>
      <c r="G242" s="8"/>
    </row>
    <row r="243" spans="1:7" x14ac:dyDescent="0.35">
      <c r="A243" s="8"/>
      <c r="B243" s="8"/>
      <c r="C243" s="8"/>
      <c r="D243" s="8"/>
      <c r="E243" s="8"/>
      <c r="F243" s="8"/>
      <c r="G243" s="8"/>
    </row>
    <row r="244" spans="1:7" x14ac:dyDescent="0.35">
      <c r="A244" s="8"/>
      <c r="B244" s="8"/>
      <c r="C244" s="8"/>
      <c r="D244" s="8"/>
      <c r="E244" s="8"/>
      <c r="F244" s="8"/>
      <c r="G244" s="8"/>
    </row>
    <row r="245" spans="1:7" x14ac:dyDescent="0.35">
      <c r="A245" s="8"/>
      <c r="B245" s="8"/>
      <c r="C245" s="8"/>
      <c r="D245" s="8"/>
      <c r="E245" s="8"/>
      <c r="F245" s="8"/>
      <c r="G245" s="8"/>
    </row>
    <row r="246" spans="1:7" x14ac:dyDescent="0.35">
      <c r="A246" s="8"/>
      <c r="B246" s="8"/>
      <c r="C246" s="8"/>
      <c r="D246" s="8"/>
      <c r="E246" s="8"/>
      <c r="F246" s="8"/>
      <c r="G246" s="8"/>
    </row>
    <row r="247" spans="1:7" x14ac:dyDescent="0.35">
      <c r="A247" s="8"/>
      <c r="B247" s="8"/>
      <c r="C247" s="8"/>
      <c r="D247" s="8"/>
      <c r="E247" s="8"/>
      <c r="F247" s="8"/>
      <c r="G247" s="8"/>
    </row>
    <row r="248" spans="1:7" x14ac:dyDescent="0.35">
      <c r="A248" s="8"/>
      <c r="B248" s="8"/>
      <c r="C248" s="8"/>
      <c r="D248" s="8"/>
      <c r="E248" s="8"/>
      <c r="F248" s="8"/>
      <c r="G248" s="8"/>
    </row>
    <row r="249" spans="1:7" x14ac:dyDescent="0.35">
      <c r="A249" s="8"/>
      <c r="B249" s="8"/>
      <c r="C249" s="8"/>
      <c r="D249" s="8"/>
      <c r="E249" s="8"/>
      <c r="F249" s="8"/>
      <c r="G249" s="8"/>
    </row>
    <row r="250" spans="1:7" x14ac:dyDescent="0.35">
      <c r="A250" s="8"/>
      <c r="B250" s="8"/>
      <c r="C250" s="8"/>
      <c r="D250" s="8"/>
      <c r="E250" s="8"/>
      <c r="F250" s="8"/>
      <c r="G250" s="8"/>
    </row>
    <row r="251" spans="1:7" x14ac:dyDescent="0.35">
      <c r="A251" s="8"/>
      <c r="B251" s="8"/>
      <c r="C251" s="8"/>
      <c r="D251" s="8"/>
      <c r="E251" s="8"/>
      <c r="F251" s="8"/>
      <c r="G251" s="8"/>
    </row>
    <row r="252" spans="1:7" x14ac:dyDescent="0.35">
      <c r="A252" s="8"/>
      <c r="B252" s="8"/>
      <c r="C252" s="8"/>
      <c r="D252" s="8"/>
      <c r="E252" s="8"/>
      <c r="F252" s="8"/>
      <c r="G252" s="8"/>
    </row>
    <row r="253" spans="1:7" x14ac:dyDescent="0.35">
      <c r="A253" s="8"/>
      <c r="B253" s="8"/>
      <c r="C253" s="8"/>
      <c r="D253" s="8"/>
      <c r="E253" s="8"/>
      <c r="F253" s="8"/>
      <c r="G253" s="8"/>
    </row>
    <row r="254" spans="1:7" x14ac:dyDescent="0.35">
      <c r="A254" s="8"/>
      <c r="B254" s="8"/>
      <c r="C254" s="8"/>
      <c r="D254" s="8"/>
      <c r="E254" s="8"/>
      <c r="F254" s="8"/>
      <c r="G254" s="8"/>
    </row>
    <row r="255" spans="1:7" x14ac:dyDescent="0.35">
      <c r="A255" s="8"/>
      <c r="B255" s="8"/>
      <c r="C255" s="8"/>
      <c r="D255" s="8"/>
      <c r="E255" s="8"/>
      <c r="F255" s="8"/>
      <c r="G255" s="8"/>
    </row>
    <row r="256" spans="1:7" x14ac:dyDescent="0.35">
      <c r="A256" s="8"/>
      <c r="B256" s="8"/>
      <c r="C256" s="8"/>
      <c r="D256" s="8"/>
      <c r="E256" s="8"/>
      <c r="F256" s="8"/>
      <c r="G256" s="8"/>
    </row>
    <row r="257" spans="1:7" x14ac:dyDescent="0.35">
      <c r="A257" s="8"/>
      <c r="B257" s="8"/>
      <c r="C257" s="8"/>
      <c r="D257" s="8"/>
      <c r="E257" s="8"/>
      <c r="F257" s="8"/>
      <c r="G257" s="8"/>
    </row>
    <row r="258" spans="1:7" x14ac:dyDescent="0.35">
      <c r="A258" s="8"/>
      <c r="B258" s="8"/>
      <c r="C258" s="8"/>
      <c r="D258" s="8"/>
      <c r="E258" s="8"/>
      <c r="F258" s="8"/>
      <c r="G258" s="8"/>
    </row>
    <row r="259" spans="1:7" x14ac:dyDescent="0.35">
      <c r="A259" s="8"/>
      <c r="B259" s="8"/>
      <c r="C259" s="8"/>
      <c r="D259" s="8"/>
      <c r="E259" s="8"/>
      <c r="F259" s="8"/>
      <c r="G259" s="8"/>
    </row>
    <row r="260" spans="1:7" x14ac:dyDescent="0.35">
      <c r="A260" s="8"/>
      <c r="B260" s="8"/>
      <c r="C260" s="8"/>
      <c r="D260" s="8"/>
      <c r="E260" s="8"/>
      <c r="F260" s="8"/>
      <c r="G260" s="8"/>
    </row>
    <row r="261" spans="1:7" x14ac:dyDescent="0.35">
      <c r="A261" s="8"/>
      <c r="B261" s="8"/>
      <c r="C261" s="8"/>
      <c r="D261" s="8"/>
      <c r="E261" s="8"/>
      <c r="F261" s="8"/>
      <c r="G261" s="8"/>
    </row>
    <row r="262" spans="1:7" x14ac:dyDescent="0.35">
      <c r="A262" s="8"/>
      <c r="B262" s="8"/>
      <c r="C262" s="8"/>
      <c r="D262" s="8"/>
      <c r="E262" s="8"/>
      <c r="F262" s="8"/>
      <c r="G262" s="8"/>
    </row>
    <row r="263" spans="1:7" x14ac:dyDescent="0.35">
      <c r="A263" s="8"/>
      <c r="B263" s="8"/>
      <c r="C263" s="8"/>
      <c r="D263" s="8"/>
      <c r="E263" s="8"/>
      <c r="F263" s="8"/>
      <c r="G263" s="8"/>
    </row>
    <row r="264" spans="1:7" x14ac:dyDescent="0.35">
      <c r="A264" s="8"/>
      <c r="B264" s="8"/>
      <c r="C264" s="8"/>
      <c r="D264" s="8"/>
      <c r="E264" s="8"/>
      <c r="F264" s="8"/>
      <c r="G264" s="8"/>
    </row>
    <row r="265" spans="1:7" x14ac:dyDescent="0.35">
      <c r="A265" s="8"/>
      <c r="B265" s="8"/>
      <c r="C265" s="8"/>
      <c r="D265" s="8"/>
      <c r="E265" s="8"/>
      <c r="F265" s="8"/>
      <c r="G265" s="8"/>
    </row>
    <row r="266" spans="1:7" x14ac:dyDescent="0.35">
      <c r="A266" s="8"/>
      <c r="B266" s="8"/>
      <c r="C266" s="8"/>
      <c r="D266" s="8"/>
      <c r="E266" s="8"/>
      <c r="F266" s="8"/>
      <c r="G266" s="8"/>
    </row>
    <row r="267" spans="1:7" x14ac:dyDescent="0.35">
      <c r="A267" s="8"/>
      <c r="B267" s="8"/>
      <c r="C267" s="8"/>
      <c r="D267" s="8"/>
      <c r="E267" s="8"/>
      <c r="F267" s="8"/>
      <c r="G267" s="8"/>
    </row>
    <row r="268" spans="1:7" x14ac:dyDescent="0.35">
      <c r="A268" s="8"/>
      <c r="B268" s="8"/>
      <c r="C268" s="8"/>
      <c r="D268" s="8"/>
      <c r="E268" s="8"/>
      <c r="F268" s="8"/>
      <c r="G268" s="8"/>
    </row>
    <row r="269" spans="1:7" x14ac:dyDescent="0.35">
      <c r="A269" s="8"/>
      <c r="B269" s="8"/>
      <c r="C269" s="8"/>
      <c r="D269" s="8"/>
      <c r="E269" s="8"/>
      <c r="F269" s="8"/>
      <c r="G269" s="8"/>
    </row>
    <row r="270" spans="1:7" x14ac:dyDescent="0.35">
      <c r="A270" s="8"/>
      <c r="B270" s="8"/>
      <c r="C270" s="8"/>
      <c r="D270" s="8"/>
      <c r="E270" s="8"/>
      <c r="F270" s="8"/>
      <c r="G270" s="8"/>
    </row>
    <row r="271" spans="1:7" x14ac:dyDescent="0.35">
      <c r="A271" s="8"/>
      <c r="B271" s="8"/>
      <c r="C271" s="8"/>
      <c r="D271" s="8"/>
      <c r="E271" s="8"/>
      <c r="F271" s="8"/>
      <c r="G271" s="8"/>
    </row>
    <row r="272" spans="1:7" x14ac:dyDescent="0.35">
      <c r="A272" s="8"/>
      <c r="B272" s="8"/>
      <c r="C272" s="8"/>
      <c r="D272" s="8"/>
      <c r="E272" s="8"/>
      <c r="F272" s="8"/>
      <c r="G272" s="8"/>
    </row>
    <row r="273" spans="1:7" x14ac:dyDescent="0.35">
      <c r="A273" s="8"/>
      <c r="B273" s="8"/>
      <c r="C273" s="8"/>
      <c r="D273" s="8"/>
      <c r="E273" s="8"/>
      <c r="F273" s="8"/>
      <c r="G273" s="8"/>
    </row>
    <row r="274" spans="1:7" x14ac:dyDescent="0.35">
      <c r="A274" s="8"/>
      <c r="B274" s="8"/>
      <c r="C274" s="8"/>
      <c r="D274" s="8"/>
      <c r="E274" s="8"/>
      <c r="F274" s="8"/>
      <c r="G274" s="8"/>
    </row>
    <row r="275" spans="1:7" x14ac:dyDescent="0.35">
      <c r="A275" s="8"/>
      <c r="B275" s="8"/>
      <c r="C275" s="8"/>
      <c r="D275" s="8"/>
      <c r="E275" s="8"/>
      <c r="F275" s="8"/>
      <c r="G275" s="8"/>
    </row>
    <row r="276" spans="1:7" x14ac:dyDescent="0.35">
      <c r="A276" s="8"/>
      <c r="B276" s="8"/>
      <c r="C276" s="8"/>
      <c r="D276" s="8"/>
      <c r="E276" s="8"/>
      <c r="F276" s="8"/>
      <c r="G276" s="8"/>
    </row>
    <row r="277" spans="1:7" x14ac:dyDescent="0.35">
      <c r="A277" s="8"/>
      <c r="B277" s="8"/>
      <c r="C277" s="8"/>
      <c r="D277" s="8"/>
      <c r="E277" s="8"/>
      <c r="F277" s="8"/>
      <c r="G277" s="8"/>
    </row>
    <row r="278" spans="1:7" x14ac:dyDescent="0.35">
      <c r="A278" s="8"/>
      <c r="B278" s="8"/>
      <c r="C278" s="8"/>
      <c r="D278" s="8"/>
      <c r="E278" s="8"/>
      <c r="F278" s="8"/>
      <c r="G278" s="8"/>
    </row>
    <row r="279" spans="1:7" x14ac:dyDescent="0.35">
      <c r="A279" s="8"/>
      <c r="B279" s="8"/>
      <c r="C279" s="8"/>
      <c r="D279" s="8"/>
      <c r="E279" s="8"/>
      <c r="F279" s="8"/>
      <c r="G279" s="8"/>
    </row>
    <row r="280" spans="1:7" x14ac:dyDescent="0.35">
      <c r="A280" s="8"/>
      <c r="B280" s="8"/>
      <c r="C280" s="8"/>
      <c r="D280" s="8"/>
      <c r="E280" s="8"/>
      <c r="F280" s="8"/>
      <c r="G280" s="8"/>
    </row>
    <row r="281" spans="1:7" x14ac:dyDescent="0.35">
      <c r="A281" s="8"/>
      <c r="B281" s="8"/>
      <c r="C281" s="8"/>
      <c r="D281" s="8"/>
      <c r="E281" s="8"/>
      <c r="F281" s="8"/>
      <c r="G281" s="8"/>
    </row>
    <row r="282" spans="1:7" x14ac:dyDescent="0.35">
      <c r="A282" s="8"/>
      <c r="B282" s="8"/>
      <c r="C282" s="8"/>
      <c r="D282" s="8"/>
      <c r="E282" s="8"/>
      <c r="F282" s="8"/>
      <c r="G282" s="8"/>
    </row>
    <row r="283" spans="1:7" x14ac:dyDescent="0.35">
      <c r="A283" s="8"/>
      <c r="B283" s="8"/>
      <c r="C283" s="8"/>
      <c r="D283" s="8"/>
      <c r="E283" s="8"/>
      <c r="F283" s="8"/>
      <c r="G283" s="8"/>
    </row>
    <row r="284" spans="1:7" x14ac:dyDescent="0.35">
      <c r="A284" s="8"/>
      <c r="B284" s="8"/>
      <c r="C284" s="8"/>
      <c r="D284" s="8"/>
      <c r="E284" s="8"/>
      <c r="F284" s="8"/>
      <c r="G284" s="8"/>
    </row>
    <row r="285" spans="1:7" x14ac:dyDescent="0.35">
      <c r="A285" s="8"/>
      <c r="B285" s="8"/>
      <c r="C285" s="8"/>
      <c r="D285" s="8"/>
      <c r="E285" s="8"/>
      <c r="F285" s="8"/>
      <c r="G285" s="8"/>
    </row>
    <row r="286" spans="1:7" x14ac:dyDescent="0.35">
      <c r="A286" s="8"/>
      <c r="B286" s="8"/>
      <c r="C286" s="8"/>
      <c r="D286" s="8"/>
      <c r="E286" s="8"/>
      <c r="F286" s="8"/>
      <c r="G286" s="8"/>
    </row>
    <row r="287" spans="1:7" x14ac:dyDescent="0.35">
      <c r="A287" s="8"/>
      <c r="B287" s="8"/>
      <c r="C287" s="8"/>
      <c r="D287" s="8"/>
      <c r="E287" s="8"/>
      <c r="F287" s="8"/>
      <c r="G287" s="8"/>
    </row>
    <row r="288" spans="1:7" x14ac:dyDescent="0.35">
      <c r="A288" s="8"/>
      <c r="B288" s="8"/>
      <c r="C288" s="8"/>
      <c r="D288" s="8"/>
      <c r="E288" s="8"/>
      <c r="F288" s="8"/>
      <c r="G288" s="8"/>
    </row>
    <row r="289" spans="1:7" x14ac:dyDescent="0.35">
      <c r="A289" s="8"/>
      <c r="B289" s="8"/>
      <c r="C289" s="8"/>
      <c r="D289" s="8"/>
      <c r="E289" s="8"/>
      <c r="F289" s="8"/>
      <c r="G289" s="8"/>
    </row>
    <row r="290" spans="1:7" x14ac:dyDescent="0.35">
      <c r="A290" s="8"/>
      <c r="B290" s="8"/>
      <c r="C290" s="8"/>
      <c r="D290" s="8"/>
      <c r="E290" s="8"/>
      <c r="F290" s="8"/>
      <c r="G290" s="8"/>
    </row>
    <row r="291" spans="1:7" x14ac:dyDescent="0.35">
      <c r="A291" s="8"/>
      <c r="B291" s="8"/>
      <c r="C291" s="8"/>
      <c r="D291" s="8"/>
      <c r="E291" s="8"/>
      <c r="F291" s="8"/>
      <c r="G291" s="8"/>
    </row>
  </sheetData>
  <sheetProtection algorithmName="SHA-512" hashValue="95VLNxu3oQzNYu0UVIcZObiQiZcM1WwWEa7X4GU7D8vRar3SohoAgwdwmQAKqg4D05z4QI4lpdh2ygGwBbfr6g==" saltValue="vDvOoqhMD8zlQ7PujzKRfw==" spinCount="100000" sheet="1" objects="1" scenarios="1" formatCells="0" formatRows="0" deleteRows="0" sort="0"/>
  <mergeCells count="188">
    <mergeCell ref="A68:B68"/>
    <mergeCell ref="C68:D68"/>
    <mergeCell ref="A69:B69"/>
    <mergeCell ref="C69:D69"/>
    <mergeCell ref="A70:B70"/>
    <mergeCell ref="C70:D70"/>
    <mergeCell ref="A65:B65"/>
    <mergeCell ref="C65:D65"/>
    <mergeCell ref="A66:B66"/>
    <mergeCell ref="C66:D66"/>
    <mergeCell ref="A67:B67"/>
    <mergeCell ref="C67:D67"/>
    <mergeCell ref="A62:B62"/>
    <mergeCell ref="C62:D62"/>
    <mergeCell ref="A63:B63"/>
    <mergeCell ref="C63:D63"/>
    <mergeCell ref="A64:B64"/>
    <mergeCell ref="C64:D64"/>
    <mergeCell ref="A59:B59"/>
    <mergeCell ref="C59:D59"/>
    <mergeCell ref="A60:B60"/>
    <mergeCell ref="C60:D60"/>
    <mergeCell ref="A61:B61"/>
    <mergeCell ref="C61:D61"/>
    <mergeCell ref="A56:B56"/>
    <mergeCell ref="C56:D56"/>
    <mergeCell ref="A57:B57"/>
    <mergeCell ref="C57:D57"/>
    <mergeCell ref="A58:B58"/>
    <mergeCell ref="C58:D58"/>
    <mergeCell ref="A53:B53"/>
    <mergeCell ref="C53:D53"/>
    <mergeCell ref="A54:B54"/>
    <mergeCell ref="C54:D54"/>
    <mergeCell ref="A55:B55"/>
    <mergeCell ref="C55:D55"/>
    <mergeCell ref="A37:B37"/>
    <mergeCell ref="C37:D37"/>
    <mergeCell ref="A38:B38"/>
    <mergeCell ref="C38:D38"/>
    <mergeCell ref="A52:B52"/>
    <mergeCell ref="C52:D52"/>
    <mergeCell ref="A34:B34"/>
    <mergeCell ref="C34:D34"/>
    <mergeCell ref="A35:B35"/>
    <mergeCell ref="C35:D35"/>
    <mergeCell ref="A36:B36"/>
    <mergeCell ref="C36:D36"/>
    <mergeCell ref="A50:B50"/>
    <mergeCell ref="C50:D50"/>
    <mergeCell ref="A51:B51"/>
    <mergeCell ref="C51:D51"/>
    <mergeCell ref="A46:B46"/>
    <mergeCell ref="C46:D46"/>
    <mergeCell ref="A47:B47"/>
    <mergeCell ref="C47:D47"/>
    <mergeCell ref="A48:B48"/>
    <mergeCell ref="C48:D48"/>
    <mergeCell ref="A31:B31"/>
    <mergeCell ref="C31:D31"/>
    <mergeCell ref="A32:B32"/>
    <mergeCell ref="C32:D32"/>
    <mergeCell ref="A33:B33"/>
    <mergeCell ref="C33:D33"/>
    <mergeCell ref="A28:B28"/>
    <mergeCell ref="C28:D28"/>
    <mergeCell ref="A29:B29"/>
    <mergeCell ref="C29:D29"/>
    <mergeCell ref="A30:B30"/>
    <mergeCell ref="C30:D30"/>
    <mergeCell ref="A25:B25"/>
    <mergeCell ref="C25:D25"/>
    <mergeCell ref="A26:B26"/>
    <mergeCell ref="C26:D26"/>
    <mergeCell ref="A27:B27"/>
    <mergeCell ref="C27:D27"/>
    <mergeCell ref="A22:B22"/>
    <mergeCell ref="C22:D22"/>
    <mergeCell ref="A23:B23"/>
    <mergeCell ref="C23:D23"/>
    <mergeCell ref="A24:B24"/>
    <mergeCell ref="C24:D24"/>
    <mergeCell ref="A20:B20"/>
    <mergeCell ref="C20:D20"/>
    <mergeCell ref="A21:B21"/>
    <mergeCell ref="C21:D21"/>
    <mergeCell ref="A16:B16"/>
    <mergeCell ref="C16:D16"/>
    <mergeCell ref="A17:B17"/>
    <mergeCell ref="C17:D17"/>
    <mergeCell ref="A18:B18"/>
    <mergeCell ref="C18:D18"/>
    <mergeCell ref="A7:B7"/>
    <mergeCell ref="C7:D7"/>
    <mergeCell ref="A8:B8"/>
    <mergeCell ref="C8:D8"/>
    <mergeCell ref="A9:B9"/>
    <mergeCell ref="C9:D9"/>
    <mergeCell ref="A71:B71"/>
    <mergeCell ref="C71:D71"/>
    <mergeCell ref="A72:B72"/>
    <mergeCell ref="C72:D72"/>
    <mergeCell ref="A13:B13"/>
    <mergeCell ref="C13:D13"/>
    <mergeCell ref="A14:B14"/>
    <mergeCell ref="C14:D14"/>
    <mergeCell ref="A15:B15"/>
    <mergeCell ref="C15:D15"/>
    <mergeCell ref="A10:B10"/>
    <mergeCell ref="C10:D10"/>
    <mergeCell ref="A11:B11"/>
    <mergeCell ref="C11:D11"/>
    <mergeCell ref="A12:B12"/>
    <mergeCell ref="C12:D12"/>
    <mergeCell ref="A19:B19"/>
    <mergeCell ref="C19:D19"/>
    <mergeCell ref="A83:B83"/>
    <mergeCell ref="C83:D83"/>
    <mergeCell ref="A84:B84"/>
    <mergeCell ref="C84:D84"/>
    <mergeCell ref="A81:B81"/>
    <mergeCell ref="C81:D81"/>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 ref="A73:B73"/>
    <mergeCell ref="C73:D73"/>
    <mergeCell ref="A49:B49"/>
    <mergeCell ref="C49:D49"/>
    <mergeCell ref="A77:B77"/>
    <mergeCell ref="C77:D77"/>
    <mergeCell ref="A78:B78"/>
    <mergeCell ref="C78:D78"/>
    <mergeCell ref="A79:B79"/>
    <mergeCell ref="C79:D79"/>
    <mergeCell ref="A80:B80"/>
    <mergeCell ref="C80:D80"/>
    <mergeCell ref="A82:B82"/>
    <mergeCell ref="C82:D82"/>
    <mergeCell ref="A1:F1"/>
    <mergeCell ref="C6:D6"/>
    <mergeCell ref="C88:D88"/>
    <mergeCell ref="C89:D89"/>
    <mergeCell ref="A2:G2"/>
    <mergeCell ref="E4:F4"/>
    <mergeCell ref="A4:B5"/>
    <mergeCell ref="G4:G5"/>
    <mergeCell ref="C4:D5"/>
    <mergeCell ref="A6:B6"/>
    <mergeCell ref="A88:B88"/>
    <mergeCell ref="A89:B89"/>
    <mergeCell ref="A86:B86"/>
    <mergeCell ref="C86:D86"/>
    <mergeCell ref="A87:B87"/>
    <mergeCell ref="C87:D87"/>
    <mergeCell ref="A85:B85"/>
    <mergeCell ref="C85:D85"/>
    <mergeCell ref="A74:B74"/>
    <mergeCell ref="C74:D74"/>
    <mergeCell ref="A75:B75"/>
    <mergeCell ref="C75:D75"/>
    <mergeCell ref="A76:B76"/>
    <mergeCell ref="C76:D76"/>
    <mergeCell ref="C90:D90"/>
    <mergeCell ref="C91:D91"/>
    <mergeCell ref="C92:D92"/>
    <mergeCell ref="C94:D94"/>
    <mergeCell ref="C95:D95"/>
    <mergeCell ref="A98:G98"/>
    <mergeCell ref="A102:G102"/>
    <mergeCell ref="C93:D93"/>
    <mergeCell ref="A90:B90"/>
    <mergeCell ref="A91:B91"/>
    <mergeCell ref="A92:B92"/>
    <mergeCell ref="A93:B93"/>
    <mergeCell ref="A94:B94"/>
    <mergeCell ref="A95:B95"/>
  </mergeCells>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FB7B-FD36-4559-A24F-43E22B319DF4}">
  <sheetPr>
    <pageSetUpPr fitToPage="1"/>
  </sheetPr>
  <dimension ref="A1:P291"/>
  <sheetViews>
    <sheetView zoomScaleNormal="100" workbookViewId="0">
      <selection activeCell="A6" sqref="A6:B6"/>
    </sheetView>
  </sheetViews>
  <sheetFormatPr defaultRowHeight="14.5" x14ac:dyDescent="0.35"/>
  <cols>
    <col min="1" max="1" width="47" customWidth="1"/>
    <col min="2" max="2" width="2.7265625" customWidth="1"/>
    <col min="3" max="3" width="14" customWidth="1"/>
    <col min="4" max="4" width="13.453125" customWidth="1"/>
    <col min="5" max="6" width="15.81640625" customWidth="1"/>
    <col min="7" max="7" width="18.54296875" customWidth="1"/>
    <col min="8" max="8" width="3.26953125" style="289" customWidth="1"/>
  </cols>
  <sheetData>
    <row r="1" spans="1:16" ht="26.25" customHeight="1" x14ac:dyDescent="0.35">
      <c r="A1" s="771" t="s">
        <v>187</v>
      </c>
      <c r="B1" s="771"/>
      <c r="C1" s="771"/>
      <c r="D1" s="771"/>
      <c r="E1" s="771"/>
      <c r="F1" s="771"/>
      <c r="G1" s="8">
        <f>+'Section A'!B2</f>
        <v>0</v>
      </c>
      <c r="H1" s="234"/>
      <c r="I1" s="8"/>
    </row>
    <row r="2" spans="1:16" ht="61.5" customHeight="1" x14ac:dyDescent="0.35">
      <c r="A2" s="781" t="s">
        <v>391</v>
      </c>
      <c r="B2" s="781"/>
      <c r="C2" s="781"/>
      <c r="D2" s="781"/>
      <c r="E2" s="781"/>
      <c r="F2" s="781"/>
      <c r="G2" s="781"/>
      <c r="H2" s="267"/>
      <c r="I2" s="18"/>
    </row>
    <row r="3" spans="1:16" x14ac:dyDescent="0.35">
      <c r="A3" s="18"/>
      <c r="B3" s="18"/>
      <c r="C3" s="18"/>
      <c r="D3" s="18"/>
      <c r="E3" s="18"/>
      <c r="F3" s="18"/>
      <c r="G3" s="18"/>
      <c r="H3" s="267"/>
      <c r="I3" s="18"/>
    </row>
    <row r="4" spans="1:16" ht="18.75" customHeight="1" x14ac:dyDescent="0.35">
      <c r="A4" s="783" t="s">
        <v>30</v>
      </c>
      <c r="B4" s="783"/>
      <c r="C4" s="782" t="s">
        <v>38</v>
      </c>
      <c r="D4" s="782"/>
      <c r="E4" s="782" t="s">
        <v>29</v>
      </c>
      <c r="F4" s="782"/>
      <c r="G4" s="782" t="s">
        <v>3</v>
      </c>
      <c r="H4" s="267"/>
      <c r="I4" s="18"/>
    </row>
    <row r="5" spans="1:16" x14ac:dyDescent="0.35">
      <c r="A5" s="783"/>
      <c r="B5" s="783"/>
      <c r="C5" s="782"/>
      <c r="D5" s="782"/>
      <c r="E5" s="19" t="s">
        <v>39</v>
      </c>
      <c r="F5" s="19" t="s">
        <v>40</v>
      </c>
      <c r="G5" s="782"/>
      <c r="H5" s="162"/>
      <c r="I5" s="13"/>
      <c r="J5" s="8"/>
      <c r="K5" s="8"/>
      <c r="L5" s="8"/>
      <c r="M5" s="8"/>
      <c r="N5" s="8"/>
      <c r="O5" s="8"/>
      <c r="P5" s="8"/>
    </row>
    <row r="6" spans="1:16" s="134" customFormat="1" x14ac:dyDescent="0.35">
      <c r="A6" s="779"/>
      <c r="B6" s="779"/>
      <c r="C6" s="779"/>
      <c r="D6" s="779"/>
      <c r="E6" s="587"/>
      <c r="F6" s="590"/>
      <c r="G6" s="94">
        <f>ROUND(E6*F6,0)</f>
        <v>0</v>
      </c>
      <c r="H6" s="162"/>
      <c r="I6" s="105"/>
      <c r="J6" s="117"/>
      <c r="K6" s="117"/>
      <c r="L6" s="117"/>
      <c r="M6" s="117"/>
      <c r="N6" s="117"/>
      <c r="O6" s="117"/>
      <c r="P6" s="117"/>
    </row>
    <row r="7" spans="1:16" s="134" customFormat="1" x14ac:dyDescent="0.35">
      <c r="A7" s="779"/>
      <c r="B7" s="779"/>
      <c r="C7" s="779"/>
      <c r="D7" s="779"/>
      <c r="E7" s="587"/>
      <c r="F7" s="590"/>
      <c r="G7" s="94">
        <f t="shared" ref="G7:G70" si="0">ROUND(E7*F7,0)</f>
        <v>0</v>
      </c>
      <c r="H7" s="162"/>
      <c r="I7" s="224"/>
      <c r="J7" s="117"/>
      <c r="K7" s="117"/>
      <c r="L7" s="117"/>
      <c r="M7" s="117"/>
      <c r="N7" s="117"/>
      <c r="O7" s="117"/>
      <c r="P7" s="117"/>
    </row>
    <row r="8" spans="1:16" s="134" customFormat="1" x14ac:dyDescent="0.35">
      <c r="A8" s="779"/>
      <c r="B8" s="779"/>
      <c r="C8" s="779"/>
      <c r="D8" s="779"/>
      <c r="E8" s="587"/>
      <c r="F8" s="590"/>
      <c r="G8" s="94">
        <f t="shared" si="0"/>
        <v>0</v>
      </c>
      <c r="H8" s="162"/>
      <c r="I8" s="140"/>
      <c r="J8" s="117"/>
      <c r="K8" s="117"/>
      <c r="L8" s="117"/>
      <c r="M8" s="117"/>
      <c r="N8" s="117"/>
      <c r="O8" s="117"/>
      <c r="P8" s="117"/>
    </row>
    <row r="9" spans="1:16" s="134" customFormat="1" x14ac:dyDescent="0.35">
      <c r="A9" s="779" t="s">
        <v>649</v>
      </c>
      <c r="B9" s="779"/>
      <c r="C9" s="779"/>
      <c r="D9" s="779"/>
      <c r="E9" s="587"/>
      <c r="F9" s="590"/>
      <c r="G9" s="94">
        <f t="shared" si="0"/>
        <v>0</v>
      </c>
      <c r="H9" s="162"/>
      <c r="I9" s="224"/>
      <c r="J9" s="117"/>
      <c r="K9" s="117"/>
      <c r="L9" s="117"/>
      <c r="M9" s="117"/>
      <c r="N9" s="117"/>
      <c r="O9" s="117"/>
      <c r="P9" s="117"/>
    </row>
    <row r="10" spans="1:16" s="134" customFormat="1" x14ac:dyDescent="0.35">
      <c r="A10" s="780"/>
      <c r="B10" s="780"/>
      <c r="C10" s="778"/>
      <c r="D10" s="778"/>
      <c r="E10" s="138"/>
      <c r="F10" s="139"/>
      <c r="G10" s="94">
        <f t="shared" si="0"/>
        <v>0</v>
      </c>
      <c r="H10" s="162"/>
      <c r="I10" s="140"/>
      <c r="J10" s="117"/>
      <c r="K10" s="117"/>
      <c r="L10" s="117"/>
      <c r="M10" s="117"/>
      <c r="N10" s="117"/>
      <c r="O10" s="117"/>
      <c r="P10" s="117"/>
    </row>
    <row r="11" spans="1:16" s="134" customFormat="1" x14ac:dyDescent="0.35">
      <c r="A11" s="779"/>
      <c r="B11" s="779"/>
      <c r="C11" s="779"/>
      <c r="D11" s="779"/>
      <c r="E11" s="587"/>
      <c r="F11" s="590"/>
      <c r="G11" s="94">
        <f t="shared" si="0"/>
        <v>0</v>
      </c>
      <c r="H11" s="162"/>
      <c r="I11" s="224"/>
      <c r="J11" s="117"/>
      <c r="K11" s="117"/>
      <c r="L11" s="117"/>
      <c r="M11" s="117"/>
      <c r="N11" s="117"/>
      <c r="O11" s="117"/>
      <c r="P11" s="117"/>
    </row>
    <row r="12" spans="1:16" s="134" customFormat="1" x14ac:dyDescent="0.35">
      <c r="A12" s="779"/>
      <c r="B12" s="779"/>
      <c r="C12" s="779"/>
      <c r="D12" s="779"/>
      <c r="E12" s="587"/>
      <c r="F12" s="590"/>
      <c r="G12" s="94">
        <f t="shared" si="0"/>
        <v>0</v>
      </c>
      <c r="H12" s="162"/>
      <c r="I12" s="140"/>
      <c r="J12" s="117"/>
      <c r="K12" s="117"/>
      <c r="L12" s="117"/>
      <c r="M12" s="117"/>
      <c r="N12" s="117"/>
      <c r="O12" s="117"/>
      <c r="P12" s="117"/>
    </row>
    <row r="13" spans="1:16" s="134" customFormat="1" x14ac:dyDescent="0.35">
      <c r="A13" s="780"/>
      <c r="B13" s="780"/>
      <c r="C13" s="778"/>
      <c r="D13" s="778"/>
      <c r="E13" s="138"/>
      <c r="F13" s="139"/>
      <c r="G13" s="94">
        <f t="shared" si="0"/>
        <v>0</v>
      </c>
      <c r="H13" s="162"/>
      <c r="I13" s="224"/>
      <c r="J13" s="117"/>
      <c r="K13" s="117"/>
      <c r="L13" s="117"/>
      <c r="M13" s="117"/>
      <c r="N13" s="117"/>
      <c r="O13" s="117"/>
      <c r="P13" s="117"/>
    </row>
    <row r="14" spans="1:16" s="134" customFormat="1" x14ac:dyDescent="0.35">
      <c r="A14" s="780"/>
      <c r="B14" s="780"/>
      <c r="C14" s="778"/>
      <c r="D14" s="778"/>
      <c r="E14" s="138"/>
      <c r="F14" s="139"/>
      <c r="G14" s="94">
        <f t="shared" si="0"/>
        <v>0</v>
      </c>
      <c r="H14" s="162"/>
      <c r="I14" s="140"/>
      <c r="J14" s="117"/>
      <c r="K14" s="117"/>
      <c r="L14" s="117"/>
      <c r="M14" s="117"/>
      <c r="N14" s="117"/>
      <c r="O14" s="117"/>
      <c r="P14" s="117"/>
    </row>
    <row r="15" spans="1:16" s="134" customFormat="1" x14ac:dyDescent="0.35">
      <c r="A15" s="780"/>
      <c r="B15" s="780"/>
      <c r="C15" s="778"/>
      <c r="D15" s="778"/>
      <c r="E15" s="138"/>
      <c r="F15" s="139"/>
      <c r="G15" s="94">
        <f t="shared" si="0"/>
        <v>0</v>
      </c>
      <c r="H15" s="162"/>
      <c r="I15" s="224"/>
      <c r="J15" s="117"/>
      <c r="K15" s="117"/>
      <c r="L15" s="117"/>
      <c r="M15" s="117"/>
      <c r="N15" s="117"/>
      <c r="O15" s="117"/>
      <c r="P15" s="117"/>
    </row>
    <row r="16" spans="1:16" s="134" customFormat="1" x14ac:dyDescent="0.35">
      <c r="A16" s="780"/>
      <c r="B16" s="780"/>
      <c r="C16" s="778"/>
      <c r="D16" s="778"/>
      <c r="E16" s="138"/>
      <c r="F16" s="139"/>
      <c r="G16" s="94">
        <f t="shared" si="0"/>
        <v>0</v>
      </c>
      <c r="H16" s="162"/>
      <c r="I16" s="140"/>
      <c r="J16" s="117"/>
      <c r="K16" s="117"/>
      <c r="L16" s="117"/>
      <c r="M16" s="117"/>
      <c r="N16" s="117"/>
      <c r="O16" s="117"/>
      <c r="P16" s="117"/>
    </row>
    <row r="17" spans="1:16" s="134" customFormat="1" x14ac:dyDescent="0.35">
      <c r="A17" s="780"/>
      <c r="B17" s="780"/>
      <c r="C17" s="778"/>
      <c r="D17" s="778"/>
      <c r="E17" s="138"/>
      <c r="F17" s="139"/>
      <c r="G17" s="94">
        <f t="shared" si="0"/>
        <v>0</v>
      </c>
      <c r="H17" s="162"/>
      <c r="I17" s="224"/>
      <c r="J17" s="117"/>
      <c r="K17" s="117"/>
      <c r="L17" s="117"/>
      <c r="M17" s="117"/>
      <c r="N17" s="117"/>
      <c r="O17" s="117"/>
      <c r="P17" s="117"/>
    </row>
    <row r="18" spans="1:16" s="134" customFormat="1" x14ac:dyDescent="0.35">
      <c r="A18" s="780"/>
      <c r="B18" s="780"/>
      <c r="C18" s="778"/>
      <c r="D18" s="778"/>
      <c r="E18" s="138"/>
      <c r="F18" s="139"/>
      <c r="G18" s="94">
        <f t="shared" si="0"/>
        <v>0</v>
      </c>
      <c r="H18" s="162"/>
      <c r="I18" s="140"/>
      <c r="J18" s="117"/>
      <c r="K18" s="117"/>
      <c r="L18" s="117"/>
      <c r="M18" s="117"/>
      <c r="N18" s="117"/>
      <c r="O18" s="117"/>
      <c r="P18" s="117"/>
    </row>
    <row r="19" spans="1:16" s="134" customFormat="1" x14ac:dyDescent="0.35">
      <c r="A19" s="779"/>
      <c r="B19" s="779"/>
      <c r="C19" s="779"/>
      <c r="D19" s="779"/>
      <c r="E19" s="587"/>
      <c r="F19" s="590"/>
      <c r="G19" s="94">
        <f t="shared" si="0"/>
        <v>0</v>
      </c>
      <c r="H19" s="162"/>
      <c r="I19" s="224"/>
      <c r="J19" s="117"/>
      <c r="K19" s="117"/>
      <c r="L19" s="117"/>
      <c r="M19" s="117"/>
      <c r="N19" s="117"/>
      <c r="O19" s="117"/>
      <c r="P19" s="117"/>
    </row>
    <row r="20" spans="1:16" s="134" customFormat="1" x14ac:dyDescent="0.35">
      <c r="A20" s="779"/>
      <c r="B20" s="779"/>
      <c r="C20" s="779"/>
      <c r="D20" s="779"/>
      <c r="E20" s="587"/>
      <c r="F20" s="590"/>
      <c r="G20" s="94">
        <f t="shared" si="0"/>
        <v>0</v>
      </c>
      <c r="H20" s="162"/>
      <c r="I20" s="140"/>
      <c r="J20" s="117"/>
      <c r="K20" s="117"/>
      <c r="L20" s="117"/>
      <c r="M20" s="117"/>
      <c r="N20" s="117"/>
      <c r="O20" s="117"/>
      <c r="P20" s="117"/>
    </row>
    <row r="21" spans="1:16" s="134" customFormat="1" x14ac:dyDescent="0.35">
      <c r="A21" s="780"/>
      <c r="B21" s="780"/>
      <c r="C21" s="778"/>
      <c r="D21" s="778"/>
      <c r="E21" s="138"/>
      <c r="F21" s="139"/>
      <c r="G21" s="94">
        <f t="shared" si="0"/>
        <v>0</v>
      </c>
      <c r="H21" s="162"/>
      <c r="I21" s="224"/>
      <c r="J21" s="117"/>
      <c r="K21" s="117"/>
      <c r="L21" s="117"/>
      <c r="M21" s="117"/>
      <c r="N21" s="117"/>
      <c r="O21" s="117"/>
      <c r="P21" s="117"/>
    </row>
    <row r="22" spans="1:16" s="134" customFormat="1" x14ac:dyDescent="0.35">
      <c r="A22" s="780"/>
      <c r="B22" s="780"/>
      <c r="C22" s="778"/>
      <c r="D22" s="778"/>
      <c r="E22" s="138"/>
      <c r="F22" s="139"/>
      <c r="G22" s="94">
        <f t="shared" si="0"/>
        <v>0</v>
      </c>
      <c r="H22" s="162"/>
      <c r="I22" s="140"/>
      <c r="J22" s="117"/>
      <c r="K22" s="117"/>
      <c r="L22" s="117"/>
      <c r="M22" s="117"/>
      <c r="N22" s="117"/>
      <c r="O22" s="117"/>
      <c r="P22" s="117"/>
    </row>
    <row r="23" spans="1:16" s="134" customFormat="1" x14ac:dyDescent="0.35">
      <c r="A23" s="780"/>
      <c r="B23" s="780"/>
      <c r="C23" s="778"/>
      <c r="D23" s="778"/>
      <c r="E23" s="138"/>
      <c r="F23" s="139"/>
      <c r="G23" s="94">
        <f t="shared" si="0"/>
        <v>0</v>
      </c>
      <c r="H23" s="162"/>
      <c r="I23" s="224"/>
      <c r="J23" s="117"/>
      <c r="K23" s="117"/>
      <c r="L23" s="117"/>
      <c r="M23" s="117"/>
      <c r="N23" s="117"/>
      <c r="O23" s="117"/>
      <c r="P23" s="117"/>
    </row>
    <row r="24" spans="1:16" s="134" customFormat="1" x14ac:dyDescent="0.35">
      <c r="A24" s="780"/>
      <c r="B24" s="780"/>
      <c r="C24" s="778"/>
      <c r="D24" s="778"/>
      <c r="E24" s="138"/>
      <c r="F24" s="139"/>
      <c r="G24" s="94">
        <f t="shared" si="0"/>
        <v>0</v>
      </c>
      <c r="H24" s="162"/>
      <c r="I24" s="140"/>
      <c r="J24" s="117"/>
      <c r="K24" s="117"/>
      <c r="L24" s="117"/>
      <c r="M24" s="117"/>
      <c r="N24" s="117"/>
      <c r="O24" s="117"/>
      <c r="P24" s="117"/>
    </row>
    <row r="25" spans="1:16" s="134" customFormat="1" x14ac:dyDescent="0.35">
      <c r="A25" s="780"/>
      <c r="B25" s="780"/>
      <c r="C25" s="778"/>
      <c r="D25" s="778"/>
      <c r="E25" s="138"/>
      <c r="F25" s="139"/>
      <c r="G25" s="94">
        <f t="shared" si="0"/>
        <v>0</v>
      </c>
      <c r="H25" s="162"/>
      <c r="I25" s="224"/>
      <c r="J25" s="117"/>
      <c r="K25" s="117"/>
      <c r="L25" s="117"/>
      <c r="M25" s="117"/>
      <c r="N25" s="117"/>
      <c r="O25" s="117"/>
      <c r="P25" s="117"/>
    </row>
    <row r="26" spans="1:16" s="134" customFormat="1" x14ac:dyDescent="0.35">
      <c r="A26" s="780"/>
      <c r="B26" s="780"/>
      <c r="C26" s="778"/>
      <c r="D26" s="778"/>
      <c r="E26" s="138"/>
      <c r="F26" s="139"/>
      <c r="G26" s="94">
        <f t="shared" si="0"/>
        <v>0</v>
      </c>
      <c r="H26" s="162"/>
      <c r="I26" s="140"/>
      <c r="J26" s="117"/>
      <c r="K26" s="117"/>
      <c r="L26" s="117"/>
      <c r="M26" s="117"/>
      <c r="N26" s="117"/>
      <c r="O26" s="117"/>
      <c r="P26" s="117"/>
    </row>
    <row r="27" spans="1:16" s="134" customFormat="1" x14ac:dyDescent="0.35">
      <c r="A27" s="779"/>
      <c r="B27" s="779"/>
      <c r="C27" s="779"/>
      <c r="D27" s="779"/>
      <c r="E27" s="587"/>
      <c r="F27" s="590"/>
      <c r="G27" s="94">
        <f t="shared" si="0"/>
        <v>0</v>
      </c>
      <c r="H27" s="162"/>
      <c r="I27" s="224"/>
      <c r="J27" s="117"/>
      <c r="K27" s="117"/>
      <c r="L27" s="117"/>
      <c r="M27" s="117"/>
      <c r="N27" s="117"/>
      <c r="O27" s="117"/>
      <c r="P27" s="117"/>
    </row>
    <row r="28" spans="1:16" s="134" customFormat="1" x14ac:dyDescent="0.35">
      <c r="A28" s="779"/>
      <c r="B28" s="779"/>
      <c r="C28" s="779"/>
      <c r="D28" s="779"/>
      <c r="E28" s="587"/>
      <c r="F28" s="590"/>
      <c r="G28" s="94">
        <f t="shared" si="0"/>
        <v>0</v>
      </c>
      <c r="H28" s="162"/>
      <c r="I28" s="140"/>
      <c r="J28" s="117"/>
      <c r="K28" s="117"/>
      <c r="L28" s="117"/>
      <c r="M28" s="117"/>
      <c r="N28" s="117"/>
      <c r="O28" s="117"/>
      <c r="P28" s="117"/>
    </row>
    <row r="29" spans="1:16" s="134" customFormat="1" x14ac:dyDescent="0.35">
      <c r="A29" s="780"/>
      <c r="B29" s="780"/>
      <c r="C29" s="778"/>
      <c r="D29" s="778"/>
      <c r="E29" s="138"/>
      <c r="F29" s="139"/>
      <c r="G29" s="94">
        <f t="shared" si="0"/>
        <v>0</v>
      </c>
      <c r="H29" s="162"/>
      <c r="I29" s="224"/>
      <c r="J29" s="117"/>
      <c r="K29" s="117"/>
      <c r="L29" s="117"/>
      <c r="M29" s="117"/>
      <c r="N29" s="117"/>
      <c r="O29" s="117"/>
      <c r="P29" s="117"/>
    </row>
    <row r="30" spans="1:16" s="134" customFormat="1" x14ac:dyDescent="0.35">
      <c r="A30" s="780"/>
      <c r="B30" s="780"/>
      <c r="C30" s="778"/>
      <c r="D30" s="778"/>
      <c r="E30" s="138"/>
      <c r="F30" s="139"/>
      <c r="G30" s="94">
        <f t="shared" si="0"/>
        <v>0</v>
      </c>
      <c r="H30" s="162"/>
      <c r="I30" s="140"/>
      <c r="J30" s="117"/>
      <c r="K30" s="117"/>
      <c r="L30" s="117"/>
      <c r="M30" s="117"/>
      <c r="N30" s="117"/>
      <c r="O30" s="117"/>
      <c r="P30" s="117"/>
    </row>
    <row r="31" spans="1:16" s="134" customFormat="1" x14ac:dyDescent="0.35">
      <c r="A31" s="780"/>
      <c r="B31" s="780"/>
      <c r="C31" s="778"/>
      <c r="D31" s="778"/>
      <c r="E31" s="138"/>
      <c r="F31" s="139"/>
      <c r="G31" s="94">
        <f t="shared" si="0"/>
        <v>0</v>
      </c>
      <c r="H31" s="162"/>
      <c r="I31" s="224"/>
      <c r="J31" s="117"/>
      <c r="K31" s="117"/>
      <c r="L31" s="117"/>
      <c r="M31" s="117"/>
      <c r="N31" s="117"/>
      <c r="O31" s="117"/>
      <c r="P31" s="117"/>
    </row>
    <row r="32" spans="1:16" s="134" customFormat="1" x14ac:dyDescent="0.35">
      <c r="A32" s="780"/>
      <c r="B32" s="780"/>
      <c r="C32" s="778"/>
      <c r="D32" s="778"/>
      <c r="E32" s="138"/>
      <c r="F32" s="139"/>
      <c r="G32" s="94">
        <f t="shared" si="0"/>
        <v>0</v>
      </c>
      <c r="H32" s="162"/>
      <c r="I32" s="140"/>
      <c r="J32" s="117"/>
      <c r="K32" s="117"/>
      <c r="L32" s="117"/>
      <c r="M32" s="117"/>
      <c r="N32" s="117"/>
      <c r="O32" s="117"/>
      <c r="P32" s="117"/>
    </row>
    <row r="33" spans="1:16" s="134" customFormat="1" x14ac:dyDescent="0.35">
      <c r="A33" s="780"/>
      <c r="B33" s="780"/>
      <c r="C33" s="778"/>
      <c r="D33" s="778"/>
      <c r="E33" s="138"/>
      <c r="F33" s="139"/>
      <c r="G33" s="94">
        <f t="shared" si="0"/>
        <v>0</v>
      </c>
      <c r="H33" s="162"/>
      <c r="I33" s="224"/>
      <c r="J33" s="117"/>
      <c r="K33" s="117"/>
      <c r="L33" s="117"/>
      <c r="M33" s="117"/>
      <c r="N33" s="117"/>
      <c r="O33" s="117"/>
      <c r="P33" s="117"/>
    </row>
    <row r="34" spans="1:16" s="134" customFormat="1" x14ac:dyDescent="0.35">
      <c r="A34" s="780"/>
      <c r="B34" s="780"/>
      <c r="C34" s="778"/>
      <c r="D34" s="778"/>
      <c r="E34" s="138"/>
      <c r="F34" s="139"/>
      <c r="G34" s="94">
        <f t="shared" si="0"/>
        <v>0</v>
      </c>
      <c r="H34" s="162"/>
      <c r="I34" s="140"/>
      <c r="J34" s="117"/>
      <c r="K34" s="117"/>
      <c r="L34" s="117"/>
      <c r="M34" s="117"/>
      <c r="N34" s="117"/>
      <c r="O34" s="117"/>
      <c r="P34" s="117"/>
    </row>
    <row r="35" spans="1:16" s="134" customFormat="1" x14ac:dyDescent="0.35">
      <c r="A35" s="780"/>
      <c r="B35" s="780"/>
      <c r="C35" s="778"/>
      <c r="D35" s="778"/>
      <c r="E35" s="138"/>
      <c r="F35" s="139"/>
      <c r="G35" s="94">
        <f t="shared" si="0"/>
        <v>0</v>
      </c>
      <c r="H35" s="162"/>
      <c r="I35" s="224"/>
      <c r="J35" s="117"/>
      <c r="K35" s="117"/>
      <c r="L35" s="117"/>
      <c r="M35" s="117"/>
      <c r="N35" s="117"/>
      <c r="O35" s="117"/>
      <c r="P35" s="117"/>
    </row>
    <row r="36" spans="1:16" s="134" customFormat="1" x14ac:dyDescent="0.35">
      <c r="A36" s="779"/>
      <c r="B36" s="779"/>
      <c r="C36" s="779"/>
      <c r="D36" s="779"/>
      <c r="E36" s="587"/>
      <c r="F36" s="590"/>
      <c r="G36" s="94">
        <f t="shared" si="0"/>
        <v>0</v>
      </c>
      <c r="H36" s="162"/>
      <c r="I36" s="140"/>
      <c r="J36" s="117"/>
      <c r="K36" s="117"/>
      <c r="L36" s="117"/>
      <c r="M36" s="117"/>
      <c r="N36" s="117"/>
      <c r="O36" s="117"/>
      <c r="P36" s="117"/>
    </row>
    <row r="37" spans="1:16" s="134" customFormat="1" x14ac:dyDescent="0.35">
      <c r="A37" s="779"/>
      <c r="B37" s="779"/>
      <c r="C37" s="779"/>
      <c r="D37" s="779"/>
      <c r="E37" s="587"/>
      <c r="F37" s="590"/>
      <c r="G37" s="94">
        <f t="shared" si="0"/>
        <v>0</v>
      </c>
      <c r="H37" s="162"/>
      <c r="I37" s="224"/>
      <c r="J37" s="117"/>
      <c r="K37" s="117"/>
      <c r="L37" s="117"/>
      <c r="M37" s="117"/>
      <c r="N37" s="117"/>
      <c r="O37" s="117"/>
      <c r="P37" s="117"/>
    </row>
    <row r="38" spans="1:16" s="134" customFormat="1" x14ac:dyDescent="0.35">
      <c r="A38" s="780"/>
      <c r="B38" s="780"/>
      <c r="C38" s="778"/>
      <c r="D38" s="778"/>
      <c r="E38" s="138"/>
      <c r="F38" s="139"/>
      <c r="G38" s="94">
        <f t="shared" si="0"/>
        <v>0</v>
      </c>
      <c r="H38" s="162"/>
      <c r="I38" s="140"/>
      <c r="J38" s="117"/>
      <c r="K38" s="117"/>
      <c r="L38" s="117"/>
      <c r="M38" s="117"/>
      <c r="N38" s="117"/>
      <c r="O38" s="117"/>
      <c r="P38" s="117"/>
    </row>
    <row r="39" spans="1:16" s="134" customFormat="1" x14ac:dyDescent="0.35">
      <c r="A39" s="780"/>
      <c r="B39" s="780"/>
      <c r="C39" s="778"/>
      <c r="D39" s="778"/>
      <c r="E39" s="138"/>
      <c r="F39" s="139"/>
      <c r="G39" s="94">
        <f t="shared" si="0"/>
        <v>0</v>
      </c>
      <c r="H39" s="162"/>
      <c r="I39" s="224"/>
      <c r="J39" s="117"/>
      <c r="K39" s="117"/>
      <c r="L39" s="117"/>
      <c r="M39" s="117"/>
      <c r="N39" s="117"/>
      <c r="O39" s="117"/>
      <c r="P39" s="117"/>
    </row>
    <row r="40" spans="1:16" s="134" customFormat="1" x14ac:dyDescent="0.35">
      <c r="A40" s="780"/>
      <c r="B40" s="780"/>
      <c r="C40" s="778"/>
      <c r="D40" s="778"/>
      <c r="E40" s="138"/>
      <c r="F40" s="139"/>
      <c r="G40" s="94">
        <f t="shared" si="0"/>
        <v>0</v>
      </c>
      <c r="H40" s="162"/>
      <c r="I40" s="140"/>
      <c r="J40" s="117"/>
      <c r="K40" s="117"/>
      <c r="L40" s="117"/>
      <c r="M40" s="117"/>
      <c r="N40" s="117"/>
      <c r="O40" s="117"/>
      <c r="P40" s="117"/>
    </row>
    <row r="41" spans="1:16" s="134" customFormat="1" x14ac:dyDescent="0.35">
      <c r="A41" s="780"/>
      <c r="B41" s="780"/>
      <c r="C41" s="778"/>
      <c r="D41" s="778"/>
      <c r="E41" s="138"/>
      <c r="F41" s="139"/>
      <c r="G41" s="94">
        <f t="shared" si="0"/>
        <v>0</v>
      </c>
      <c r="H41" s="162"/>
      <c r="I41" s="224"/>
      <c r="J41" s="117"/>
      <c r="K41" s="117"/>
      <c r="L41" s="117"/>
      <c r="M41" s="117"/>
      <c r="N41" s="117"/>
      <c r="O41" s="117"/>
      <c r="P41" s="117"/>
    </row>
    <row r="42" spans="1:16" s="134" customFormat="1" x14ac:dyDescent="0.35">
      <c r="A42" s="780"/>
      <c r="B42" s="780"/>
      <c r="C42" s="778"/>
      <c r="D42" s="778"/>
      <c r="E42" s="138"/>
      <c r="F42" s="139"/>
      <c r="G42" s="94">
        <f t="shared" si="0"/>
        <v>0</v>
      </c>
      <c r="H42" s="162"/>
      <c r="I42" s="140"/>
      <c r="J42" s="117"/>
      <c r="K42" s="117"/>
      <c r="L42" s="117"/>
      <c r="M42" s="117"/>
      <c r="N42" s="117"/>
      <c r="O42" s="117"/>
      <c r="P42" s="117"/>
    </row>
    <row r="43" spans="1:16" s="134" customFormat="1" x14ac:dyDescent="0.35">
      <c r="A43" s="780"/>
      <c r="B43" s="780"/>
      <c r="C43" s="778"/>
      <c r="D43" s="778"/>
      <c r="E43" s="138"/>
      <c r="F43" s="139"/>
      <c r="G43" s="94">
        <f t="shared" si="0"/>
        <v>0</v>
      </c>
      <c r="H43" s="162"/>
      <c r="I43" s="224"/>
      <c r="J43" s="117"/>
      <c r="K43" s="117"/>
      <c r="L43" s="117"/>
      <c r="M43" s="117"/>
      <c r="N43" s="117"/>
      <c r="O43" s="117"/>
      <c r="P43" s="117"/>
    </row>
    <row r="44" spans="1:16" s="134" customFormat="1" x14ac:dyDescent="0.35">
      <c r="A44" s="780"/>
      <c r="B44" s="780"/>
      <c r="C44" s="778"/>
      <c r="D44" s="778"/>
      <c r="E44" s="138"/>
      <c r="F44" s="139"/>
      <c r="G44" s="94">
        <f t="shared" si="0"/>
        <v>0</v>
      </c>
      <c r="H44" s="162"/>
      <c r="I44" s="140"/>
      <c r="J44" s="117"/>
      <c r="K44" s="117"/>
      <c r="L44" s="117"/>
      <c r="M44" s="117"/>
      <c r="N44" s="117"/>
      <c r="O44" s="117"/>
      <c r="P44" s="117"/>
    </row>
    <row r="45" spans="1:16" s="134" customFormat="1" x14ac:dyDescent="0.35">
      <c r="A45" s="780"/>
      <c r="B45" s="780"/>
      <c r="C45" s="778"/>
      <c r="D45" s="778"/>
      <c r="E45" s="138"/>
      <c r="F45" s="139"/>
      <c r="G45" s="94">
        <f t="shared" si="0"/>
        <v>0</v>
      </c>
      <c r="H45" s="162"/>
      <c r="I45" s="224"/>
      <c r="J45" s="117"/>
      <c r="K45" s="117"/>
      <c r="L45" s="117"/>
      <c r="M45" s="117"/>
      <c r="N45" s="117"/>
      <c r="O45" s="117"/>
      <c r="P45" s="117"/>
    </row>
    <row r="46" spans="1:16" s="134" customFormat="1" x14ac:dyDescent="0.35">
      <c r="A46" s="780"/>
      <c r="B46" s="780"/>
      <c r="C46" s="778"/>
      <c r="D46" s="778"/>
      <c r="E46" s="138"/>
      <c r="F46" s="139"/>
      <c r="G46" s="94">
        <f t="shared" si="0"/>
        <v>0</v>
      </c>
      <c r="H46" s="162"/>
      <c r="I46" s="140"/>
      <c r="J46" s="117"/>
      <c r="K46" s="117"/>
      <c r="L46" s="117"/>
      <c r="M46" s="117"/>
      <c r="N46" s="117"/>
      <c r="O46" s="117"/>
      <c r="P46" s="117"/>
    </row>
    <row r="47" spans="1:16" s="134" customFormat="1" x14ac:dyDescent="0.35">
      <c r="A47" s="780"/>
      <c r="B47" s="780"/>
      <c r="C47" s="778"/>
      <c r="D47" s="778"/>
      <c r="E47" s="138"/>
      <c r="F47" s="139"/>
      <c r="G47" s="94">
        <f t="shared" si="0"/>
        <v>0</v>
      </c>
      <c r="H47" s="162"/>
      <c r="I47" s="224"/>
      <c r="J47" s="117"/>
      <c r="K47" s="117"/>
      <c r="L47" s="117"/>
      <c r="M47" s="117"/>
      <c r="N47" s="117"/>
      <c r="O47" s="117"/>
      <c r="P47" s="117"/>
    </row>
    <row r="48" spans="1:16" s="134" customFormat="1" x14ac:dyDescent="0.35">
      <c r="A48" s="780"/>
      <c r="B48" s="780"/>
      <c r="C48" s="778"/>
      <c r="D48" s="778"/>
      <c r="E48" s="138"/>
      <c r="F48" s="139"/>
      <c r="G48" s="94">
        <f t="shared" si="0"/>
        <v>0</v>
      </c>
      <c r="H48" s="162"/>
      <c r="I48" s="140"/>
      <c r="J48" s="117"/>
      <c r="K48" s="117"/>
      <c r="L48" s="117"/>
      <c r="M48" s="117"/>
      <c r="N48" s="117"/>
      <c r="O48" s="117"/>
      <c r="P48" s="117"/>
    </row>
    <row r="49" spans="1:16" s="134" customFormat="1" x14ac:dyDescent="0.35">
      <c r="A49" s="780"/>
      <c r="B49" s="780"/>
      <c r="C49" s="778"/>
      <c r="D49" s="778"/>
      <c r="E49" s="138"/>
      <c r="F49" s="139"/>
      <c r="G49" s="94">
        <f t="shared" si="0"/>
        <v>0</v>
      </c>
      <c r="H49" s="162"/>
      <c r="I49" s="224"/>
      <c r="J49" s="117"/>
      <c r="K49" s="117"/>
      <c r="L49" s="117"/>
      <c r="M49" s="117"/>
      <c r="N49" s="117"/>
      <c r="O49" s="117"/>
      <c r="P49" s="117"/>
    </row>
    <row r="50" spans="1:16" s="134" customFormat="1" x14ac:dyDescent="0.35">
      <c r="A50" s="780"/>
      <c r="B50" s="780"/>
      <c r="C50" s="778"/>
      <c r="D50" s="778"/>
      <c r="E50" s="138"/>
      <c r="F50" s="139"/>
      <c r="G50" s="94">
        <f t="shared" si="0"/>
        <v>0</v>
      </c>
      <c r="H50" s="162"/>
      <c r="I50" s="140"/>
      <c r="J50" s="117"/>
      <c r="K50" s="117"/>
      <c r="L50" s="117"/>
      <c r="M50" s="117"/>
      <c r="N50" s="117"/>
      <c r="O50" s="117"/>
      <c r="P50" s="117"/>
    </row>
    <row r="51" spans="1:16" s="134" customFormat="1" x14ac:dyDescent="0.35">
      <c r="A51" s="780"/>
      <c r="B51" s="780"/>
      <c r="C51" s="778"/>
      <c r="D51" s="778"/>
      <c r="E51" s="138"/>
      <c r="F51" s="139"/>
      <c r="G51" s="94">
        <f t="shared" si="0"/>
        <v>0</v>
      </c>
      <c r="H51" s="162"/>
      <c r="I51" s="224"/>
      <c r="J51" s="117"/>
      <c r="K51" s="117"/>
      <c r="L51" s="117"/>
      <c r="M51" s="117"/>
      <c r="N51" s="117"/>
      <c r="O51" s="117"/>
      <c r="P51" s="117"/>
    </row>
    <row r="52" spans="1:16" s="134" customFormat="1" x14ac:dyDescent="0.35">
      <c r="A52" s="780"/>
      <c r="B52" s="780"/>
      <c r="C52" s="778"/>
      <c r="D52" s="778"/>
      <c r="E52" s="138"/>
      <c r="F52" s="139"/>
      <c r="G52" s="94">
        <f t="shared" si="0"/>
        <v>0</v>
      </c>
      <c r="H52" s="162"/>
      <c r="I52" s="140"/>
      <c r="J52" s="117"/>
      <c r="K52" s="117"/>
      <c r="L52" s="117"/>
      <c r="M52" s="117"/>
      <c r="N52" s="117"/>
      <c r="O52" s="117"/>
      <c r="P52" s="117"/>
    </row>
    <row r="53" spans="1:16" s="134" customFormat="1" x14ac:dyDescent="0.35">
      <c r="A53" s="780"/>
      <c r="B53" s="780"/>
      <c r="C53" s="778"/>
      <c r="D53" s="778"/>
      <c r="E53" s="138"/>
      <c r="F53" s="139"/>
      <c r="G53" s="94">
        <f t="shared" si="0"/>
        <v>0</v>
      </c>
      <c r="H53" s="162"/>
      <c r="I53" s="224"/>
      <c r="J53" s="117"/>
      <c r="K53" s="117"/>
      <c r="L53" s="117"/>
      <c r="M53" s="117"/>
      <c r="N53" s="117"/>
      <c r="O53" s="117"/>
      <c r="P53" s="117"/>
    </row>
    <row r="54" spans="1:16" s="134" customFormat="1" x14ac:dyDescent="0.35">
      <c r="A54" s="780"/>
      <c r="B54" s="780"/>
      <c r="C54" s="778"/>
      <c r="D54" s="778"/>
      <c r="E54" s="138"/>
      <c r="F54" s="139"/>
      <c r="G54" s="94">
        <f t="shared" si="0"/>
        <v>0</v>
      </c>
      <c r="H54" s="162"/>
      <c r="I54" s="140"/>
      <c r="J54" s="117"/>
      <c r="K54" s="117"/>
      <c r="L54" s="117"/>
      <c r="M54" s="117"/>
      <c r="N54" s="117"/>
      <c r="O54" s="117"/>
      <c r="P54" s="117"/>
    </row>
    <row r="55" spans="1:16" s="134" customFormat="1" x14ac:dyDescent="0.35">
      <c r="A55" s="780"/>
      <c r="B55" s="780"/>
      <c r="C55" s="778"/>
      <c r="D55" s="778"/>
      <c r="E55" s="138"/>
      <c r="F55" s="139"/>
      <c r="G55" s="94">
        <f t="shared" si="0"/>
        <v>0</v>
      </c>
      <c r="H55" s="162"/>
      <c r="I55" s="224"/>
      <c r="J55" s="117"/>
      <c r="K55" s="117"/>
      <c r="L55" s="117"/>
      <c r="M55" s="117"/>
      <c r="N55" s="117"/>
      <c r="O55" s="117"/>
      <c r="P55" s="117"/>
    </row>
    <row r="56" spans="1:16" s="134" customFormat="1" x14ac:dyDescent="0.35">
      <c r="A56" s="780"/>
      <c r="B56" s="780"/>
      <c r="C56" s="778"/>
      <c r="D56" s="778"/>
      <c r="E56" s="138"/>
      <c r="F56" s="139"/>
      <c r="G56" s="94">
        <f t="shared" si="0"/>
        <v>0</v>
      </c>
      <c r="H56" s="162"/>
      <c r="I56" s="140"/>
      <c r="J56" s="117"/>
      <c r="K56" s="117"/>
      <c r="L56" s="117"/>
      <c r="M56" s="117"/>
      <c r="N56" s="117"/>
      <c r="O56" s="117"/>
      <c r="P56" s="117"/>
    </row>
    <row r="57" spans="1:16" s="134" customFormat="1" x14ac:dyDescent="0.35">
      <c r="A57" s="780"/>
      <c r="B57" s="780"/>
      <c r="C57" s="778"/>
      <c r="D57" s="778"/>
      <c r="E57" s="138"/>
      <c r="F57" s="139"/>
      <c r="G57" s="94">
        <f t="shared" si="0"/>
        <v>0</v>
      </c>
      <c r="H57" s="162"/>
      <c r="I57" s="224"/>
      <c r="J57" s="117"/>
      <c r="K57" s="117"/>
      <c r="L57" s="117"/>
      <c r="M57" s="117"/>
      <c r="N57" s="117"/>
      <c r="O57" s="117"/>
      <c r="P57" s="117"/>
    </row>
    <row r="58" spans="1:16" s="134" customFormat="1" x14ac:dyDescent="0.35">
      <c r="A58" s="780"/>
      <c r="B58" s="780"/>
      <c r="C58" s="778"/>
      <c r="D58" s="778"/>
      <c r="E58" s="138"/>
      <c r="F58" s="139"/>
      <c r="G58" s="94">
        <f t="shared" si="0"/>
        <v>0</v>
      </c>
      <c r="H58" s="162"/>
      <c r="I58" s="140"/>
      <c r="J58" s="117"/>
      <c r="K58" s="117"/>
      <c r="L58" s="117"/>
      <c r="M58" s="117"/>
      <c r="N58" s="117"/>
      <c r="O58" s="117"/>
      <c r="P58" s="117"/>
    </row>
    <row r="59" spans="1:16" s="134" customFormat="1" x14ac:dyDescent="0.35">
      <c r="A59" s="780"/>
      <c r="B59" s="780"/>
      <c r="C59" s="778"/>
      <c r="D59" s="778"/>
      <c r="E59" s="138"/>
      <c r="F59" s="139"/>
      <c r="G59" s="94">
        <f t="shared" si="0"/>
        <v>0</v>
      </c>
      <c r="H59" s="162"/>
      <c r="I59" s="224"/>
      <c r="J59" s="117"/>
      <c r="K59" s="117"/>
      <c r="L59" s="117"/>
      <c r="M59" s="117"/>
      <c r="N59" s="117"/>
      <c r="O59" s="117"/>
      <c r="P59" s="117"/>
    </row>
    <row r="60" spans="1:16" s="134" customFormat="1" x14ac:dyDescent="0.35">
      <c r="A60" s="780"/>
      <c r="B60" s="780"/>
      <c r="C60" s="778"/>
      <c r="D60" s="778"/>
      <c r="E60" s="138"/>
      <c r="F60" s="139"/>
      <c r="G60" s="94">
        <f t="shared" si="0"/>
        <v>0</v>
      </c>
      <c r="H60" s="162"/>
      <c r="I60" s="140"/>
      <c r="J60" s="117"/>
      <c r="K60" s="117"/>
      <c r="L60" s="117"/>
      <c r="M60" s="117"/>
      <c r="N60" s="117"/>
      <c r="O60" s="117"/>
      <c r="P60" s="117"/>
    </row>
    <row r="61" spans="1:16" s="134" customFormat="1" x14ac:dyDescent="0.35">
      <c r="A61" s="780"/>
      <c r="B61" s="780"/>
      <c r="C61" s="778"/>
      <c r="D61" s="778"/>
      <c r="E61" s="138"/>
      <c r="F61" s="139"/>
      <c r="G61" s="94">
        <f t="shared" si="0"/>
        <v>0</v>
      </c>
      <c r="H61" s="162"/>
      <c r="I61" s="224"/>
      <c r="J61" s="117"/>
      <c r="K61" s="117"/>
      <c r="L61" s="117"/>
      <c r="M61" s="117"/>
      <c r="N61" s="117"/>
      <c r="O61" s="117"/>
      <c r="P61" s="117"/>
    </row>
    <row r="62" spans="1:16" s="134" customFormat="1" x14ac:dyDescent="0.35">
      <c r="A62" s="780"/>
      <c r="B62" s="780"/>
      <c r="C62" s="778"/>
      <c r="D62" s="778"/>
      <c r="E62" s="138"/>
      <c r="F62" s="139"/>
      <c r="G62" s="94">
        <f t="shared" si="0"/>
        <v>0</v>
      </c>
      <c r="H62" s="162"/>
      <c r="I62" s="140"/>
      <c r="J62" s="117"/>
      <c r="K62" s="117"/>
      <c r="L62" s="117"/>
      <c r="M62" s="117"/>
      <c r="N62" s="117"/>
      <c r="O62" s="117"/>
      <c r="P62" s="117"/>
    </row>
    <row r="63" spans="1:16" s="134" customFormat="1" x14ac:dyDescent="0.35">
      <c r="A63" s="780"/>
      <c r="B63" s="780"/>
      <c r="C63" s="778"/>
      <c r="D63" s="778"/>
      <c r="E63" s="138"/>
      <c r="F63" s="139"/>
      <c r="G63" s="94">
        <f t="shared" si="0"/>
        <v>0</v>
      </c>
      <c r="H63" s="162"/>
      <c r="I63" s="224"/>
      <c r="J63" s="117"/>
      <c r="K63" s="117"/>
      <c r="L63" s="117"/>
      <c r="M63" s="117"/>
      <c r="N63" s="117"/>
      <c r="O63" s="117"/>
      <c r="P63" s="117"/>
    </row>
    <row r="64" spans="1:16" s="134" customFormat="1" x14ac:dyDescent="0.35">
      <c r="A64" s="780"/>
      <c r="B64" s="780"/>
      <c r="C64" s="778"/>
      <c r="D64" s="778"/>
      <c r="E64" s="138"/>
      <c r="F64" s="139"/>
      <c r="G64" s="94">
        <f t="shared" si="0"/>
        <v>0</v>
      </c>
      <c r="H64" s="162"/>
      <c r="I64" s="140"/>
      <c r="J64" s="117"/>
      <c r="K64" s="117"/>
      <c r="L64" s="117"/>
      <c r="M64" s="117"/>
      <c r="N64" s="117"/>
      <c r="O64" s="117"/>
      <c r="P64" s="117"/>
    </row>
    <row r="65" spans="1:16" s="134" customFormat="1" x14ac:dyDescent="0.35">
      <c r="A65" s="780"/>
      <c r="B65" s="780"/>
      <c r="C65" s="778"/>
      <c r="D65" s="778"/>
      <c r="E65" s="138"/>
      <c r="F65" s="139"/>
      <c r="G65" s="94">
        <f t="shared" si="0"/>
        <v>0</v>
      </c>
      <c r="H65" s="162"/>
      <c r="I65" s="224"/>
      <c r="J65" s="117"/>
      <c r="K65" s="117"/>
      <c r="L65" s="117"/>
      <c r="M65" s="117"/>
      <c r="N65" s="117"/>
      <c r="O65" s="117"/>
      <c r="P65" s="117"/>
    </row>
    <row r="66" spans="1:16" s="134" customFormat="1" x14ac:dyDescent="0.35">
      <c r="A66" s="780"/>
      <c r="B66" s="780"/>
      <c r="C66" s="778"/>
      <c r="D66" s="778"/>
      <c r="E66" s="138"/>
      <c r="F66" s="139"/>
      <c r="G66" s="94">
        <f t="shared" si="0"/>
        <v>0</v>
      </c>
      <c r="H66" s="162"/>
      <c r="I66" s="140"/>
      <c r="J66" s="117"/>
      <c r="K66" s="117"/>
      <c r="L66" s="117"/>
      <c r="M66" s="117"/>
      <c r="N66" s="117"/>
      <c r="O66" s="117"/>
      <c r="P66" s="117"/>
    </row>
    <row r="67" spans="1:16" s="134" customFormat="1" x14ac:dyDescent="0.35">
      <c r="A67" s="780"/>
      <c r="B67" s="780"/>
      <c r="C67" s="778"/>
      <c r="D67" s="778"/>
      <c r="E67" s="138"/>
      <c r="F67" s="139"/>
      <c r="G67" s="94">
        <f t="shared" si="0"/>
        <v>0</v>
      </c>
      <c r="H67" s="162"/>
      <c r="I67" s="224"/>
      <c r="J67" s="117"/>
      <c r="K67" s="117"/>
      <c r="L67" s="117"/>
      <c r="M67" s="117"/>
      <c r="N67" s="117"/>
      <c r="O67" s="117"/>
      <c r="P67" s="117"/>
    </row>
    <row r="68" spans="1:16" s="134" customFormat="1" x14ac:dyDescent="0.35">
      <c r="A68" s="780"/>
      <c r="B68" s="780"/>
      <c r="C68" s="778"/>
      <c r="D68" s="778"/>
      <c r="E68" s="138"/>
      <c r="F68" s="139"/>
      <c r="G68" s="94">
        <f t="shared" si="0"/>
        <v>0</v>
      </c>
      <c r="H68" s="162"/>
      <c r="I68" s="140"/>
      <c r="J68" s="117"/>
      <c r="K68" s="117"/>
      <c r="L68" s="117"/>
      <c r="M68" s="117"/>
      <c r="N68" s="117"/>
      <c r="O68" s="117"/>
      <c r="P68" s="117"/>
    </row>
    <row r="69" spans="1:16" s="134" customFormat="1" x14ac:dyDescent="0.35">
      <c r="A69" s="780"/>
      <c r="B69" s="780"/>
      <c r="C69" s="778"/>
      <c r="D69" s="778"/>
      <c r="E69" s="138"/>
      <c r="F69" s="139"/>
      <c r="G69" s="94">
        <f t="shared" si="0"/>
        <v>0</v>
      </c>
      <c r="H69" s="162"/>
      <c r="I69" s="224"/>
      <c r="J69" s="117"/>
      <c r="K69" s="117"/>
      <c r="L69" s="117"/>
      <c r="M69" s="117"/>
      <c r="N69" s="117"/>
      <c r="O69" s="117"/>
      <c r="P69" s="117"/>
    </row>
    <row r="70" spans="1:16" s="134" customFormat="1" x14ac:dyDescent="0.35">
      <c r="A70" s="780"/>
      <c r="B70" s="780"/>
      <c r="C70" s="778"/>
      <c r="D70" s="778"/>
      <c r="E70" s="138"/>
      <c r="F70" s="139"/>
      <c r="G70" s="94">
        <f t="shared" si="0"/>
        <v>0</v>
      </c>
      <c r="H70" s="162"/>
      <c r="I70" s="140"/>
      <c r="J70" s="117"/>
      <c r="K70" s="117"/>
      <c r="L70" s="117"/>
      <c r="M70" s="117"/>
      <c r="N70" s="117"/>
      <c r="O70" s="117"/>
      <c r="P70" s="117"/>
    </row>
    <row r="71" spans="1:16" s="134" customFormat="1" x14ac:dyDescent="0.35">
      <c r="A71" s="780"/>
      <c r="B71" s="780"/>
      <c r="C71" s="778"/>
      <c r="D71" s="778"/>
      <c r="E71" s="138"/>
      <c r="F71" s="139"/>
      <c r="G71" s="94">
        <f t="shared" ref="G71:G90" si="1">ROUND(E71*F71,0)</f>
        <v>0</v>
      </c>
      <c r="H71" s="162"/>
      <c r="I71" s="140"/>
      <c r="J71" s="117"/>
      <c r="K71" s="117"/>
      <c r="L71" s="117"/>
      <c r="M71" s="117"/>
      <c r="N71" s="117"/>
      <c r="O71" s="117"/>
      <c r="P71" s="117"/>
    </row>
    <row r="72" spans="1:16" s="134" customFormat="1" x14ac:dyDescent="0.35">
      <c r="A72" s="780"/>
      <c r="B72" s="780"/>
      <c r="C72" s="778"/>
      <c r="D72" s="778"/>
      <c r="E72" s="138"/>
      <c r="F72" s="139"/>
      <c r="G72" s="94">
        <f t="shared" si="1"/>
        <v>0</v>
      </c>
      <c r="H72" s="162"/>
      <c r="I72" s="224"/>
      <c r="J72" s="117"/>
      <c r="K72" s="117"/>
      <c r="L72" s="117"/>
      <c r="M72" s="117"/>
      <c r="N72" s="117"/>
      <c r="O72" s="117"/>
      <c r="P72" s="117"/>
    </row>
    <row r="73" spans="1:16" s="134" customFormat="1" x14ac:dyDescent="0.35">
      <c r="A73" s="780"/>
      <c r="B73" s="780"/>
      <c r="C73" s="778"/>
      <c r="D73" s="778"/>
      <c r="E73" s="138"/>
      <c r="F73" s="139"/>
      <c r="G73" s="94">
        <f t="shared" si="1"/>
        <v>0</v>
      </c>
      <c r="H73" s="162"/>
      <c r="I73" s="140"/>
      <c r="J73" s="117"/>
      <c r="K73" s="117"/>
      <c r="L73" s="117"/>
      <c r="M73" s="117"/>
      <c r="N73" s="117"/>
      <c r="O73" s="117"/>
      <c r="P73" s="117"/>
    </row>
    <row r="74" spans="1:16" s="134" customFormat="1" x14ac:dyDescent="0.35">
      <c r="A74" s="780"/>
      <c r="B74" s="780"/>
      <c r="C74" s="778"/>
      <c r="D74" s="778"/>
      <c r="E74" s="138"/>
      <c r="F74" s="139"/>
      <c r="G74" s="94">
        <f t="shared" si="1"/>
        <v>0</v>
      </c>
      <c r="H74" s="162"/>
      <c r="I74" s="224"/>
      <c r="J74" s="117"/>
      <c r="K74" s="117"/>
      <c r="L74" s="117"/>
      <c r="M74" s="117"/>
      <c r="N74" s="117"/>
      <c r="O74" s="117"/>
      <c r="P74" s="117"/>
    </row>
    <row r="75" spans="1:16" s="134" customFormat="1" x14ac:dyDescent="0.35">
      <c r="A75" s="780"/>
      <c r="B75" s="780"/>
      <c r="C75" s="778"/>
      <c r="D75" s="778"/>
      <c r="E75" s="138"/>
      <c r="F75" s="139"/>
      <c r="G75" s="94">
        <f t="shared" si="1"/>
        <v>0</v>
      </c>
      <c r="H75" s="162"/>
      <c r="I75" s="140"/>
      <c r="J75" s="117"/>
      <c r="K75" s="117"/>
      <c r="L75" s="117"/>
      <c r="M75" s="117"/>
      <c r="N75" s="117"/>
      <c r="O75" s="117"/>
      <c r="P75" s="117"/>
    </row>
    <row r="76" spans="1:16" s="134" customFormat="1" x14ac:dyDescent="0.35">
      <c r="A76" s="780"/>
      <c r="B76" s="780"/>
      <c r="C76" s="778"/>
      <c r="D76" s="778"/>
      <c r="E76" s="138"/>
      <c r="F76" s="139"/>
      <c r="G76" s="94">
        <f t="shared" si="1"/>
        <v>0</v>
      </c>
      <c r="H76" s="162"/>
      <c r="I76" s="224"/>
      <c r="J76" s="117"/>
      <c r="K76" s="117"/>
      <c r="L76" s="117"/>
      <c r="M76" s="117"/>
      <c r="N76" s="117"/>
      <c r="O76" s="117"/>
      <c r="P76" s="117"/>
    </row>
    <row r="77" spans="1:16" s="134" customFormat="1" x14ac:dyDescent="0.35">
      <c r="A77" s="780"/>
      <c r="B77" s="780"/>
      <c r="C77" s="778"/>
      <c r="D77" s="778"/>
      <c r="E77" s="138"/>
      <c r="F77" s="139"/>
      <c r="G77" s="94">
        <f t="shared" si="1"/>
        <v>0</v>
      </c>
      <c r="H77" s="162"/>
      <c r="I77" s="140"/>
      <c r="J77" s="117"/>
      <c r="K77" s="117"/>
      <c r="L77" s="117"/>
      <c r="M77" s="117"/>
      <c r="N77" s="117"/>
      <c r="O77" s="117"/>
      <c r="P77" s="117"/>
    </row>
    <row r="78" spans="1:16" s="134" customFormat="1" x14ac:dyDescent="0.35">
      <c r="A78" s="780"/>
      <c r="B78" s="780"/>
      <c r="C78" s="778"/>
      <c r="D78" s="778"/>
      <c r="E78" s="138"/>
      <c r="F78" s="139"/>
      <c r="G78" s="94">
        <f t="shared" si="1"/>
        <v>0</v>
      </c>
      <c r="H78" s="162"/>
      <c r="I78" s="224"/>
      <c r="J78" s="117"/>
      <c r="K78" s="117"/>
      <c r="L78" s="117"/>
      <c r="M78" s="117"/>
      <c r="N78" s="117"/>
      <c r="O78" s="117"/>
      <c r="P78" s="117"/>
    </row>
    <row r="79" spans="1:16" s="134" customFormat="1" x14ac:dyDescent="0.35">
      <c r="A79" s="780"/>
      <c r="B79" s="780"/>
      <c r="C79" s="778"/>
      <c r="D79" s="778"/>
      <c r="E79" s="138"/>
      <c r="F79" s="139"/>
      <c r="G79" s="94">
        <f t="shared" si="1"/>
        <v>0</v>
      </c>
      <c r="H79" s="162"/>
      <c r="I79" s="140"/>
      <c r="J79" s="117"/>
      <c r="K79" s="117"/>
      <c r="L79" s="117"/>
      <c r="M79" s="117"/>
      <c r="N79" s="117"/>
      <c r="O79" s="117"/>
      <c r="P79" s="117"/>
    </row>
    <row r="80" spans="1:16" s="134" customFormat="1" x14ac:dyDescent="0.35">
      <c r="A80" s="780"/>
      <c r="B80" s="780"/>
      <c r="C80" s="778"/>
      <c r="D80" s="778"/>
      <c r="E80" s="138"/>
      <c r="F80" s="139"/>
      <c r="G80" s="94">
        <f t="shared" si="1"/>
        <v>0</v>
      </c>
      <c r="H80" s="162"/>
      <c r="I80" s="224"/>
      <c r="J80" s="117"/>
      <c r="K80" s="117"/>
      <c r="L80" s="117"/>
      <c r="M80" s="117"/>
      <c r="N80" s="117"/>
      <c r="O80" s="117"/>
      <c r="P80" s="117"/>
    </row>
    <row r="81" spans="1:16" s="134" customFormat="1" x14ac:dyDescent="0.35">
      <c r="A81" s="780"/>
      <c r="B81" s="780"/>
      <c r="C81" s="778"/>
      <c r="D81" s="778"/>
      <c r="E81" s="138"/>
      <c r="F81" s="139"/>
      <c r="G81" s="94">
        <f t="shared" si="1"/>
        <v>0</v>
      </c>
      <c r="H81" s="162"/>
      <c r="I81" s="140"/>
      <c r="J81" s="117"/>
      <c r="K81" s="117"/>
      <c r="L81" s="117"/>
      <c r="M81" s="117"/>
      <c r="N81" s="117"/>
      <c r="O81" s="117"/>
      <c r="P81" s="117"/>
    </row>
    <row r="82" spans="1:16" s="134" customFormat="1" x14ac:dyDescent="0.35">
      <c r="A82" s="780"/>
      <c r="B82" s="780"/>
      <c r="C82" s="778"/>
      <c r="D82" s="778"/>
      <c r="E82" s="138"/>
      <c r="F82" s="139"/>
      <c r="G82" s="94">
        <f t="shared" si="1"/>
        <v>0</v>
      </c>
      <c r="H82" s="162"/>
      <c r="I82" s="224"/>
      <c r="J82" s="117"/>
      <c r="K82" s="117"/>
      <c r="L82" s="117"/>
      <c r="M82" s="117"/>
      <c r="N82" s="117"/>
      <c r="O82" s="117"/>
      <c r="P82" s="117"/>
    </row>
    <row r="83" spans="1:16" s="134" customFormat="1" x14ac:dyDescent="0.35">
      <c r="A83" s="780"/>
      <c r="B83" s="780"/>
      <c r="C83" s="778"/>
      <c r="D83" s="778"/>
      <c r="E83" s="138"/>
      <c r="F83" s="139"/>
      <c r="G83" s="94">
        <f t="shared" si="1"/>
        <v>0</v>
      </c>
      <c r="H83" s="162"/>
      <c r="I83" s="140"/>
      <c r="J83" s="117"/>
      <c r="K83" s="117"/>
      <c r="L83" s="117"/>
      <c r="M83" s="117"/>
      <c r="N83" s="117"/>
      <c r="O83" s="117"/>
      <c r="P83" s="117"/>
    </row>
    <row r="84" spans="1:16" s="134" customFormat="1" x14ac:dyDescent="0.35">
      <c r="A84" s="780"/>
      <c r="B84" s="780"/>
      <c r="C84" s="778"/>
      <c r="D84" s="778"/>
      <c r="E84" s="138"/>
      <c r="F84" s="139"/>
      <c r="G84" s="94">
        <f t="shared" si="1"/>
        <v>0</v>
      </c>
      <c r="H84" s="162"/>
      <c r="I84" s="224"/>
      <c r="J84" s="117"/>
      <c r="K84" s="117"/>
      <c r="L84" s="117"/>
      <c r="M84" s="117"/>
      <c r="N84" s="117"/>
      <c r="O84" s="117"/>
      <c r="P84" s="117"/>
    </row>
    <row r="85" spans="1:16" s="134" customFormat="1" x14ac:dyDescent="0.35">
      <c r="A85" s="780"/>
      <c r="B85" s="780"/>
      <c r="C85" s="778"/>
      <c r="D85" s="778"/>
      <c r="E85" s="138"/>
      <c r="F85" s="139"/>
      <c r="G85" s="94">
        <f t="shared" si="1"/>
        <v>0</v>
      </c>
      <c r="H85" s="162"/>
      <c r="I85" s="140"/>
      <c r="J85" s="117"/>
      <c r="K85" s="117"/>
      <c r="L85" s="117"/>
      <c r="M85" s="117"/>
      <c r="N85" s="117"/>
      <c r="O85" s="117"/>
      <c r="P85" s="117"/>
    </row>
    <row r="86" spans="1:16" s="134" customFormat="1" x14ac:dyDescent="0.35">
      <c r="A86" s="779"/>
      <c r="B86" s="779"/>
      <c r="C86" s="779"/>
      <c r="D86" s="779"/>
      <c r="E86" s="587"/>
      <c r="F86" s="590"/>
      <c r="G86" s="94">
        <f t="shared" si="1"/>
        <v>0</v>
      </c>
      <c r="H86" s="162"/>
      <c r="I86" s="224"/>
      <c r="J86" s="117"/>
      <c r="K86" s="117"/>
      <c r="L86" s="117"/>
      <c r="M86" s="117"/>
      <c r="N86" s="117"/>
      <c r="O86" s="117"/>
      <c r="P86" s="117"/>
    </row>
    <row r="87" spans="1:16" s="134" customFormat="1" x14ac:dyDescent="0.35">
      <c r="A87" s="779"/>
      <c r="B87" s="779"/>
      <c r="C87" s="779"/>
      <c r="D87" s="779"/>
      <c r="E87" s="587"/>
      <c r="F87" s="590"/>
      <c r="G87" s="94">
        <f t="shared" si="1"/>
        <v>0</v>
      </c>
      <c r="H87" s="162"/>
      <c r="I87" s="140"/>
      <c r="J87" s="117"/>
      <c r="K87" s="117"/>
      <c r="L87" s="117"/>
      <c r="M87" s="117"/>
      <c r="N87" s="117"/>
      <c r="O87" s="117"/>
      <c r="P87" s="117"/>
    </row>
    <row r="88" spans="1:16" s="134" customFormat="1" x14ac:dyDescent="0.35">
      <c r="A88" s="780"/>
      <c r="B88" s="780"/>
      <c r="C88" s="778"/>
      <c r="D88" s="778"/>
      <c r="E88" s="138"/>
      <c r="F88" s="139"/>
      <c r="G88" s="94">
        <f t="shared" si="1"/>
        <v>0</v>
      </c>
      <c r="H88" s="162"/>
      <c r="I88" s="224"/>
      <c r="J88" s="117"/>
      <c r="K88" s="117"/>
      <c r="L88" s="117"/>
      <c r="M88" s="117"/>
      <c r="N88" s="117"/>
      <c r="O88" s="117"/>
      <c r="P88" s="117"/>
    </row>
    <row r="89" spans="1:16" s="134" customFormat="1" x14ac:dyDescent="0.35">
      <c r="A89" s="780"/>
      <c r="B89" s="780"/>
      <c r="C89" s="778"/>
      <c r="D89" s="778"/>
      <c r="E89" s="138"/>
      <c r="F89" s="139"/>
      <c r="G89" s="94">
        <f t="shared" si="1"/>
        <v>0</v>
      </c>
      <c r="H89" s="162"/>
      <c r="I89" s="140"/>
      <c r="J89" s="117"/>
      <c r="K89" s="117"/>
      <c r="L89" s="117"/>
      <c r="M89" s="117"/>
      <c r="N89" s="117"/>
      <c r="O89" s="117"/>
      <c r="P89" s="117"/>
    </row>
    <row r="90" spans="1:16" s="134" customFormat="1" ht="17.5" x14ac:dyDescent="0.65">
      <c r="A90" s="780"/>
      <c r="B90" s="780"/>
      <c r="C90" s="778"/>
      <c r="D90" s="778"/>
      <c r="E90" s="138"/>
      <c r="F90" s="139"/>
      <c r="G90" s="248">
        <f t="shared" si="1"/>
        <v>0</v>
      </c>
      <c r="H90" s="162"/>
      <c r="I90" s="105"/>
      <c r="J90" s="117"/>
      <c r="K90" s="117"/>
      <c r="L90" s="117"/>
      <c r="M90" s="117"/>
      <c r="N90" s="117"/>
      <c r="O90" s="117"/>
      <c r="P90" s="117"/>
    </row>
    <row r="91" spans="1:16" s="134" customFormat="1" x14ac:dyDescent="0.35">
      <c r="A91" s="780"/>
      <c r="B91" s="780"/>
      <c r="C91" s="778"/>
      <c r="D91" s="778"/>
      <c r="E91" s="115"/>
      <c r="F91" s="211" t="s">
        <v>240</v>
      </c>
      <c r="G91" s="94">
        <f>ROUND(SUM(G6:G90),0)</f>
        <v>0</v>
      </c>
      <c r="H91" s="576"/>
      <c r="I91" s="136"/>
      <c r="J91" s="224"/>
      <c r="K91" s="117"/>
      <c r="L91" s="117"/>
      <c r="M91" s="117"/>
      <c r="N91" s="117"/>
      <c r="O91" s="117"/>
      <c r="P91" s="117"/>
    </row>
    <row r="92" spans="1:16" s="134" customFormat="1" x14ac:dyDescent="0.35">
      <c r="A92" s="780"/>
      <c r="B92" s="780"/>
      <c r="C92" s="778"/>
      <c r="D92" s="778"/>
      <c r="E92" s="117"/>
      <c r="F92" s="117"/>
      <c r="G92" s="262"/>
      <c r="H92" s="234"/>
      <c r="I92" s="140"/>
      <c r="J92" s="117"/>
      <c r="K92" s="117"/>
      <c r="L92" s="117"/>
      <c r="M92" s="117"/>
      <c r="N92" s="117"/>
      <c r="O92" s="117"/>
      <c r="P92" s="117"/>
    </row>
    <row r="93" spans="1:16" s="134" customFormat="1" x14ac:dyDescent="0.35">
      <c r="A93" s="779"/>
      <c r="B93" s="779"/>
      <c r="C93" s="779"/>
      <c r="D93" s="779"/>
      <c r="E93" s="587"/>
      <c r="F93" s="590"/>
      <c r="G93" s="94">
        <f t="shared" ref="G93:G94" si="2">ROUND(E93*F93,0)</f>
        <v>0</v>
      </c>
      <c r="H93" s="234"/>
      <c r="I93" s="140"/>
      <c r="J93" s="117"/>
      <c r="K93" s="117"/>
      <c r="L93" s="117"/>
      <c r="M93" s="117"/>
      <c r="N93" s="117"/>
      <c r="O93" s="117"/>
      <c r="P93" s="117"/>
    </row>
    <row r="94" spans="1:16" s="134" customFormat="1" ht="17.5" x14ac:dyDescent="0.65">
      <c r="A94" s="779"/>
      <c r="B94" s="779"/>
      <c r="C94" s="779"/>
      <c r="D94" s="779"/>
      <c r="E94" s="587"/>
      <c r="F94" s="590"/>
      <c r="G94" s="248">
        <f t="shared" si="2"/>
        <v>0</v>
      </c>
      <c r="H94" s="234"/>
      <c r="I94" s="140"/>
      <c r="J94" s="117"/>
      <c r="K94" s="117"/>
      <c r="L94" s="117"/>
      <c r="M94" s="117"/>
      <c r="N94" s="117"/>
      <c r="O94" s="117"/>
      <c r="P94" s="117"/>
    </row>
    <row r="95" spans="1:16" s="134" customFormat="1" x14ac:dyDescent="0.35">
      <c r="A95" s="780"/>
      <c r="B95" s="780"/>
      <c r="C95" s="778"/>
      <c r="D95" s="778"/>
      <c r="E95" s="203"/>
      <c r="F95" s="208" t="s">
        <v>272</v>
      </c>
      <c r="G95" s="94">
        <f>ROUND(SUM(G92:G94),0)</f>
        <v>0</v>
      </c>
      <c r="H95" s="234"/>
      <c r="I95" s="136"/>
      <c r="J95" s="117"/>
      <c r="K95" s="117"/>
      <c r="L95" s="117"/>
      <c r="M95" s="117"/>
      <c r="N95" s="117"/>
      <c r="O95" s="117"/>
      <c r="P95" s="117"/>
    </row>
    <row r="96" spans="1:16" s="134" customFormat="1" x14ac:dyDescent="0.35">
      <c r="A96" s="117"/>
      <c r="B96" s="117"/>
      <c r="C96" s="142"/>
      <c r="D96" s="142"/>
      <c r="E96" s="118"/>
      <c r="F96" s="141"/>
      <c r="G96" s="105"/>
      <c r="H96" s="234"/>
    </row>
    <row r="97" spans="1:11" s="134" customFormat="1" x14ac:dyDescent="0.35">
      <c r="A97" s="349" t="s">
        <v>390</v>
      </c>
      <c r="B97" s="123"/>
      <c r="C97" s="123"/>
      <c r="D97" s="123"/>
      <c r="E97" s="123"/>
      <c r="F97" s="123"/>
      <c r="G97" s="124"/>
      <c r="H97" s="234"/>
      <c r="I97" s="152" t="s">
        <v>242</v>
      </c>
    </row>
    <row r="98" spans="1:11" s="134" customFormat="1" ht="45" customHeight="1" x14ac:dyDescent="0.35">
      <c r="A98" s="775" t="s">
        <v>370</v>
      </c>
      <c r="B98" s="776"/>
      <c r="C98" s="776"/>
      <c r="D98" s="776"/>
      <c r="E98" s="776"/>
      <c r="F98" s="776"/>
      <c r="G98" s="777"/>
      <c r="H98" s="234"/>
      <c r="I98"/>
    </row>
    <row r="99" spans="1:11" x14ac:dyDescent="0.35">
      <c r="A99" s="128"/>
      <c r="B99" s="129"/>
      <c r="C99" s="129"/>
      <c r="D99" s="129"/>
      <c r="E99" s="129"/>
      <c r="F99" s="143" t="s">
        <v>41</v>
      </c>
      <c r="G99" s="92">
        <f>ROUND(G91,0)</f>
        <v>0</v>
      </c>
      <c r="H99" s="234"/>
      <c r="I99" s="152" t="s">
        <v>246</v>
      </c>
    </row>
    <row r="100" spans="1:11" x14ac:dyDescent="0.35">
      <c r="A100" s="8"/>
      <c r="B100" s="8"/>
      <c r="C100" s="8"/>
      <c r="D100" s="8"/>
      <c r="E100" s="8"/>
      <c r="F100" s="8"/>
      <c r="G100" s="8"/>
      <c r="H100" s="234"/>
    </row>
    <row r="101" spans="1:11" s="134" customFormat="1" x14ac:dyDescent="0.35">
      <c r="A101" s="349" t="s">
        <v>389</v>
      </c>
      <c r="B101" s="125"/>
      <c r="C101" s="126"/>
      <c r="D101" s="126"/>
      <c r="E101" s="126"/>
      <c r="F101" s="126"/>
      <c r="G101" s="127"/>
      <c r="H101" s="234"/>
      <c r="I101" s="152" t="s">
        <v>242</v>
      </c>
      <c r="K101" s="117"/>
    </row>
    <row r="102" spans="1:11" s="134" customFormat="1" ht="45" customHeight="1" x14ac:dyDescent="0.35">
      <c r="A102" s="775"/>
      <c r="B102" s="776"/>
      <c r="C102" s="776"/>
      <c r="D102" s="776"/>
      <c r="E102" s="776"/>
      <c r="F102" s="776"/>
      <c r="G102" s="777"/>
      <c r="H102" s="234"/>
      <c r="K102" s="117"/>
    </row>
    <row r="103" spans="1:11" x14ac:dyDescent="0.35">
      <c r="A103" s="130"/>
      <c r="B103" s="131"/>
      <c r="C103" s="131"/>
      <c r="D103" s="131"/>
      <c r="E103" s="144"/>
      <c r="F103" s="89" t="s">
        <v>37</v>
      </c>
      <c r="G103" s="92">
        <f>ROUND(G95,0)</f>
        <v>0</v>
      </c>
      <c r="H103" s="234"/>
      <c r="I103" s="152" t="s">
        <v>247</v>
      </c>
    </row>
    <row r="104" spans="1:11" x14ac:dyDescent="0.35">
      <c r="A104" s="8"/>
      <c r="B104" s="8"/>
      <c r="C104" s="8"/>
      <c r="D104" s="8"/>
      <c r="E104" s="8"/>
      <c r="F104" s="8"/>
      <c r="G104" s="100"/>
      <c r="H104" s="234"/>
    </row>
    <row r="105" spans="1:11" x14ac:dyDescent="0.35">
      <c r="A105" s="8"/>
      <c r="B105" s="8"/>
      <c r="C105" s="8"/>
      <c r="D105" s="8"/>
      <c r="E105" s="350"/>
      <c r="F105" s="222" t="s">
        <v>388</v>
      </c>
      <c r="G105" s="93">
        <f>G99+G103</f>
        <v>0</v>
      </c>
      <c r="H105" s="234"/>
      <c r="I105" s="151" t="s">
        <v>245</v>
      </c>
    </row>
    <row r="106" spans="1:11" x14ac:dyDescent="0.35">
      <c r="A106" s="8"/>
      <c r="B106" s="8"/>
      <c r="C106" s="8"/>
      <c r="D106" s="8"/>
      <c r="E106" s="8"/>
      <c r="F106" s="8"/>
      <c r="G106" s="8"/>
      <c r="H106" s="234"/>
    </row>
    <row r="107" spans="1:11" x14ac:dyDescent="0.35">
      <c r="A107" s="8"/>
      <c r="B107" s="8"/>
      <c r="C107" s="8"/>
      <c r="D107" s="8"/>
      <c r="E107" s="8"/>
      <c r="F107" s="8"/>
      <c r="G107" s="8"/>
    </row>
    <row r="108" spans="1:11" x14ac:dyDescent="0.35">
      <c r="A108" s="8"/>
      <c r="B108" s="8"/>
      <c r="C108" s="8"/>
      <c r="D108" s="8"/>
      <c r="E108" s="8"/>
      <c r="F108" s="8"/>
      <c r="G108" s="8"/>
    </row>
    <row r="109" spans="1:11" x14ac:dyDescent="0.35">
      <c r="A109" s="8"/>
      <c r="B109" s="8"/>
      <c r="C109" s="8"/>
      <c r="D109" s="8"/>
      <c r="E109" s="8"/>
      <c r="F109" s="8"/>
      <c r="G109" s="8"/>
    </row>
    <row r="110" spans="1:11" x14ac:dyDescent="0.35">
      <c r="A110" s="8"/>
      <c r="B110" s="8"/>
      <c r="C110" s="8"/>
      <c r="D110" s="8"/>
      <c r="E110" s="8"/>
      <c r="F110" s="8"/>
      <c r="G110" s="8"/>
    </row>
    <row r="111" spans="1:11" x14ac:dyDescent="0.35">
      <c r="A111" s="8"/>
      <c r="B111" s="8"/>
      <c r="C111" s="8"/>
      <c r="D111" s="8"/>
      <c r="E111" s="8"/>
      <c r="F111" s="8"/>
      <c r="G111" s="8"/>
    </row>
    <row r="112" spans="1:11" x14ac:dyDescent="0.35">
      <c r="A112" s="8"/>
      <c r="B112" s="8"/>
      <c r="C112" s="8"/>
      <c r="D112" s="8"/>
      <c r="E112" s="8"/>
      <c r="F112" s="8"/>
      <c r="G112" s="8"/>
    </row>
    <row r="113" spans="1:7" x14ac:dyDescent="0.35">
      <c r="A113" s="8"/>
      <c r="B113" s="8"/>
      <c r="C113" s="8"/>
      <c r="D113" s="8"/>
      <c r="E113" s="8"/>
      <c r="F113" s="8"/>
      <c r="G113" s="8"/>
    </row>
    <row r="114" spans="1:7" x14ac:dyDescent="0.35">
      <c r="A114" s="8"/>
      <c r="B114" s="8"/>
      <c r="C114" s="8"/>
      <c r="D114" s="8"/>
      <c r="E114" s="8"/>
      <c r="F114" s="8"/>
      <c r="G114" s="8"/>
    </row>
    <row r="115" spans="1:7" x14ac:dyDescent="0.35">
      <c r="A115" s="8"/>
      <c r="B115" s="8"/>
      <c r="C115" s="8"/>
      <c r="D115" s="8"/>
      <c r="E115" s="8"/>
      <c r="F115" s="8"/>
      <c r="G115" s="8"/>
    </row>
    <row r="116" spans="1:7" x14ac:dyDescent="0.35">
      <c r="A116" s="8"/>
      <c r="B116" s="8"/>
      <c r="C116" s="8"/>
      <c r="D116" s="8"/>
      <c r="E116" s="8"/>
      <c r="F116" s="8"/>
      <c r="G116" s="8"/>
    </row>
    <row r="117" spans="1:7" x14ac:dyDescent="0.35">
      <c r="A117" s="8"/>
      <c r="B117" s="8"/>
      <c r="C117" s="8"/>
      <c r="D117" s="8"/>
      <c r="E117" s="8"/>
      <c r="F117" s="8"/>
      <c r="G117" s="8"/>
    </row>
    <row r="118" spans="1:7" x14ac:dyDescent="0.35">
      <c r="A118" s="8"/>
      <c r="B118" s="8"/>
      <c r="C118" s="8"/>
      <c r="D118" s="8"/>
      <c r="E118" s="8"/>
      <c r="F118" s="8"/>
      <c r="G118" s="8"/>
    </row>
    <row r="119" spans="1:7" x14ac:dyDescent="0.35">
      <c r="A119" s="8"/>
      <c r="B119" s="8"/>
      <c r="C119" s="8"/>
      <c r="D119" s="8"/>
      <c r="E119" s="8"/>
      <c r="F119" s="8"/>
      <c r="G119" s="8"/>
    </row>
    <row r="120" spans="1:7" x14ac:dyDescent="0.35">
      <c r="A120" s="8"/>
      <c r="B120" s="8"/>
      <c r="C120" s="8"/>
      <c r="D120" s="8"/>
      <c r="E120" s="8"/>
      <c r="F120" s="8"/>
      <c r="G120" s="8"/>
    </row>
    <row r="121" spans="1:7" x14ac:dyDescent="0.35">
      <c r="A121" s="8"/>
      <c r="B121" s="8"/>
      <c r="C121" s="8"/>
      <c r="D121" s="8"/>
      <c r="E121" s="8"/>
      <c r="F121" s="8"/>
      <c r="G121" s="8"/>
    </row>
    <row r="122" spans="1:7" x14ac:dyDescent="0.35">
      <c r="A122" s="8"/>
      <c r="B122" s="8"/>
      <c r="C122" s="8"/>
      <c r="D122" s="8"/>
      <c r="E122" s="8"/>
      <c r="F122" s="8"/>
      <c r="G122" s="8"/>
    </row>
    <row r="123" spans="1:7" x14ac:dyDescent="0.35">
      <c r="A123" s="8"/>
      <c r="B123" s="8"/>
      <c r="C123" s="8"/>
      <c r="D123" s="8"/>
      <c r="E123" s="8"/>
      <c r="F123" s="8"/>
      <c r="G123" s="8"/>
    </row>
    <row r="124" spans="1:7" x14ac:dyDescent="0.35">
      <c r="A124" s="8"/>
      <c r="B124" s="8"/>
      <c r="C124" s="8"/>
      <c r="D124" s="8"/>
      <c r="E124" s="8"/>
      <c r="F124" s="8"/>
      <c r="G124" s="8"/>
    </row>
    <row r="125" spans="1:7" x14ac:dyDescent="0.35">
      <c r="A125" s="8"/>
      <c r="B125" s="8"/>
      <c r="C125" s="8"/>
      <c r="D125" s="8"/>
      <c r="E125" s="8"/>
      <c r="F125" s="8"/>
      <c r="G125" s="8"/>
    </row>
    <row r="126" spans="1:7" x14ac:dyDescent="0.35">
      <c r="A126" s="8"/>
      <c r="B126" s="8"/>
      <c r="C126" s="8"/>
      <c r="D126" s="8"/>
      <c r="E126" s="8"/>
      <c r="F126" s="8"/>
      <c r="G126" s="8"/>
    </row>
    <row r="127" spans="1:7" x14ac:dyDescent="0.35">
      <c r="A127" s="8"/>
      <c r="B127" s="8"/>
      <c r="C127" s="8"/>
      <c r="D127" s="8"/>
      <c r="E127" s="8"/>
      <c r="F127" s="8"/>
      <c r="G127" s="8"/>
    </row>
    <row r="128" spans="1:7" x14ac:dyDescent="0.35">
      <c r="A128" s="8"/>
      <c r="B128" s="8"/>
      <c r="C128" s="8"/>
      <c r="D128" s="8"/>
      <c r="E128" s="8"/>
      <c r="F128" s="8"/>
      <c r="G128" s="8"/>
    </row>
    <row r="129" spans="1:7" x14ac:dyDescent="0.35">
      <c r="A129" s="8"/>
      <c r="B129" s="8"/>
      <c r="C129" s="8"/>
      <c r="D129" s="8"/>
      <c r="E129" s="8"/>
      <c r="F129" s="8"/>
      <c r="G129" s="8"/>
    </row>
    <row r="130" spans="1:7" x14ac:dyDescent="0.35">
      <c r="A130" s="8"/>
      <c r="B130" s="8"/>
      <c r="C130" s="8"/>
      <c r="D130" s="8"/>
      <c r="E130" s="8"/>
      <c r="F130" s="8"/>
      <c r="G130" s="8"/>
    </row>
    <row r="131" spans="1:7" x14ac:dyDescent="0.35">
      <c r="A131" s="8"/>
      <c r="B131" s="8"/>
      <c r="C131" s="8"/>
      <c r="D131" s="8"/>
      <c r="E131" s="8"/>
      <c r="F131" s="8"/>
      <c r="G131" s="8"/>
    </row>
    <row r="132" spans="1:7" x14ac:dyDescent="0.35">
      <c r="A132" s="8"/>
      <c r="B132" s="8"/>
      <c r="C132" s="8"/>
      <c r="D132" s="8"/>
      <c r="E132" s="8"/>
      <c r="F132" s="8"/>
      <c r="G132" s="8"/>
    </row>
    <row r="133" spans="1:7" x14ac:dyDescent="0.35">
      <c r="A133" s="8"/>
      <c r="B133" s="8"/>
      <c r="C133" s="8"/>
      <c r="D133" s="8"/>
      <c r="E133" s="8"/>
      <c r="F133" s="8"/>
      <c r="G133" s="8"/>
    </row>
    <row r="134" spans="1:7" x14ac:dyDescent="0.35">
      <c r="A134" s="8"/>
      <c r="B134" s="8"/>
      <c r="C134" s="8"/>
      <c r="D134" s="8"/>
      <c r="E134" s="8"/>
      <c r="F134" s="8"/>
      <c r="G134" s="8"/>
    </row>
    <row r="135" spans="1:7" x14ac:dyDescent="0.35">
      <c r="A135" s="8"/>
      <c r="B135" s="8"/>
      <c r="C135" s="8"/>
      <c r="D135" s="8"/>
      <c r="E135" s="8"/>
      <c r="F135" s="8"/>
      <c r="G135" s="8"/>
    </row>
    <row r="136" spans="1:7" x14ac:dyDescent="0.35">
      <c r="A136" s="8"/>
      <c r="B136" s="8"/>
      <c r="C136" s="8"/>
      <c r="D136" s="8"/>
      <c r="E136" s="8"/>
      <c r="F136" s="8"/>
      <c r="G136" s="8"/>
    </row>
    <row r="137" spans="1:7" x14ac:dyDescent="0.35">
      <c r="A137" s="8"/>
      <c r="B137" s="8"/>
      <c r="C137" s="8"/>
      <c r="D137" s="8"/>
      <c r="E137" s="8"/>
      <c r="F137" s="8"/>
      <c r="G137" s="8"/>
    </row>
    <row r="138" spans="1:7" x14ac:dyDescent="0.35">
      <c r="A138" s="8"/>
      <c r="B138" s="8"/>
      <c r="C138" s="8"/>
      <c r="D138" s="8"/>
      <c r="E138" s="8"/>
      <c r="F138" s="8"/>
      <c r="G138" s="8"/>
    </row>
    <row r="139" spans="1:7" x14ac:dyDescent="0.35">
      <c r="A139" s="8"/>
      <c r="B139" s="8"/>
      <c r="C139" s="8"/>
      <c r="D139" s="8"/>
      <c r="E139" s="8"/>
      <c r="F139" s="8"/>
      <c r="G139" s="8"/>
    </row>
    <row r="140" spans="1:7" x14ac:dyDescent="0.35">
      <c r="A140" s="8"/>
      <c r="B140" s="8"/>
      <c r="C140" s="8"/>
      <c r="D140" s="8"/>
      <c r="E140" s="8"/>
      <c r="F140" s="8"/>
      <c r="G140" s="8"/>
    </row>
    <row r="141" spans="1:7" x14ac:dyDescent="0.35">
      <c r="A141" s="8"/>
      <c r="B141" s="8"/>
      <c r="C141" s="8"/>
      <c r="D141" s="8"/>
      <c r="E141" s="8"/>
      <c r="F141" s="8"/>
      <c r="G141" s="8"/>
    </row>
    <row r="142" spans="1:7" x14ac:dyDescent="0.35">
      <c r="A142" s="8"/>
      <c r="B142" s="8"/>
      <c r="C142" s="8"/>
      <c r="D142" s="8"/>
      <c r="E142" s="8"/>
      <c r="F142" s="8"/>
      <c r="G142" s="8"/>
    </row>
    <row r="143" spans="1:7" x14ac:dyDescent="0.35">
      <c r="A143" s="8"/>
      <c r="B143" s="8"/>
      <c r="C143" s="8"/>
      <c r="D143" s="8"/>
      <c r="E143" s="8"/>
      <c r="F143" s="8"/>
      <c r="G143" s="8"/>
    </row>
    <row r="144" spans="1:7" x14ac:dyDescent="0.35">
      <c r="A144" s="8"/>
      <c r="B144" s="8"/>
      <c r="C144" s="8"/>
      <c r="D144" s="8"/>
      <c r="E144" s="8"/>
      <c r="F144" s="8"/>
      <c r="G144" s="8"/>
    </row>
    <row r="145" spans="1:7" x14ac:dyDescent="0.35">
      <c r="A145" s="8"/>
      <c r="B145" s="8"/>
      <c r="C145" s="8"/>
      <c r="D145" s="8"/>
      <c r="E145" s="8"/>
      <c r="F145" s="8"/>
      <c r="G145" s="8"/>
    </row>
    <row r="146" spans="1:7" x14ac:dyDescent="0.35">
      <c r="A146" s="8"/>
      <c r="B146" s="8"/>
      <c r="C146" s="8"/>
      <c r="D146" s="8"/>
      <c r="E146" s="8"/>
      <c r="F146" s="8"/>
      <c r="G146" s="8"/>
    </row>
    <row r="147" spans="1:7" x14ac:dyDescent="0.35">
      <c r="A147" s="8"/>
      <c r="B147" s="8"/>
      <c r="C147" s="8"/>
      <c r="D147" s="8"/>
      <c r="E147" s="8"/>
      <c r="F147" s="8"/>
      <c r="G147" s="8"/>
    </row>
    <row r="148" spans="1:7" x14ac:dyDescent="0.35">
      <c r="A148" s="8"/>
      <c r="B148" s="8"/>
      <c r="C148" s="8"/>
      <c r="D148" s="8"/>
      <c r="E148" s="8"/>
      <c r="F148" s="8"/>
      <c r="G148" s="8"/>
    </row>
    <row r="149" spans="1:7" x14ac:dyDescent="0.35">
      <c r="A149" s="8"/>
      <c r="B149" s="8"/>
      <c r="C149" s="8"/>
      <c r="D149" s="8"/>
      <c r="E149" s="8"/>
      <c r="F149" s="8"/>
      <c r="G149" s="8"/>
    </row>
    <row r="150" spans="1:7" x14ac:dyDescent="0.35">
      <c r="A150" s="8"/>
      <c r="B150" s="8"/>
      <c r="C150" s="8"/>
      <c r="D150" s="8"/>
      <c r="E150" s="8"/>
      <c r="F150" s="8"/>
      <c r="G150" s="8"/>
    </row>
    <row r="151" spans="1:7" x14ac:dyDescent="0.35">
      <c r="A151" s="8"/>
      <c r="B151" s="8"/>
      <c r="C151" s="8"/>
      <c r="D151" s="8"/>
      <c r="E151" s="8"/>
      <c r="F151" s="8"/>
      <c r="G151" s="8"/>
    </row>
    <row r="152" spans="1:7" x14ac:dyDescent="0.35">
      <c r="A152" s="8"/>
      <c r="B152" s="8"/>
      <c r="C152" s="8"/>
      <c r="D152" s="8"/>
      <c r="E152" s="8"/>
      <c r="F152" s="8"/>
      <c r="G152" s="8"/>
    </row>
    <row r="153" spans="1:7" x14ac:dyDescent="0.35">
      <c r="A153" s="8"/>
      <c r="B153" s="8"/>
      <c r="C153" s="8"/>
      <c r="D153" s="8"/>
      <c r="E153" s="8"/>
      <c r="F153" s="8"/>
      <c r="G153" s="8"/>
    </row>
    <row r="154" spans="1:7" x14ac:dyDescent="0.35">
      <c r="A154" s="8"/>
      <c r="B154" s="8"/>
      <c r="C154" s="8"/>
      <c r="D154" s="8"/>
      <c r="E154" s="8"/>
      <c r="F154" s="8"/>
      <c r="G154" s="8"/>
    </row>
    <row r="155" spans="1:7" x14ac:dyDescent="0.35">
      <c r="A155" s="8"/>
      <c r="B155" s="8"/>
      <c r="C155" s="8"/>
      <c r="D155" s="8"/>
      <c r="E155" s="8"/>
      <c r="F155" s="8"/>
      <c r="G155" s="8"/>
    </row>
    <row r="156" spans="1:7" x14ac:dyDescent="0.35">
      <c r="A156" s="8"/>
      <c r="B156" s="8"/>
      <c r="C156" s="8"/>
      <c r="D156" s="8"/>
      <c r="E156" s="8"/>
      <c r="F156" s="8"/>
      <c r="G156" s="8"/>
    </row>
    <row r="157" spans="1:7" x14ac:dyDescent="0.35">
      <c r="A157" s="8"/>
      <c r="B157" s="8"/>
      <c r="C157" s="8"/>
      <c r="D157" s="8"/>
      <c r="E157" s="8"/>
      <c r="F157" s="8"/>
      <c r="G157" s="8"/>
    </row>
    <row r="158" spans="1:7" x14ac:dyDescent="0.35">
      <c r="A158" s="8"/>
      <c r="B158" s="8"/>
      <c r="C158" s="8"/>
      <c r="D158" s="8"/>
      <c r="E158" s="8"/>
      <c r="F158" s="8"/>
      <c r="G158" s="8"/>
    </row>
    <row r="159" spans="1:7" x14ac:dyDescent="0.35">
      <c r="A159" s="8"/>
      <c r="B159" s="8"/>
      <c r="C159" s="8"/>
      <c r="D159" s="8"/>
      <c r="E159" s="8"/>
      <c r="F159" s="8"/>
      <c r="G159" s="8"/>
    </row>
    <row r="160" spans="1:7" x14ac:dyDescent="0.35">
      <c r="A160" s="8"/>
      <c r="B160" s="8"/>
      <c r="C160" s="8"/>
      <c r="D160" s="8"/>
      <c r="E160" s="8"/>
      <c r="F160" s="8"/>
      <c r="G160" s="8"/>
    </row>
    <row r="161" spans="1:7" x14ac:dyDescent="0.35">
      <c r="A161" s="8"/>
      <c r="B161" s="8"/>
      <c r="C161" s="8"/>
      <c r="D161" s="8"/>
      <c r="E161" s="8"/>
      <c r="F161" s="8"/>
      <c r="G161" s="8"/>
    </row>
    <row r="162" spans="1:7" x14ac:dyDescent="0.35">
      <c r="A162" s="8"/>
      <c r="B162" s="8"/>
      <c r="C162" s="8"/>
      <c r="D162" s="8"/>
      <c r="E162" s="8"/>
      <c r="F162" s="8"/>
      <c r="G162" s="8"/>
    </row>
    <row r="163" spans="1:7" x14ac:dyDescent="0.35">
      <c r="A163" s="8"/>
      <c r="B163" s="8"/>
      <c r="C163" s="8"/>
      <c r="D163" s="8"/>
      <c r="E163" s="8"/>
      <c r="F163" s="8"/>
      <c r="G163" s="8"/>
    </row>
    <row r="164" spans="1:7" x14ac:dyDescent="0.35">
      <c r="A164" s="8"/>
      <c r="B164" s="8"/>
      <c r="C164" s="8"/>
      <c r="D164" s="8"/>
      <c r="E164" s="8"/>
      <c r="F164" s="8"/>
      <c r="G164" s="8"/>
    </row>
    <row r="165" spans="1:7" x14ac:dyDescent="0.35">
      <c r="A165" s="8"/>
      <c r="B165" s="8"/>
      <c r="C165" s="8"/>
      <c r="D165" s="8"/>
      <c r="E165" s="8"/>
      <c r="F165" s="8"/>
      <c r="G165" s="8"/>
    </row>
    <row r="166" spans="1:7" x14ac:dyDescent="0.35">
      <c r="A166" s="8"/>
      <c r="B166" s="8"/>
      <c r="C166" s="8"/>
      <c r="D166" s="8"/>
      <c r="E166" s="8"/>
      <c r="F166" s="8"/>
      <c r="G166" s="8"/>
    </row>
    <row r="167" spans="1:7" x14ac:dyDescent="0.35">
      <c r="A167" s="8"/>
      <c r="B167" s="8"/>
      <c r="C167" s="8"/>
      <c r="D167" s="8"/>
      <c r="E167" s="8"/>
      <c r="F167" s="8"/>
      <c r="G167" s="8"/>
    </row>
    <row r="168" spans="1:7" x14ac:dyDescent="0.35">
      <c r="A168" s="8"/>
      <c r="B168" s="8"/>
      <c r="C168" s="8"/>
      <c r="D168" s="8"/>
      <c r="E168" s="8"/>
      <c r="F168" s="8"/>
      <c r="G168" s="8"/>
    </row>
    <row r="169" spans="1:7" x14ac:dyDescent="0.35">
      <c r="A169" s="8"/>
      <c r="B169" s="8"/>
      <c r="C169" s="8"/>
      <c r="D169" s="8"/>
      <c r="E169" s="8"/>
      <c r="F169" s="8"/>
      <c r="G169" s="8"/>
    </row>
    <row r="170" spans="1:7" x14ac:dyDescent="0.35">
      <c r="A170" s="8"/>
      <c r="B170" s="8"/>
      <c r="C170" s="8"/>
      <c r="D170" s="8"/>
      <c r="E170" s="8"/>
      <c r="F170" s="8"/>
      <c r="G170" s="8"/>
    </row>
    <row r="171" spans="1:7" x14ac:dyDescent="0.35">
      <c r="A171" s="8"/>
      <c r="B171" s="8"/>
      <c r="C171" s="8"/>
      <c r="D171" s="8"/>
      <c r="E171" s="8"/>
      <c r="F171" s="8"/>
      <c r="G171" s="8"/>
    </row>
    <row r="172" spans="1:7" x14ac:dyDescent="0.35">
      <c r="A172" s="8"/>
      <c r="B172" s="8"/>
      <c r="C172" s="8"/>
      <c r="D172" s="8"/>
      <c r="E172" s="8"/>
      <c r="F172" s="8"/>
      <c r="G172" s="8"/>
    </row>
    <row r="173" spans="1:7" x14ac:dyDescent="0.35">
      <c r="A173" s="8"/>
      <c r="B173" s="8"/>
      <c r="C173" s="8"/>
      <c r="D173" s="8"/>
      <c r="E173" s="8"/>
      <c r="F173" s="8"/>
      <c r="G173" s="8"/>
    </row>
    <row r="174" spans="1:7" x14ac:dyDescent="0.35">
      <c r="A174" s="8"/>
      <c r="B174" s="8"/>
      <c r="C174" s="8"/>
      <c r="D174" s="8"/>
      <c r="E174" s="8"/>
      <c r="F174" s="8"/>
      <c r="G174" s="8"/>
    </row>
    <row r="175" spans="1:7" x14ac:dyDescent="0.35">
      <c r="A175" s="8"/>
      <c r="B175" s="8"/>
      <c r="C175" s="8"/>
      <c r="D175" s="8"/>
      <c r="E175" s="8"/>
      <c r="F175" s="8"/>
      <c r="G175" s="8"/>
    </row>
    <row r="176" spans="1:7" x14ac:dyDescent="0.35">
      <c r="A176" s="8"/>
      <c r="B176" s="8"/>
      <c r="C176" s="8"/>
      <c r="D176" s="8"/>
      <c r="E176" s="8"/>
      <c r="F176" s="8"/>
      <c r="G176" s="8"/>
    </row>
    <row r="177" spans="1:7" x14ac:dyDescent="0.35">
      <c r="A177" s="8"/>
      <c r="B177" s="8"/>
      <c r="C177" s="8"/>
      <c r="D177" s="8"/>
      <c r="E177" s="8"/>
      <c r="F177" s="8"/>
      <c r="G177" s="8"/>
    </row>
    <row r="178" spans="1:7" x14ac:dyDescent="0.35">
      <c r="A178" s="8"/>
      <c r="B178" s="8"/>
      <c r="C178" s="8"/>
      <c r="D178" s="8"/>
      <c r="E178" s="8"/>
      <c r="F178" s="8"/>
      <c r="G178" s="8"/>
    </row>
    <row r="179" spans="1:7" x14ac:dyDescent="0.35">
      <c r="A179" s="8"/>
      <c r="B179" s="8"/>
      <c r="C179" s="8"/>
      <c r="D179" s="8"/>
      <c r="E179" s="8"/>
      <c r="F179" s="8"/>
      <c r="G179" s="8"/>
    </row>
    <row r="180" spans="1:7" x14ac:dyDescent="0.35">
      <c r="A180" s="8"/>
      <c r="B180" s="8"/>
      <c r="C180" s="8"/>
      <c r="D180" s="8"/>
      <c r="E180" s="8"/>
      <c r="F180" s="8"/>
      <c r="G180" s="8"/>
    </row>
    <row r="181" spans="1:7" x14ac:dyDescent="0.35">
      <c r="A181" s="8"/>
      <c r="B181" s="8"/>
      <c r="C181" s="8"/>
      <c r="D181" s="8"/>
      <c r="E181" s="8"/>
      <c r="F181" s="8"/>
      <c r="G181" s="8"/>
    </row>
    <row r="182" spans="1:7" x14ac:dyDescent="0.35">
      <c r="A182" s="8"/>
      <c r="B182" s="8"/>
      <c r="C182" s="8"/>
      <c r="D182" s="8"/>
      <c r="E182" s="8"/>
      <c r="F182" s="8"/>
      <c r="G182" s="8"/>
    </row>
    <row r="183" spans="1:7" x14ac:dyDescent="0.35">
      <c r="A183" s="8"/>
      <c r="B183" s="8"/>
      <c r="C183" s="8"/>
      <c r="D183" s="8"/>
      <c r="E183" s="8"/>
      <c r="F183" s="8"/>
      <c r="G183" s="8"/>
    </row>
    <row r="184" spans="1:7" x14ac:dyDescent="0.35">
      <c r="A184" s="8"/>
      <c r="B184" s="8"/>
      <c r="C184" s="8"/>
      <c r="D184" s="8"/>
      <c r="E184" s="8"/>
      <c r="F184" s="8"/>
      <c r="G184" s="8"/>
    </row>
    <row r="185" spans="1:7" x14ac:dyDescent="0.35">
      <c r="A185" s="8"/>
      <c r="B185" s="8"/>
      <c r="C185" s="8"/>
      <c r="D185" s="8"/>
      <c r="E185" s="8"/>
      <c r="F185" s="8"/>
      <c r="G185" s="8"/>
    </row>
    <row r="186" spans="1:7" x14ac:dyDescent="0.35">
      <c r="A186" s="8"/>
      <c r="B186" s="8"/>
      <c r="C186" s="8"/>
      <c r="D186" s="8"/>
      <c r="E186" s="8"/>
      <c r="F186" s="8"/>
      <c r="G186" s="8"/>
    </row>
    <row r="187" spans="1:7" x14ac:dyDescent="0.35">
      <c r="A187" s="8"/>
      <c r="B187" s="8"/>
      <c r="C187" s="8"/>
      <c r="D187" s="8"/>
      <c r="E187" s="8"/>
      <c r="F187" s="8"/>
      <c r="G187" s="8"/>
    </row>
    <row r="188" spans="1:7" x14ac:dyDescent="0.35">
      <c r="A188" s="8"/>
      <c r="B188" s="8"/>
      <c r="C188" s="8"/>
      <c r="D188" s="8"/>
      <c r="E188" s="8"/>
      <c r="F188" s="8"/>
      <c r="G188" s="8"/>
    </row>
    <row r="189" spans="1:7" x14ac:dyDescent="0.35">
      <c r="A189" s="8"/>
      <c r="B189" s="8"/>
      <c r="C189" s="8"/>
      <c r="D189" s="8"/>
      <c r="E189" s="8"/>
      <c r="F189" s="8"/>
      <c r="G189" s="8"/>
    </row>
    <row r="190" spans="1:7" x14ac:dyDescent="0.35">
      <c r="A190" s="8"/>
      <c r="B190" s="8"/>
      <c r="C190" s="8"/>
      <c r="D190" s="8"/>
      <c r="E190" s="8"/>
      <c r="F190" s="8"/>
      <c r="G190" s="8"/>
    </row>
    <row r="191" spans="1:7" x14ac:dyDescent="0.35">
      <c r="A191" s="8"/>
      <c r="B191" s="8"/>
      <c r="C191" s="8"/>
      <c r="D191" s="8"/>
      <c r="E191" s="8"/>
      <c r="F191" s="8"/>
      <c r="G191" s="8"/>
    </row>
    <row r="192" spans="1:7" x14ac:dyDescent="0.35">
      <c r="A192" s="8"/>
      <c r="B192" s="8"/>
      <c r="C192" s="8"/>
      <c r="D192" s="8"/>
      <c r="E192" s="8"/>
      <c r="F192" s="8"/>
      <c r="G192" s="8"/>
    </row>
    <row r="193" spans="1:7" x14ac:dyDescent="0.35">
      <c r="A193" s="8"/>
      <c r="B193" s="8"/>
      <c r="C193" s="8"/>
      <c r="D193" s="8"/>
      <c r="E193" s="8"/>
      <c r="F193" s="8"/>
      <c r="G193" s="8"/>
    </row>
    <row r="194" spans="1:7" x14ac:dyDescent="0.35">
      <c r="A194" s="8"/>
      <c r="B194" s="8"/>
      <c r="C194" s="8"/>
      <c r="D194" s="8"/>
      <c r="E194" s="8"/>
      <c r="F194" s="8"/>
      <c r="G194" s="8"/>
    </row>
    <row r="195" spans="1:7" x14ac:dyDescent="0.35">
      <c r="A195" s="8"/>
      <c r="B195" s="8"/>
      <c r="C195" s="8"/>
      <c r="D195" s="8"/>
      <c r="E195" s="8"/>
      <c r="F195" s="8"/>
      <c r="G195" s="8"/>
    </row>
    <row r="196" spans="1:7" x14ac:dyDescent="0.35">
      <c r="A196" s="8"/>
      <c r="B196" s="8"/>
      <c r="C196" s="8"/>
      <c r="D196" s="8"/>
      <c r="E196" s="8"/>
      <c r="F196" s="8"/>
      <c r="G196" s="8"/>
    </row>
    <row r="197" spans="1:7" x14ac:dyDescent="0.35">
      <c r="A197" s="8"/>
      <c r="B197" s="8"/>
      <c r="C197" s="8"/>
      <c r="D197" s="8"/>
      <c r="E197" s="8"/>
      <c r="F197" s="8"/>
      <c r="G197" s="8"/>
    </row>
    <row r="198" spans="1:7" x14ac:dyDescent="0.35">
      <c r="A198" s="8"/>
      <c r="B198" s="8"/>
      <c r="C198" s="8"/>
      <c r="D198" s="8"/>
      <c r="E198" s="8"/>
      <c r="F198" s="8"/>
      <c r="G198" s="8"/>
    </row>
    <row r="199" spans="1:7" x14ac:dyDescent="0.35">
      <c r="A199" s="8"/>
      <c r="B199" s="8"/>
      <c r="C199" s="8"/>
      <c r="D199" s="8"/>
      <c r="E199" s="8"/>
      <c r="F199" s="8"/>
      <c r="G199" s="8"/>
    </row>
    <row r="200" spans="1:7" x14ac:dyDescent="0.35">
      <c r="A200" s="8"/>
      <c r="B200" s="8"/>
      <c r="C200" s="8"/>
      <c r="D200" s="8"/>
      <c r="E200" s="8"/>
      <c r="F200" s="8"/>
      <c r="G200" s="8"/>
    </row>
    <row r="201" spans="1:7" x14ac:dyDescent="0.35">
      <c r="A201" s="8"/>
      <c r="B201" s="8"/>
      <c r="C201" s="8"/>
      <c r="D201" s="8"/>
      <c r="E201" s="8"/>
      <c r="F201" s="8"/>
      <c r="G201" s="8"/>
    </row>
    <row r="202" spans="1:7" x14ac:dyDescent="0.35">
      <c r="A202" s="8"/>
      <c r="B202" s="8"/>
      <c r="C202" s="8"/>
      <c r="D202" s="8"/>
      <c r="E202" s="8"/>
      <c r="F202" s="8"/>
      <c r="G202" s="8"/>
    </row>
    <row r="203" spans="1:7" x14ac:dyDescent="0.35">
      <c r="A203" s="8"/>
      <c r="B203" s="8"/>
      <c r="C203" s="8"/>
      <c r="D203" s="8"/>
      <c r="E203" s="8"/>
      <c r="F203" s="8"/>
      <c r="G203" s="8"/>
    </row>
    <row r="204" spans="1:7" x14ac:dyDescent="0.35">
      <c r="A204" s="8"/>
      <c r="B204" s="8"/>
      <c r="C204" s="8"/>
      <c r="D204" s="8"/>
      <c r="E204" s="8"/>
      <c r="F204" s="8"/>
      <c r="G204" s="8"/>
    </row>
    <row r="205" spans="1:7" x14ac:dyDescent="0.35">
      <c r="A205" s="8"/>
      <c r="B205" s="8"/>
      <c r="C205" s="8"/>
      <c r="D205" s="8"/>
      <c r="E205" s="8"/>
      <c r="F205" s="8"/>
      <c r="G205" s="8"/>
    </row>
    <row r="206" spans="1:7" x14ac:dyDescent="0.35">
      <c r="A206" s="8"/>
      <c r="B206" s="8"/>
      <c r="C206" s="8"/>
      <c r="D206" s="8"/>
      <c r="E206" s="8"/>
      <c r="F206" s="8"/>
      <c r="G206" s="8"/>
    </row>
    <row r="207" spans="1:7" x14ac:dyDescent="0.35">
      <c r="A207" s="8"/>
      <c r="B207" s="8"/>
      <c r="C207" s="8"/>
      <c r="D207" s="8"/>
      <c r="E207" s="8"/>
      <c r="F207" s="8"/>
      <c r="G207" s="8"/>
    </row>
    <row r="208" spans="1:7" x14ac:dyDescent="0.35">
      <c r="A208" s="8"/>
      <c r="B208" s="8"/>
      <c r="C208" s="8"/>
      <c r="D208" s="8"/>
      <c r="E208" s="8"/>
      <c r="F208" s="8"/>
      <c r="G208" s="8"/>
    </row>
    <row r="209" spans="1:7" x14ac:dyDescent="0.35">
      <c r="A209" s="8"/>
      <c r="B209" s="8"/>
      <c r="C209" s="8"/>
      <c r="D209" s="8"/>
      <c r="E209" s="8"/>
      <c r="F209" s="8"/>
      <c r="G209" s="8"/>
    </row>
    <row r="210" spans="1:7" x14ac:dyDescent="0.35">
      <c r="A210" s="8"/>
      <c r="B210" s="8"/>
      <c r="C210" s="8"/>
      <c r="D210" s="8"/>
      <c r="E210" s="8"/>
      <c r="F210" s="8"/>
      <c r="G210" s="8"/>
    </row>
    <row r="211" spans="1:7" x14ac:dyDescent="0.35">
      <c r="A211" s="8"/>
      <c r="B211" s="8"/>
      <c r="C211" s="8"/>
      <c r="D211" s="8"/>
      <c r="E211" s="8"/>
      <c r="F211" s="8"/>
      <c r="G211" s="8"/>
    </row>
    <row r="212" spans="1:7" x14ac:dyDescent="0.35">
      <c r="A212" s="8"/>
      <c r="B212" s="8"/>
      <c r="C212" s="8"/>
      <c r="D212" s="8"/>
      <c r="E212" s="8"/>
      <c r="F212" s="8"/>
      <c r="G212" s="8"/>
    </row>
    <row r="213" spans="1:7" x14ac:dyDescent="0.35">
      <c r="A213" s="8"/>
      <c r="B213" s="8"/>
      <c r="C213" s="8"/>
      <c r="D213" s="8"/>
      <c r="E213" s="8"/>
      <c r="F213" s="8"/>
      <c r="G213" s="8"/>
    </row>
    <row r="214" spans="1:7" x14ac:dyDescent="0.35">
      <c r="A214" s="8"/>
      <c r="B214" s="8"/>
      <c r="C214" s="8"/>
      <c r="D214" s="8"/>
      <c r="E214" s="8"/>
      <c r="F214" s="8"/>
      <c r="G214" s="8"/>
    </row>
    <row r="215" spans="1:7" x14ac:dyDescent="0.35">
      <c r="A215" s="8"/>
      <c r="B215" s="8"/>
      <c r="C215" s="8"/>
      <c r="D215" s="8"/>
      <c r="E215" s="8"/>
      <c r="F215" s="8"/>
      <c r="G215" s="8"/>
    </row>
    <row r="216" spans="1:7" x14ac:dyDescent="0.35">
      <c r="A216" s="8"/>
      <c r="B216" s="8"/>
      <c r="C216" s="8"/>
      <c r="D216" s="8"/>
      <c r="E216" s="8"/>
      <c r="F216" s="8"/>
      <c r="G216" s="8"/>
    </row>
    <row r="217" spans="1:7" x14ac:dyDescent="0.35">
      <c r="A217" s="8"/>
      <c r="B217" s="8"/>
      <c r="C217" s="8"/>
      <c r="D217" s="8"/>
      <c r="E217" s="8"/>
      <c r="F217" s="8"/>
      <c r="G217" s="8"/>
    </row>
    <row r="218" spans="1:7" x14ac:dyDescent="0.35">
      <c r="A218" s="8"/>
      <c r="B218" s="8"/>
      <c r="C218" s="8"/>
      <c r="D218" s="8"/>
      <c r="E218" s="8"/>
      <c r="F218" s="8"/>
      <c r="G218" s="8"/>
    </row>
    <row r="219" spans="1:7" x14ac:dyDescent="0.35">
      <c r="A219" s="8"/>
      <c r="B219" s="8"/>
      <c r="C219" s="8"/>
      <c r="D219" s="8"/>
      <c r="E219" s="8"/>
      <c r="F219" s="8"/>
      <c r="G219" s="8"/>
    </row>
    <row r="220" spans="1:7" x14ac:dyDescent="0.35">
      <c r="A220" s="8"/>
      <c r="B220" s="8"/>
      <c r="C220" s="8"/>
      <c r="D220" s="8"/>
      <c r="E220" s="8"/>
      <c r="F220" s="8"/>
      <c r="G220" s="8"/>
    </row>
    <row r="221" spans="1:7" x14ac:dyDescent="0.35">
      <c r="A221" s="8"/>
      <c r="B221" s="8"/>
      <c r="C221" s="8"/>
      <c r="D221" s="8"/>
      <c r="E221" s="8"/>
      <c r="F221" s="8"/>
      <c r="G221" s="8"/>
    </row>
    <row r="222" spans="1:7" x14ac:dyDescent="0.35">
      <c r="A222" s="8"/>
      <c r="B222" s="8"/>
      <c r="C222" s="8"/>
      <c r="D222" s="8"/>
      <c r="E222" s="8"/>
      <c r="F222" s="8"/>
      <c r="G222" s="8"/>
    </row>
    <row r="223" spans="1:7" x14ac:dyDescent="0.35">
      <c r="A223" s="8"/>
      <c r="B223" s="8"/>
      <c r="C223" s="8"/>
      <c r="D223" s="8"/>
      <c r="E223" s="8"/>
      <c r="F223" s="8"/>
      <c r="G223" s="8"/>
    </row>
    <row r="224" spans="1:7" x14ac:dyDescent="0.35">
      <c r="A224" s="8"/>
      <c r="B224" s="8"/>
      <c r="C224" s="8"/>
      <c r="D224" s="8"/>
      <c r="E224" s="8"/>
      <c r="F224" s="8"/>
      <c r="G224" s="8"/>
    </row>
    <row r="225" spans="1:7" x14ac:dyDescent="0.35">
      <c r="A225" s="8"/>
      <c r="B225" s="8"/>
      <c r="C225" s="8"/>
      <c r="D225" s="8"/>
      <c r="E225" s="8"/>
      <c r="F225" s="8"/>
      <c r="G225" s="8"/>
    </row>
    <row r="226" spans="1:7" x14ac:dyDescent="0.35">
      <c r="A226" s="8"/>
      <c r="B226" s="8"/>
      <c r="C226" s="8"/>
      <c r="D226" s="8"/>
      <c r="E226" s="8"/>
      <c r="F226" s="8"/>
      <c r="G226" s="8"/>
    </row>
    <row r="227" spans="1:7" x14ac:dyDescent="0.35">
      <c r="A227" s="8"/>
      <c r="B227" s="8"/>
      <c r="C227" s="8"/>
      <c r="D227" s="8"/>
      <c r="E227" s="8"/>
      <c r="F227" s="8"/>
      <c r="G227" s="8"/>
    </row>
    <row r="228" spans="1:7" x14ac:dyDescent="0.35">
      <c r="A228" s="8"/>
      <c r="B228" s="8"/>
      <c r="C228" s="8"/>
      <c r="D228" s="8"/>
      <c r="E228" s="8"/>
      <c r="F228" s="8"/>
      <c r="G228" s="8"/>
    </row>
    <row r="229" spans="1:7" x14ac:dyDescent="0.35">
      <c r="A229" s="8"/>
      <c r="B229" s="8"/>
      <c r="C229" s="8"/>
      <c r="D229" s="8"/>
      <c r="E229" s="8"/>
      <c r="F229" s="8"/>
      <c r="G229" s="8"/>
    </row>
    <row r="230" spans="1:7" x14ac:dyDescent="0.35">
      <c r="A230" s="8"/>
      <c r="B230" s="8"/>
      <c r="C230" s="8"/>
      <c r="D230" s="8"/>
      <c r="E230" s="8"/>
      <c r="F230" s="8"/>
      <c r="G230" s="8"/>
    </row>
    <row r="231" spans="1:7" x14ac:dyDescent="0.35">
      <c r="A231" s="8"/>
      <c r="B231" s="8"/>
      <c r="C231" s="8"/>
      <c r="D231" s="8"/>
      <c r="E231" s="8"/>
      <c r="F231" s="8"/>
      <c r="G231" s="8"/>
    </row>
    <row r="232" spans="1:7" x14ac:dyDescent="0.35">
      <c r="A232" s="8"/>
      <c r="B232" s="8"/>
      <c r="C232" s="8"/>
      <c r="D232" s="8"/>
      <c r="E232" s="8"/>
      <c r="F232" s="8"/>
      <c r="G232" s="8"/>
    </row>
    <row r="233" spans="1:7" x14ac:dyDescent="0.35">
      <c r="A233" s="8"/>
      <c r="B233" s="8"/>
      <c r="C233" s="8"/>
      <c r="D233" s="8"/>
      <c r="E233" s="8"/>
      <c r="F233" s="8"/>
      <c r="G233" s="8"/>
    </row>
    <row r="234" spans="1:7" x14ac:dyDescent="0.35">
      <c r="A234" s="8"/>
      <c r="B234" s="8"/>
      <c r="C234" s="8"/>
      <c r="D234" s="8"/>
      <c r="E234" s="8"/>
      <c r="F234" s="8"/>
      <c r="G234" s="8"/>
    </row>
    <row r="235" spans="1:7" x14ac:dyDescent="0.35">
      <c r="A235" s="8"/>
      <c r="B235" s="8"/>
      <c r="C235" s="8"/>
      <c r="D235" s="8"/>
      <c r="E235" s="8"/>
      <c r="F235" s="8"/>
      <c r="G235" s="8"/>
    </row>
    <row r="236" spans="1:7" x14ac:dyDescent="0.35">
      <c r="A236" s="8"/>
      <c r="B236" s="8"/>
      <c r="C236" s="8"/>
      <c r="D236" s="8"/>
      <c r="E236" s="8"/>
      <c r="F236" s="8"/>
      <c r="G236" s="8"/>
    </row>
    <row r="237" spans="1:7" x14ac:dyDescent="0.35">
      <c r="A237" s="8"/>
      <c r="B237" s="8"/>
      <c r="C237" s="8"/>
      <c r="D237" s="8"/>
      <c r="E237" s="8"/>
      <c r="F237" s="8"/>
      <c r="G237" s="8"/>
    </row>
    <row r="238" spans="1:7" x14ac:dyDescent="0.35">
      <c r="A238" s="8"/>
      <c r="B238" s="8"/>
      <c r="C238" s="8"/>
      <c r="D238" s="8"/>
      <c r="E238" s="8"/>
      <c r="F238" s="8"/>
      <c r="G238" s="8"/>
    </row>
    <row r="239" spans="1:7" x14ac:dyDescent="0.35">
      <c r="A239" s="8"/>
      <c r="B239" s="8"/>
      <c r="C239" s="8"/>
      <c r="D239" s="8"/>
      <c r="E239" s="8"/>
      <c r="F239" s="8"/>
      <c r="G239" s="8"/>
    </row>
    <row r="240" spans="1:7" x14ac:dyDescent="0.35">
      <c r="A240" s="8"/>
      <c r="B240" s="8"/>
      <c r="C240" s="8"/>
      <c r="D240" s="8"/>
      <c r="E240" s="8"/>
      <c r="F240" s="8"/>
      <c r="G240" s="8"/>
    </row>
    <row r="241" spans="1:7" x14ac:dyDescent="0.35">
      <c r="A241" s="8"/>
      <c r="B241" s="8"/>
      <c r="C241" s="8"/>
      <c r="D241" s="8"/>
      <c r="E241" s="8"/>
      <c r="F241" s="8"/>
      <c r="G241" s="8"/>
    </row>
    <row r="242" spans="1:7" x14ac:dyDescent="0.35">
      <c r="A242" s="8"/>
      <c r="B242" s="8"/>
      <c r="C242" s="8"/>
      <c r="D242" s="8"/>
      <c r="E242" s="8"/>
      <c r="F242" s="8"/>
      <c r="G242" s="8"/>
    </row>
    <row r="243" spans="1:7" x14ac:dyDescent="0.35">
      <c r="A243" s="8"/>
      <c r="B243" s="8"/>
      <c r="C243" s="8"/>
      <c r="D243" s="8"/>
      <c r="E243" s="8"/>
      <c r="F243" s="8"/>
      <c r="G243" s="8"/>
    </row>
    <row r="244" spans="1:7" x14ac:dyDescent="0.35">
      <c r="A244" s="8"/>
      <c r="B244" s="8"/>
      <c r="C244" s="8"/>
      <c r="D244" s="8"/>
      <c r="E244" s="8"/>
      <c r="F244" s="8"/>
      <c r="G244" s="8"/>
    </row>
    <row r="245" spans="1:7" x14ac:dyDescent="0.35">
      <c r="A245" s="8"/>
      <c r="B245" s="8"/>
      <c r="C245" s="8"/>
      <c r="D245" s="8"/>
      <c r="E245" s="8"/>
      <c r="F245" s="8"/>
      <c r="G245" s="8"/>
    </row>
    <row r="246" spans="1:7" x14ac:dyDescent="0.35">
      <c r="A246" s="8"/>
      <c r="B246" s="8"/>
      <c r="C246" s="8"/>
      <c r="D246" s="8"/>
      <c r="E246" s="8"/>
      <c r="F246" s="8"/>
      <c r="G246" s="8"/>
    </row>
    <row r="247" spans="1:7" x14ac:dyDescent="0.35">
      <c r="A247" s="8"/>
      <c r="B247" s="8"/>
      <c r="C247" s="8"/>
      <c r="D247" s="8"/>
      <c r="E247" s="8"/>
      <c r="F247" s="8"/>
      <c r="G247" s="8"/>
    </row>
    <row r="248" spans="1:7" x14ac:dyDescent="0.35">
      <c r="A248" s="8"/>
      <c r="B248" s="8"/>
      <c r="C248" s="8"/>
      <c r="D248" s="8"/>
      <c r="E248" s="8"/>
      <c r="F248" s="8"/>
      <c r="G248" s="8"/>
    </row>
    <row r="249" spans="1:7" x14ac:dyDescent="0.35">
      <c r="A249" s="8"/>
      <c r="B249" s="8"/>
      <c r="C249" s="8"/>
      <c r="D249" s="8"/>
      <c r="E249" s="8"/>
      <c r="F249" s="8"/>
      <c r="G249" s="8"/>
    </row>
    <row r="250" spans="1:7" x14ac:dyDescent="0.35">
      <c r="A250" s="8"/>
      <c r="B250" s="8"/>
      <c r="C250" s="8"/>
      <c r="D250" s="8"/>
      <c r="E250" s="8"/>
      <c r="F250" s="8"/>
      <c r="G250" s="8"/>
    </row>
    <row r="251" spans="1:7" x14ac:dyDescent="0.35">
      <c r="A251" s="8"/>
      <c r="B251" s="8"/>
      <c r="C251" s="8"/>
      <c r="D251" s="8"/>
      <c r="E251" s="8"/>
      <c r="F251" s="8"/>
      <c r="G251" s="8"/>
    </row>
    <row r="252" spans="1:7" x14ac:dyDescent="0.35">
      <c r="A252" s="8"/>
      <c r="B252" s="8"/>
      <c r="C252" s="8"/>
      <c r="D252" s="8"/>
      <c r="E252" s="8"/>
      <c r="F252" s="8"/>
      <c r="G252" s="8"/>
    </row>
    <row r="253" spans="1:7" x14ac:dyDescent="0.35">
      <c r="A253" s="8"/>
      <c r="B253" s="8"/>
      <c r="C253" s="8"/>
      <c r="D253" s="8"/>
      <c r="E253" s="8"/>
      <c r="F253" s="8"/>
      <c r="G253" s="8"/>
    </row>
    <row r="254" spans="1:7" x14ac:dyDescent="0.35">
      <c r="A254" s="8"/>
      <c r="B254" s="8"/>
      <c r="C254" s="8"/>
      <c r="D254" s="8"/>
      <c r="E254" s="8"/>
      <c r="F254" s="8"/>
      <c r="G254" s="8"/>
    </row>
    <row r="255" spans="1:7" x14ac:dyDescent="0.35">
      <c r="A255" s="8"/>
      <c r="B255" s="8"/>
      <c r="C255" s="8"/>
      <c r="D255" s="8"/>
      <c r="E255" s="8"/>
      <c r="F255" s="8"/>
      <c r="G255" s="8"/>
    </row>
    <row r="256" spans="1:7" x14ac:dyDescent="0.35">
      <c r="A256" s="8"/>
      <c r="B256" s="8"/>
      <c r="C256" s="8"/>
      <c r="D256" s="8"/>
      <c r="E256" s="8"/>
      <c r="F256" s="8"/>
      <c r="G256" s="8"/>
    </row>
    <row r="257" spans="1:7" x14ac:dyDescent="0.35">
      <c r="A257" s="8"/>
      <c r="B257" s="8"/>
      <c r="C257" s="8"/>
      <c r="D257" s="8"/>
      <c r="E257" s="8"/>
      <c r="F257" s="8"/>
      <c r="G257" s="8"/>
    </row>
    <row r="258" spans="1:7" x14ac:dyDescent="0.35">
      <c r="A258" s="8"/>
      <c r="B258" s="8"/>
      <c r="C258" s="8"/>
      <c r="D258" s="8"/>
      <c r="E258" s="8"/>
      <c r="F258" s="8"/>
      <c r="G258" s="8"/>
    </row>
    <row r="259" spans="1:7" x14ac:dyDescent="0.35">
      <c r="A259" s="8"/>
      <c r="B259" s="8"/>
      <c r="C259" s="8"/>
      <c r="D259" s="8"/>
      <c r="E259" s="8"/>
      <c r="F259" s="8"/>
      <c r="G259" s="8"/>
    </row>
    <row r="260" spans="1:7" x14ac:dyDescent="0.35">
      <c r="A260" s="8"/>
      <c r="B260" s="8"/>
      <c r="C260" s="8"/>
      <c r="D260" s="8"/>
      <c r="E260" s="8"/>
      <c r="F260" s="8"/>
      <c r="G260" s="8"/>
    </row>
    <row r="261" spans="1:7" x14ac:dyDescent="0.35">
      <c r="A261" s="8"/>
      <c r="B261" s="8"/>
      <c r="C261" s="8"/>
      <c r="D261" s="8"/>
      <c r="E261" s="8"/>
      <c r="F261" s="8"/>
      <c r="G261" s="8"/>
    </row>
    <row r="262" spans="1:7" x14ac:dyDescent="0.35">
      <c r="A262" s="8"/>
      <c r="B262" s="8"/>
      <c r="C262" s="8"/>
      <c r="D262" s="8"/>
      <c r="E262" s="8"/>
      <c r="F262" s="8"/>
      <c r="G262" s="8"/>
    </row>
    <row r="263" spans="1:7" x14ac:dyDescent="0.35">
      <c r="A263" s="8"/>
      <c r="B263" s="8"/>
      <c r="C263" s="8"/>
      <c r="D263" s="8"/>
      <c r="E263" s="8"/>
      <c r="F263" s="8"/>
      <c r="G263" s="8"/>
    </row>
    <row r="264" spans="1:7" x14ac:dyDescent="0.35">
      <c r="A264" s="8"/>
      <c r="B264" s="8"/>
      <c r="C264" s="8"/>
      <c r="D264" s="8"/>
      <c r="E264" s="8"/>
      <c r="F264" s="8"/>
      <c r="G264" s="8"/>
    </row>
    <row r="265" spans="1:7" x14ac:dyDescent="0.35">
      <c r="A265" s="8"/>
      <c r="B265" s="8"/>
      <c r="C265" s="8"/>
      <c r="D265" s="8"/>
      <c r="E265" s="8"/>
      <c r="F265" s="8"/>
      <c r="G265" s="8"/>
    </row>
    <row r="266" spans="1:7" x14ac:dyDescent="0.35">
      <c r="A266" s="8"/>
      <c r="B266" s="8"/>
      <c r="C266" s="8"/>
      <c r="D266" s="8"/>
      <c r="E266" s="8"/>
      <c r="F266" s="8"/>
      <c r="G266" s="8"/>
    </row>
    <row r="267" spans="1:7" x14ac:dyDescent="0.35">
      <c r="A267" s="8"/>
      <c r="B267" s="8"/>
      <c r="C267" s="8"/>
      <c r="D267" s="8"/>
      <c r="E267" s="8"/>
      <c r="F267" s="8"/>
      <c r="G267" s="8"/>
    </row>
    <row r="268" spans="1:7" x14ac:dyDescent="0.35">
      <c r="A268" s="8"/>
      <c r="B268" s="8"/>
      <c r="C268" s="8"/>
      <c r="D268" s="8"/>
      <c r="E268" s="8"/>
      <c r="F268" s="8"/>
      <c r="G268" s="8"/>
    </row>
    <row r="269" spans="1:7" x14ac:dyDescent="0.35">
      <c r="A269" s="8"/>
      <c r="B269" s="8"/>
      <c r="C269" s="8"/>
      <c r="D269" s="8"/>
      <c r="E269" s="8"/>
      <c r="F269" s="8"/>
      <c r="G269" s="8"/>
    </row>
    <row r="270" spans="1:7" x14ac:dyDescent="0.35">
      <c r="A270" s="8"/>
      <c r="B270" s="8"/>
      <c r="C270" s="8"/>
      <c r="D270" s="8"/>
      <c r="E270" s="8"/>
      <c r="F270" s="8"/>
      <c r="G270" s="8"/>
    </row>
    <row r="271" spans="1:7" x14ac:dyDescent="0.35">
      <c r="A271" s="8"/>
      <c r="B271" s="8"/>
      <c r="C271" s="8"/>
      <c r="D271" s="8"/>
      <c r="E271" s="8"/>
      <c r="F271" s="8"/>
      <c r="G271" s="8"/>
    </row>
    <row r="272" spans="1:7" x14ac:dyDescent="0.35">
      <c r="A272" s="8"/>
      <c r="B272" s="8"/>
      <c r="C272" s="8"/>
      <c r="D272" s="8"/>
      <c r="E272" s="8"/>
      <c r="F272" s="8"/>
      <c r="G272" s="8"/>
    </row>
    <row r="273" spans="1:7" x14ac:dyDescent="0.35">
      <c r="A273" s="8"/>
      <c r="B273" s="8"/>
      <c r="C273" s="8"/>
      <c r="D273" s="8"/>
      <c r="E273" s="8"/>
      <c r="F273" s="8"/>
      <c r="G273" s="8"/>
    </row>
    <row r="274" spans="1:7" x14ac:dyDescent="0.35">
      <c r="A274" s="8"/>
      <c r="B274" s="8"/>
      <c r="C274" s="8"/>
      <c r="D274" s="8"/>
      <c r="E274" s="8"/>
      <c r="F274" s="8"/>
      <c r="G274" s="8"/>
    </row>
    <row r="275" spans="1:7" x14ac:dyDescent="0.35">
      <c r="A275" s="8"/>
      <c r="B275" s="8"/>
      <c r="C275" s="8"/>
      <c r="D275" s="8"/>
      <c r="E275" s="8"/>
      <c r="F275" s="8"/>
      <c r="G275" s="8"/>
    </row>
    <row r="276" spans="1:7" x14ac:dyDescent="0.35">
      <c r="A276" s="8"/>
      <c r="B276" s="8"/>
      <c r="C276" s="8"/>
      <c r="D276" s="8"/>
      <c r="E276" s="8"/>
      <c r="F276" s="8"/>
      <c r="G276" s="8"/>
    </row>
    <row r="277" spans="1:7" x14ac:dyDescent="0.35">
      <c r="A277" s="8"/>
      <c r="B277" s="8"/>
      <c r="C277" s="8"/>
      <c r="D277" s="8"/>
      <c r="E277" s="8"/>
      <c r="F277" s="8"/>
      <c r="G277" s="8"/>
    </row>
    <row r="278" spans="1:7" x14ac:dyDescent="0.35">
      <c r="A278" s="8"/>
      <c r="B278" s="8"/>
      <c r="C278" s="8"/>
      <c r="D278" s="8"/>
      <c r="E278" s="8"/>
      <c r="F278" s="8"/>
      <c r="G278" s="8"/>
    </row>
    <row r="279" spans="1:7" x14ac:dyDescent="0.35">
      <c r="A279" s="8"/>
      <c r="B279" s="8"/>
      <c r="C279" s="8"/>
      <c r="D279" s="8"/>
      <c r="E279" s="8"/>
      <c r="F279" s="8"/>
      <c r="G279" s="8"/>
    </row>
    <row r="280" spans="1:7" x14ac:dyDescent="0.35">
      <c r="A280" s="8"/>
      <c r="B280" s="8"/>
      <c r="C280" s="8"/>
      <c r="D280" s="8"/>
      <c r="E280" s="8"/>
      <c r="F280" s="8"/>
      <c r="G280" s="8"/>
    </row>
    <row r="281" spans="1:7" x14ac:dyDescent="0.35">
      <c r="A281" s="8"/>
      <c r="B281" s="8"/>
      <c r="C281" s="8"/>
      <c r="D281" s="8"/>
      <c r="E281" s="8"/>
      <c r="F281" s="8"/>
      <c r="G281" s="8"/>
    </row>
    <row r="282" spans="1:7" x14ac:dyDescent="0.35">
      <c r="A282" s="8"/>
      <c r="B282" s="8"/>
      <c r="C282" s="8"/>
      <c r="D282" s="8"/>
      <c r="E282" s="8"/>
      <c r="F282" s="8"/>
      <c r="G282" s="8"/>
    </row>
    <row r="283" spans="1:7" x14ac:dyDescent="0.35">
      <c r="A283" s="8"/>
      <c r="B283" s="8"/>
      <c r="C283" s="8"/>
      <c r="D283" s="8"/>
      <c r="E283" s="8"/>
      <c r="F283" s="8"/>
      <c r="G283" s="8"/>
    </row>
    <row r="284" spans="1:7" x14ac:dyDescent="0.35">
      <c r="A284" s="8"/>
      <c r="B284" s="8"/>
      <c r="C284" s="8"/>
      <c r="D284" s="8"/>
      <c r="E284" s="8"/>
      <c r="F284" s="8"/>
      <c r="G284" s="8"/>
    </row>
    <row r="285" spans="1:7" x14ac:dyDescent="0.35">
      <c r="A285" s="8"/>
      <c r="B285" s="8"/>
      <c r="C285" s="8"/>
      <c r="D285" s="8"/>
      <c r="E285" s="8"/>
      <c r="F285" s="8"/>
      <c r="G285" s="8"/>
    </row>
    <row r="286" spans="1:7" x14ac:dyDescent="0.35">
      <c r="A286" s="8"/>
      <c r="B286" s="8"/>
      <c r="C286" s="8"/>
      <c r="D286" s="8"/>
      <c r="E286" s="8"/>
      <c r="F286" s="8"/>
      <c r="G286" s="8"/>
    </row>
    <row r="287" spans="1:7" x14ac:dyDescent="0.35">
      <c r="A287" s="8"/>
      <c r="B287" s="8"/>
      <c r="C287" s="8"/>
      <c r="D287" s="8"/>
      <c r="E287" s="8"/>
      <c r="F287" s="8"/>
      <c r="G287" s="8"/>
    </row>
    <row r="288" spans="1:7" x14ac:dyDescent="0.35">
      <c r="A288" s="8"/>
      <c r="B288" s="8"/>
      <c r="C288" s="8"/>
      <c r="D288" s="8"/>
      <c r="E288" s="8"/>
      <c r="F288" s="8"/>
      <c r="G288" s="8"/>
    </row>
    <row r="289" spans="1:7" x14ac:dyDescent="0.35">
      <c r="A289" s="8"/>
      <c r="B289" s="8"/>
      <c r="C289" s="8"/>
      <c r="D289" s="8"/>
      <c r="E289" s="8"/>
      <c r="F289" s="8"/>
      <c r="G289" s="8"/>
    </row>
    <row r="290" spans="1:7" x14ac:dyDescent="0.35">
      <c r="A290" s="8"/>
      <c r="B290" s="8"/>
      <c r="C290" s="8"/>
      <c r="D290" s="8"/>
      <c r="E290" s="8"/>
      <c r="F290" s="8"/>
      <c r="G290" s="8"/>
    </row>
    <row r="291" spans="1:7" x14ac:dyDescent="0.35">
      <c r="A291" s="8"/>
      <c r="B291" s="8"/>
      <c r="C291" s="8"/>
      <c r="D291" s="8"/>
      <c r="E291" s="8"/>
      <c r="F291" s="8"/>
      <c r="G291" s="8"/>
    </row>
  </sheetData>
  <sheetProtection algorithmName="SHA-512" hashValue="FtFKEyevypsLAx7kMRpG8RYf809SJh4sRWG5+9lqBr7G1QxZR9ldIhgVOxcGpvuWte6Ufl4rmmhoXJXfdOasgA==" saltValue="HcyV7LAAbUhcBLIV+CZIPg==" spinCount="100000" sheet="1" objects="1" scenarios="1" formatCells="0" formatRows="0" deleteRows="0" sort="0"/>
  <mergeCells count="188">
    <mergeCell ref="A98:G98"/>
    <mergeCell ref="A102:G102"/>
    <mergeCell ref="A93:B93"/>
    <mergeCell ref="C93:D93"/>
    <mergeCell ref="A94:B94"/>
    <mergeCell ref="C94:D94"/>
    <mergeCell ref="A95:B95"/>
    <mergeCell ref="C95:D95"/>
    <mergeCell ref="A90:B90"/>
    <mergeCell ref="C90:D90"/>
    <mergeCell ref="A91:B91"/>
    <mergeCell ref="C91:D91"/>
    <mergeCell ref="A92:B92"/>
    <mergeCell ref="C92:D92"/>
    <mergeCell ref="A87:B87"/>
    <mergeCell ref="C87:D87"/>
    <mergeCell ref="A88:B88"/>
    <mergeCell ref="C88:D88"/>
    <mergeCell ref="A89:B89"/>
    <mergeCell ref="C89:D89"/>
    <mergeCell ref="A84:B84"/>
    <mergeCell ref="C84:D84"/>
    <mergeCell ref="A85:B85"/>
    <mergeCell ref="C85:D85"/>
    <mergeCell ref="A86:B86"/>
    <mergeCell ref="C86:D86"/>
    <mergeCell ref="A81:B81"/>
    <mergeCell ref="C81:D81"/>
    <mergeCell ref="A82:B82"/>
    <mergeCell ref="C82:D82"/>
    <mergeCell ref="A83:B83"/>
    <mergeCell ref="C83:D83"/>
    <mergeCell ref="A78:B78"/>
    <mergeCell ref="C78:D78"/>
    <mergeCell ref="A79:B79"/>
    <mergeCell ref="C79:D79"/>
    <mergeCell ref="A80:B80"/>
    <mergeCell ref="C80:D80"/>
    <mergeCell ref="A75:B75"/>
    <mergeCell ref="C75:D75"/>
    <mergeCell ref="A76:B76"/>
    <mergeCell ref="C76:D76"/>
    <mergeCell ref="A77:B77"/>
    <mergeCell ref="C77:D77"/>
    <mergeCell ref="A72:B72"/>
    <mergeCell ref="C72:D72"/>
    <mergeCell ref="A73:B73"/>
    <mergeCell ref="C73:D73"/>
    <mergeCell ref="A74:B74"/>
    <mergeCell ref="C74:D74"/>
    <mergeCell ref="A69:B69"/>
    <mergeCell ref="C69:D69"/>
    <mergeCell ref="A70:B70"/>
    <mergeCell ref="C70:D70"/>
    <mergeCell ref="A71:B71"/>
    <mergeCell ref="C71:D71"/>
    <mergeCell ref="A66:B66"/>
    <mergeCell ref="C66:D66"/>
    <mergeCell ref="A67:B67"/>
    <mergeCell ref="C67:D67"/>
    <mergeCell ref="A68:B68"/>
    <mergeCell ref="C68:D68"/>
    <mergeCell ref="A63:B63"/>
    <mergeCell ref="C63:D63"/>
    <mergeCell ref="A64:B64"/>
    <mergeCell ref="C64:D64"/>
    <mergeCell ref="A65:B65"/>
    <mergeCell ref="C65:D65"/>
    <mergeCell ref="A60:B60"/>
    <mergeCell ref="C60:D60"/>
    <mergeCell ref="A61:B61"/>
    <mergeCell ref="C61:D61"/>
    <mergeCell ref="A62:B62"/>
    <mergeCell ref="C62:D62"/>
    <mergeCell ref="A57:B57"/>
    <mergeCell ref="C57:D57"/>
    <mergeCell ref="A58:B58"/>
    <mergeCell ref="C58:D58"/>
    <mergeCell ref="A59:B59"/>
    <mergeCell ref="C59:D59"/>
    <mergeCell ref="A54:B54"/>
    <mergeCell ref="C54:D54"/>
    <mergeCell ref="A55:B55"/>
    <mergeCell ref="C55:D55"/>
    <mergeCell ref="A56:B56"/>
    <mergeCell ref="C56:D56"/>
    <mergeCell ref="A51:B51"/>
    <mergeCell ref="C51:D51"/>
    <mergeCell ref="A52:B52"/>
    <mergeCell ref="C52:D52"/>
    <mergeCell ref="A53:B53"/>
    <mergeCell ref="C53:D53"/>
    <mergeCell ref="A48:B48"/>
    <mergeCell ref="C48:D48"/>
    <mergeCell ref="A49:B49"/>
    <mergeCell ref="C49:D49"/>
    <mergeCell ref="A50:B50"/>
    <mergeCell ref="C50:D50"/>
    <mergeCell ref="A45:B45"/>
    <mergeCell ref="C45:D45"/>
    <mergeCell ref="A46:B46"/>
    <mergeCell ref="C46:D46"/>
    <mergeCell ref="A47:B47"/>
    <mergeCell ref="C47:D47"/>
    <mergeCell ref="A42:B42"/>
    <mergeCell ref="C42:D42"/>
    <mergeCell ref="A43:B43"/>
    <mergeCell ref="C43:D43"/>
    <mergeCell ref="A44:B44"/>
    <mergeCell ref="C44:D44"/>
    <mergeCell ref="A39:B39"/>
    <mergeCell ref="C39:D39"/>
    <mergeCell ref="A40:B40"/>
    <mergeCell ref="C40:D40"/>
    <mergeCell ref="A41:B41"/>
    <mergeCell ref="C41:D41"/>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A27:B27"/>
    <mergeCell ref="C27:D27"/>
    <mergeCell ref="A28:B28"/>
    <mergeCell ref="C28:D28"/>
    <mergeCell ref="A29:B29"/>
    <mergeCell ref="C29:D29"/>
    <mergeCell ref="A24:B24"/>
    <mergeCell ref="C24:D24"/>
    <mergeCell ref="A25:B25"/>
    <mergeCell ref="C25:D25"/>
    <mergeCell ref="A26:B26"/>
    <mergeCell ref="C26:D26"/>
    <mergeCell ref="A21:B21"/>
    <mergeCell ref="C21:D21"/>
    <mergeCell ref="A22:B22"/>
    <mergeCell ref="C22:D22"/>
    <mergeCell ref="A23:B23"/>
    <mergeCell ref="C23:D23"/>
    <mergeCell ref="A18:B18"/>
    <mergeCell ref="C18:D18"/>
    <mergeCell ref="A19:B19"/>
    <mergeCell ref="C19:D19"/>
    <mergeCell ref="A20:B20"/>
    <mergeCell ref="C20:D20"/>
    <mergeCell ref="A16:B16"/>
    <mergeCell ref="C16:D16"/>
    <mergeCell ref="A17:B17"/>
    <mergeCell ref="C17:D17"/>
    <mergeCell ref="A12:B12"/>
    <mergeCell ref="C12:D12"/>
    <mergeCell ref="A13:B13"/>
    <mergeCell ref="C13:D13"/>
    <mergeCell ref="A14:B14"/>
    <mergeCell ref="C14:D14"/>
    <mergeCell ref="A11:B11"/>
    <mergeCell ref="C11:D11"/>
    <mergeCell ref="A6:B6"/>
    <mergeCell ref="C6:D6"/>
    <mergeCell ref="A7:B7"/>
    <mergeCell ref="C7:D7"/>
    <mergeCell ref="A8:B8"/>
    <mergeCell ref="C8:D8"/>
    <mergeCell ref="A15:B15"/>
    <mergeCell ref="C15:D15"/>
    <mergeCell ref="A1:F1"/>
    <mergeCell ref="A2:G2"/>
    <mergeCell ref="A4:B5"/>
    <mergeCell ref="C4:D5"/>
    <mergeCell ref="E4:F4"/>
    <mergeCell ref="G4:G5"/>
    <mergeCell ref="A9:B9"/>
    <mergeCell ref="C9:D9"/>
    <mergeCell ref="A10:B10"/>
    <mergeCell ref="C10:D10"/>
  </mergeCells>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38F8C-9F4B-45CD-9937-C5E22D198616}">
  <sheetPr>
    <pageSetUpPr fitToPage="1"/>
  </sheetPr>
  <dimension ref="A1:P291"/>
  <sheetViews>
    <sheetView zoomScaleNormal="100" workbookViewId="0">
      <selection activeCell="J19" sqref="J19"/>
    </sheetView>
  </sheetViews>
  <sheetFormatPr defaultRowHeight="14.5" x14ac:dyDescent="0.35"/>
  <cols>
    <col min="1" max="1" width="47" customWidth="1"/>
    <col min="2" max="2" width="2.7265625" customWidth="1"/>
    <col min="3" max="3" width="14" customWidth="1"/>
    <col min="4" max="4" width="13.453125" customWidth="1"/>
    <col min="5" max="6" width="15.81640625" customWidth="1"/>
    <col min="7" max="7" width="18.54296875" customWidth="1"/>
    <col min="8" max="8" width="3.26953125" style="289" customWidth="1"/>
  </cols>
  <sheetData>
    <row r="1" spans="1:16" ht="26.25" customHeight="1" x14ac:dyDescent="0.35">
      <c r="A1" s="771" t="s">
        <v>187</v>
      </c>
      <c r="B1" s="771"/>
      <c r="C1" s="771"/>
      <c r="D1" s="771"/>
      <c r="E1" s="771"/>
      <c r="F1" s="771"/>
      <c r="G1" s="8">
        <f>+'Section A'!B2</f>
        <v>0</v>
      </c>
      <c r="H1" s="234"/>
      <c r="I1" s="8"/>
    </row>
    <row r="2" spans="1:16" ht="61.5" customHeight="1" x14ac:dyDescent="0.35">
      <c r="A2" s="781" t="s">
        <v>395</v>
      </c>
      <c r="B2" s="781"/>
      <c r="C2" s="781"/>
      <c r="D2" s="781"/>
      <c r="E2" s="781"/>
      <c r="F2" s="781"/>
      <c r="G2" s="781"/>
      <c r="H2" s="267"/>
      <c r="I2" s="18"/>
    </row>
    <row r="3" spans="1:16" x14ac:dyDescent="0.35">
      <c r="A3" s="18"/>
      <c r="B3" s="18"/>
      <c r="C3" s="18"/>
      <c r="D3" s="18"/>
      <c r="E3" s="18"/>
      <c r="F3" s="18"/>
      <c r="G3" s="18"/>
      <c r="H3" s="267"/>
      <c r="I3" s="18"/>
    </row>
    <row r="4" spans="1:16" ht="18.75" customHeight="1" x14ac:dyDescent="0.35">
      <c r="A4" s="783" t="s">
        <v>30</v>
      </c>
      <c r="B4" s="783"/>
      <c r="C4" s="782" t="s">
        <v>38</v>
      </c>
      <c r="D4" s="782"/>
      <c r="E4" s="782" t="s">
        <v>29</v>
      </c>
      <c r="F4" s="782"/>
      <c r="G4" s="782" t="s">
        <v>3</v>
      </c>
      <c r="H4" s="267"/>
      <c r="I4" s="18"/>
    </row>
    <row r="5" spans="1:16" x14ac:dyDescent="0.35">
      <c r="A5" s="783"/>
      <c r="B5" s="783"/>
      <c r="C5" s="782"/>
      <c r="D5" s="782"/>
      <c r="E5" s="19" t="s">
        <v>39</v>
      </c>
      <c r="F5" s="19" t="s">
        <v>40</v>
      </c>
      <c r="G5" s="782"/>
      <c r="H5" s="162"/>
      <c r="I5" s="13"/>
      <c r="J5" s="8"/>
      <c r="K5" s="8"/>
      <c r="L5" s="8"/>
      <c r="M5" s="8"/>
      <c r="N5" s="8"/>
      <c r="O5" s="8"/>
      <c r="P5" s="8"/>
    </row>
    <row r="6" spans="1:16" s="134" customFormat="1" x14ac:dyDescent="0.35">
      <c r="A6" s="779"/>
      <c r="B6" s="779"/>
      <c r="C6" s="779"/>
      <c r="D6" s="779"/>
      <c r="E6" s="587"/>
      <c r="F6" s="590"/>
      <c r="G6" s="94">
        <f>ROUND(E6*F6,0)</f>
        <v>0</v>
      </c>
      <c r="H6" s="162"/>
      <c r="I6" s="105"/>
      <c r="J6" s="117"/>
      <c r="K6" s="117"/>
      <c r="L6" s="117"/>
      <c r="M6" s="117"/>
      <c r="N6" s="117"/>
      <c r="O6" s="117"/>
      <c r="P6" s="117"/>
    </row>
    <row r="7" spans="1:16" s="134" customFormat="1" x14ac:dyDescent="0.35">
      <c r="A7" s="779"/>
      <c r="B7" s="779"/>
      <c r="C7" s="779"/>
      <c r="D7" s="779"/>
      <c r="E7" s="587"/>
      <c r="F7" s="590"/>
      <c r="G7" s="94">
        <f t="shared" ref="G7:G70" si="0">ROUND(E7*F7,0)</f>
        <v>0</v>
      </c>
      <c r="H7" s="162"/>
      <c r="I7" s="224"/>
      <c r="J7" s="117"/>
      <c r="K7" s="117"/>
      <c r="L7" s="117"/>
      <c r="M7" s="117"/>
      <c r="N7" s="117"/>
      <c r="O7" s="117"/>
      <c r="P7" s="117"/>
    </row>
    <row r="8" spans="1:16" s="134" customFormat="1" x14ac:dyDescent="0.35">
      <c r="A8" s="779"/>
      <c r="B8" s="779"/>
      <c r="C8" s="779"/>
      <c r="D8" s="779"/>
      <c r="E8" s="587"/>
      <c r="F8" s="590"/>
      <c r="G8" s="94">
        <f t="shared" si="0"/>
        <v>0</v>
      </c>
      <c r="H8" s="162"/>
      <c r="I8" s="140"/>
      <c r="J8" s="117"/>
      <c r="K8" s="117"/>
      <c r="L8" s="117"/>
      <c r="M8" s="117"/>
      <c r="N8" s="117"/>
      <c r="O8" s="117"/>
      <c r="P8" s="117"/>
    </row>
    <row r="9" spans="1:16" s="134" customFormat="1" x14ac:dyDescent="0.35">
      <c r="A9" s="779"/>
      <c r="B9" s="779"/>
      <c r="C9" s="779"/>
      <c r="D9" s="779"/>
      <c r="E9" s="587"/>
      <c r="F9" s="590"/>
      <c r="G9" s="94">
        <f t="shared" si="0"/>
        <v>0</v>
      </c>
      <c r="H9" s="162"/>
      <c r="I9" s="224"/>
      <c r="J9" s="117"/>
      <c r="K9" s="117"/>
      <c r="L9" s="117"/>
      <c r="M9" s="117"/>
      <c r="N9" s="117"/>
      <c r="O9" s="117"/>
      <c r="P9" s="117"/>
    </row>
    <row r="10" spans="1:16" s="134" customFormat="1" x14ac:dyDescent="0.35">
      <c r="A10" s="780"/>
      <c r="B10" s="780"/>
      <c r="C10" s="778"/>
      <c r="D10" s="778"/>
      <c r="E10" s="138"/>
      <c r="F10" s="139"/>
      <c r="G10" s="94">
        <f t="shared" si="0"/>
        <v>0</v>
      </c>
      <c r="H10" s="162"/>
      <c r="I10" s="140"/>
      <c r="J10" s="117"/>
      <c r="K10" s="117"/>
      <c r="L10" s="117"/>
      <c r="M10" s="117"/>
      <c r="N10" s="117"/>
      <c r="O10" s="117"/>
      <c r="P10" s="117"/>
    </row>
    <row r="11" spans="1:16" s="134" customFormat="1" x14ac:dyDescent="0.35">
      <c r="A11" s="779"/>
      <c r="B11" s="779"/>
      <c r="C11" s="779"/>
      <c r="D11" s="779"/>
      <c r="E11" s="587"/>
      <c r="F11" s="590"/>
      <c r="G11" s="94">
        <f t="shared" si="0"/>
        <v>0</v>
      </c>
      <c r="H11" s="162"/>
      <c r="I11" s="224"/>
      <c r="J11" s="117"/>
      <c r="K11" s="117"/>
      <c r="L11" s="117"/>
      <c r="M11" s="117"/>
      <c r="N11" s="117"/>
      <c r="O11" s="117"/>
      <c r="P11" s="117"/>
    </row>
    <row r="12" spans="1:16" s="134" customFormat="1" x14ac:dyDescent="0.35">
      <c r="A12" s="779"/>
      <c r="B12" s="779"/>
      <c r="C12" s="779"/>
      <c r="D12" s="779"/>
      <c r="E12" s="587"/>
      <c r="F12" s="590"/>
      <c r="G12" s="94">
        <f t="shared" si="0"/>
        <v>0</v>
      </c>
      <c r="H12" s="162"/>
      <c r="I12" s="140"/>
      <c r="J12" s="117"/>
      <c r="K12" s="117"/>
      <c r="L12" s="117"/>
      <c r="M12" s="117"/>
      <c r="N12" s="117"/>
      <c r="O12" s="117"/>
      <c r="P12" s="117"/>
    </row>
    <row r="13" spans="1:16" s="134" customFormat="1" x14ac:dyDescent="0.35">
      <c r="A13" s="780"/>
      <c r="B13" s="780"/>
      <c r="C13" s="778"/>
      <c r="D13" s="778"/>
      <c r="E13" s="138"/>
      <c r="F13" s="139"/>
      <c r="G13" s="94">
        <f t="shared" si="0"/>
        <v>0</v>
      </c>
      <c r="H13" s="162"/>
      <c r="I13" s="224"/>
      <c r="J13" s="117"/>
      <c r="K13" s="117"/>
      <c r="L13" s="117"/>
      <c r="M13" s="117"/>
      <c r="N13" s="117"/>
      <c r="O13" s="117"/>
      <c r="P13" s="117"/>
    </row>
    <row r="14" spans="1:16" s="134" customFormat="1" x14ac:dyDescent="0.35">
      <c r="A14" s="780"/>
      <c r="B14" s="780"/>
      <c r="C14" s="778"/>
      <c r="D14" s="778"/>
      <c r="E14" s="138"/>
      <c r="F14" s="139"/>
      <c r="G14" s="94">
        <f t="shared" si="0"/>
        <v>0</v>
      </c>
      <c r="H14" s="162"/>
      <c r="I14" s="140"/>
      <c r="J14" s="117"/>
      <c r="K14" s="117"/>
      <c r="L14" s="117"/>
      <c r="M14" s="117"/>
      <c r="N14" s="117"/>
      <c r="O14" s="117"/>
      <c r="P14" s="117"/>
    </row>
    <row r="15" spans="1:16" s="134" customFormat="1" x14ac:dyDescent="0.35">
      <c r="A15" s="780"/>
      <c r="B15" s="780"/>
      <c r="C15" s="778"/>
      <c r="D15" s="778"/>
      <c r="E15" s="138"/>
      <c r="F15" s="139"/>
      <c r="G15" s="94">
        <f t="shared" si="0"/>
        <v>0</v>
      </c>
      <c r="H15" s="162"/>
      <c r="I15" s="224"/>
      <c r="J15" s="117"/>
      <c r="K15" s="117"/>
      <c r="L15" s="117"/>
      <c r="M15" s="117"/>
      <c r="N15" s="117"/>
      <c r="O15" s="117"/>
      <c r="P15" s="117"/>
    </row>
    <row r="16" spans="1:16" s="134" customFormat="1" x14ac:dyDescent="0.35">
      <c r="A16" s="780"/>
      <c r="B16" s="780"/>
      <c r="C16" s="778"/>
      <c r="D16" s="778"/>
      <c r="E16" s="138"/>
      <c r="F16" s="139"/>
      <c r="G16" s="94">
        <f t="shared" si="0"/>
        <v>0</v>
      </c>
      <c r="H16" s="162"/>
      <c r="I16" s="140"/>
      <c r="J16" s="117"/>
      <c r="K16" s="117"/>
      <c r="L16" s="117"/>
      <c r="M16" s="117"/>
      <c r="N16" s="117"/>
      <c r="O16" s="117"/>
      <c r="P16" s="117"/>
    </row>
    <row r="17" spans="1:16" s="134" customFormat="1" x14ac:dyDescent="0.35">
      <c r="A17" s="780"/>
      <c r="B17" s="780"/>
      <c r="C17" s="778"/>
      <c r="D17" s="778"/>
      <c r="E17" s="138"/>
      <c r="F17" s="139"/>
      <c r="G17" s="94">
        <f t="shared" si="0"/>
        <v>0</v>
      </c>
      <c r="H17" s="162"/>
      <c r="I17" s="224"/>
      <c r="J17" s="117"/>
      <c r="K17" s="117"/>
      <c r="L17" s="117"/>
      <c r="M17" s="117"/>
      <c r="N17" s="117"/>
      <c r="O17" s="117"/>
      <c r="P17" s="117"/>
    </row>
    <row r="18" spans="1:16" s="134" customFormat="1" x14ac:dyDescent="0.35">
      <c r="A18" s="780"/>
      <c r="B18" s="780"/>
      <c r="C18" s="778"/>
      <c r="D18" s="778"/>
      <c r="E18" s="138"/>
      <c r="F18" s="139"/>
      <c r="G18" s="94">
        <f t="shared" si="0"/>
        <v>0</v>
      </c>
      <c r="H18" s="162"/>
      <c r="I18" s="140"/>
      <c r="J18" s="117"/>
      <c r="K18" s="117"/>
      <c r="L18" s="117"/>
      <c r="M18" s="117"/>
      <c r="N18" s="117"/>
      <c r="O18" s="117"/>
      <c r="P18" s="117"/>
    </row>
    <row r="19" spans="1:16" s="134" customFormat="1" x14ac:dyDescent="0.35">
      <c r="A19" s="779"/>
      <c r="B19" s="779"/>
      <c r="C19" s="779"/>
      <c r="D19" s="779"/>
      <c r="E19" s="587"/>
      <c r="F19" s="590"/>
      <c r="G19" s="94">
        <f t="shared" si="0"/>
        <v>0</v>
      </c>
      <c r="H19" s="162"/>
      <c r="I19" s="224"/>
      <c r="J19" s="117"/>
      <c r="K19" s="117"/>
      <c r="L19" s="117"/>
      <c r="M19" s="117"/>
      <c r="N19" s="117"/>
      <c r="O19" s="117"/>
      <c r="P19" s="117"/>
    </row>
    <row r="20" spans="1:16" s="134" customFormat="1" x14ac:dyDescent="0.35">
      <c r="A20" s="779"/>
      <c r="B20" s="779"/>
      <c r="C20" s="779"/>
      <c r="D20" s="779"/>
      <c r="E20" s="587"/>
      <c r="F20" s="590"/>
      <c r="G20" s="94">
        <f t="shared" si="0"/>
        <v>0</v>
      </c>
      <c r="H20" s="162"/>
      <c r="I20" s="140"/>
      <c r="J20" s="117"/>
      <c r="K20" s="117"/>
      <c r="L20" s="117"/>
      <c r="M20" s="117"/>
      <c r="N20" s="117"/>
      <c r="O20" s="117"/>
      <c r="P20" s="117"/>
    </row>
    <row r="21" spans="1:16" s="134" customFormat="1" x14ac:dyDescent="0.35">
      <c r="A21" s="780"/>
      <c r="B21" s="780"/>
      <c r="C21" s="778"/>
      <c r="D21" s="778"/>
      <c r="E21" s="138"/>
      <c r="F21" s="139"/>
      <c r="G21" s="94">
        <f t="shared" si="0"/>
        <v>0</v>
      </c>
      <c r="H21" s="162"/>
      <c r="I21" s="224"/>
      <c r="J21" s="117"/>
      <c r="K21" s="117"/>
      <c r="L21" s="117"/>
      <c r="M21" s="117"/>
      <c r="N21" s="117"/>
      <c r="O21" s="117"/>
      <c r="P21" s="117"/>
    </row>
    <row r="22" spans="1:16" s="134" customFormat="1" x14ac:dyDescent="0.35">
      <c r="A22" s="780"/>
      <c r="B22" s="780"/>
      <c r="C22" s="778"/>
      <c r="D22" s="778"/>
      <c r="E22" s="138"/>
      <c r="F22" s="139"/>
      <c r="G22" s="94">
        <f t="shared" si="0"/>
        <v>0</v>
      </c>
      <c r="H22" s="162"/>
      <c r="I22" s="140"/>
      <c r="J22" s="117"/>
      <c r="K22" s="117"/>
      <c r="L22" s="117"/>
      <c r="M22" s="117"/>
      <c r="N22" s="117"/>
      <c r="O22" s="117"/>
      <c r="P22" s="117"/>
    </row>
    <row r="23" spans="1:16" s="134" customFormat="1" x14ac:dyDescent="0.35">
      <c r="A23" s="780"/>
      <c r="B23" s="780"/>
      <c r="C23" s="778"/>
      <c r="D23" s="778"/>
      <c r="E23" s="138"/>
      <c r="F23" s="139"/>
      <c r="G23" s="94">
        <f t="shared" si="0"/>
        <v>0</v>
      </c>
      <c r="H23" s="162"/>
      <c r="I23" s="224"/>
      <c r="J23" s="117"/>
      <c r="K23" s="117"/>
      <c r="L23" s="117"/>
      <c r="M23" s="117"/>
      <c r="N23" s="117"/>
      <c r="O23" s="117"/>
      <c r="P23" s="117"/>
    </row>
    <row r="24" spans="1:16" s="134" customFormat="1" x14ac:dyDescent="0.35">
      <c r="A24" s="780"/>
      <c r="B24" s="780"/>
      <c r="C24" s="778"/>
      <c r="D24" s="778"/>
      <c r="E24" s="138"/>
      <c r="F24" s="139"/>
      <c r="G24" s="94">
        <f t="shared" si="0"/>
        <v>0</v>
      </c>
      <c r="H24" s="162"/>
      <c r="I24" s="140"/>
      <c r="J24" s="117"/>
      <c r="K24" s="117"/>
      <c r="L24" s="117"/>
      <c r="M24" s="117"/>
      <c r="N24" s="117"/>
      <c r="O24" s="117"/>
      <c r="P24" s="117"/>
    </row>
    <row r="25" spans="1:16" s="134" customFormat="1" x14ac:dyDescent="0.35">
      <c r="A25" s="779"/>
      <c r="B25" s="779"/>
      <c r="C25" s="779"/>
      <c r="D25" s="779"/>
      <c r="E25" s="587"/>
      <c r="F25" s="590"/>
      <c r="G25" s="94">
        <f t="shared" si="0"/>
        <v>0</v>
      </c>
      <c r="H25" s="162"/>
      <c r="I25" s="224"/>
      <c r="J25" s="117"/>
      <c r="K25" s="117"/>
      <c r="L25" s="117"/>
      <c r="M25" s="117"/>
      <c r="N25" s="117"/>
      <c r="O25" s="117"/>
      <c r="P25" s="117"/>
    </row>
    <row r="26" spans="1:16" s="134" customFormat="1" x14ac:dyDescent="0.35">
      <c r="A26" s="779"/>
      <c r="B26" s="779"/>
      <c r="C26" s="779"/>
      <c r="D26" s="779"/>
      <c r="E26" s="587"/>
      <c r="F26" s="590"/>
      <c r="G26" s="94">
        <f t="shared" si="0"/>
        <v>0</v>
      </c>
      <c r="H26" s="162"/>
      <c r="I26" s="140"/>
      <c r="J26" s="117"/>
      <c r="K26" s="117"/>
      <c r="L26" s="117"/>
      <c r="M26" s="117"/>
      <c r="N26" s="117"/>
      <c r="O26" s="117"/>
      <c r="P26" s="117"/>
    </row>
    <row r="27" spans="1:16" s="134" customFormat="1" x14ac:dyDescent="0.35">
      <c r="A27" s="780"/>
      <c r="B27" s="780"/>
      <c r="C27" s="778"/>
      <c r="D27" s="778"/>
      <c r="E27" s="138"/>
      <c r="F27" s="139"/>
      <c r="G27" s="94">
        <f t="shared" si="0"/>
        <v>0</v>
      </c>
      <c r="H27" s="162"/>
      <c r="I27" s="224"/>
      <c r="J27" s="117"/>
      <c r="K27" s="117"/>
      <c r="L27" s="117"/>
      <c r="M27" s="117"/>
      <c r="N27" s="117"/>
      <c r="O27" s="117"/>
      <c r="P27" s="117"/>
    </row>
    <row r="28" spans="1:16" s="134" customFormat="1" x14ac:dyDescent="0.35">
      <c r="A28" s="780"/>
      <c r="B28" s="780"/>
      <c r="C28" s="778"/>
      <c r="D28" s="778"/>
      <c r="E28" s="138"/>
      <c r="F28" s="139"/>
      <c r="G28" s="94">
        <f t="shared" si="0"/>
        <v>0</v>
      </c>
      <c r="H28" s="162"/>
      <c r="I28" s="140"/>
      <c r="J28" s="117"/>
      <c r="K28" s="117"/>
      <c r="L28" s="117"/>
      <c r="M28" s="117"/>
      <c r="N28" s="117"/>
      <c r="O28" s="117"/>
      <c r="P28" s="117"/>
    </row>
    <row r="29" spans="1:16" s="134" customFormat="1" x14ac:dyDescent="0.35">
      <c r="A29" s="780"/>
      <c r="B29" s="780"/>
      <c r="C29" s="778"/>
      <c r="D29" s="778"/>
      <c r="E29" s="138"/>
      <c r="F29" s="139"/>
      <c r="G29" s="94">
        <f t="shared" si="0"/>
        <v>0</v>
      </c>
      <c r="H29" s="162"/>
      <c r="I29" s="224"/>
      <c r="J29" s="117"/>
      <c r="K29" s="117"/>
      <c r="L29" s="117"/>
      <c r="M29" s="117"/>
      <c r="N29" s="117"/>
      <c r="O29" s="117"/>
      <c r="P29" s="117"/>
    </row>
    <row r="30" spans="1:16" s="134" customFormat="1" x14ac:dyDescent="0.35">
      <c r="A30" s="780"/>
      <c r="B30" s="780"/>
      <c r="C30" s="778"/>
      <c r="D30" s="778"/>
      <c r="E30" s="138"/>
      <c r="F30" s="139"/>
      <c r="G30" s="94">
        <f t="shared" si="0"/>
        <v>0</v>
      </c>
      <c r="H30" s="162"/>
      <c r="I30" s="140"/>
      <c r="J30" s="117"/>
      <c r="K30" s="117"/>
      <c r="L30" s="117"/>
      <c r="M30" s="117"/>
      <c r="N30" s="117"/>
      <c r="O30" s="117"/>
      <c r="P30" s="117"/>
    </row>
    <row r="31" spans="1:16" s="134" customFormat="1" x14ac:dyDescent="0.35">
      <c r="A31" s="780"/>
      <c r="B31" s="780"/>
      <c r="C31" s="778"/>
      <c r="D31" s="778"/>
      <c r="E31" s="138"/>
      <c r="F31" s="139"/>
      <c r="G31" s="94">
        <f t="shared" si="0"/>
        <v>0</v>
      </c>
      <c r="H31" s="162"/>
      <c r="I31" s="224"/>
      <c r="J31" s="117"/>
      <c r="K31" s="117"/>
      <c r="L31" s="117"/>
      <c r="M31" s="117"/>
      <c r="N31" s="117"/>
      <c r="O31" s="117"/>
      <c r="P31" s="117"/>
    </row>
    <row r="32" spans="1:16" s="134" customFormat="1" x14ac:dyDescent="0.35">
      <c r="A32" s="780"/>
      <c r="B32" s="780"/>
      <c r="C32" s="778"/>
      <c r="D32" s="778"/>
      <c r="E32" s="138"/>
      <c r="F32" s="139"/>
      <c r="G32" s="94">
        <f t="shared" si="0"/>
        <v>0</v>
      </c>
      <c r="H32" s="162"/>
      <c r="I32" s="140"/>
      <c r="J32" s="117"/>
      <c r="K32" s="117"/>
      <c r="L32" s="117"/>
      <c r="M32" s="117"/>
      <c r="N32" s="117"/>
      <c r="O32" s="117"/>
      <c r="P32" s="117"/>
    </row>
    <row r="33" spans="1:16" s="134" customFormat="1" x14ac:dyDescent="0.35">
      <c r="A33" s="779"/>
      <c r="B33" s="779"/>
      <c r="C33" s="779"/>
      <c r="D33" s="779"/>
      <c r="E33" s="587"/>
      <c r="F33" s="590"/>
      <c r="G33" s="94">
        <f t="shared" si="0"/>
        <v>0</v>
      </c>
      <c r="H33" s="162"/>
      <c r="I33" s="224"/>
      <c r="J33" s="117"/>
      <c r="K33" s="117"/>
      <c r="L33" s="117"/>
      <c r="M33" s="117"/>
      <c r="N33" s="117"/>
      <c r="O33" s="117"/>
      <c r="P33" s="117"/>
    </row>
    <row r="34" spans="1:16" s="134" customFormat="1" x14ac:dyDescent="0.35">
      <c r="A34" s="779"/>
      <c r="B34" s="779"/>
      <c r="C34" s="779"/>
      <c r="D34" s="779"/>
      <c r="E34" s="587"/>
      <c r="F34" s="590"/>
      <c r="G34" s="94">
        <f t="shared" si="0"/>
        <v>0</v>
      </c>
      <c r="H34" s="162"/>
      <c r="I34" s="140"/>
      <c r="J34" s="117"/>
      <c r="K34" s="117"/>
      <c r="L34" s="117"/>
      <c r="M34" s="117"/>
      <c r="N34" s="117"/>
      <c r="O34" s="117"/>
      <c r="P34" s="117"/>
    </row>
    <row r="35" spans="1:16" s="134" customFormat="1" x14ac:dyDescent="0.35">
      <c r="A35" s="780"/>
      <c r="B35" s="780"/>
      <c r="C35" s="778"/>
      <c r="D35" s="778"/>
      <c r="E35" s="138"/>
      <c r="F35" s="139"/>
      <c r="G35" s="94">
        <f t="shared" si="0"/>
        <v>0</v>
      </c>
      <c r="H35" s="162"/>
      <c r="I35" s="224"/>
      <c r="J35" s="117"/>
      <c r="K35" s="117"/>
      <c r="L35" s="117"/>
      <c r="M35" s="117"/>
      <c r="N35" s="117"/>
      <c r="O35" s="117"/>
      <c r="P35" s="117"/>
    </row>
    <row r="36" spans="1:16" s="134" customFormat="1" x14ac:dyDescent="0.35">
      <c r="A36" s="780"/>
      <c r="B36" s="780"/>
      <c r="C36" s="778"/>
      <c r="D36" s="778"/>
      <c r="E36" s="138"/>
      <c r="F36" s="139"/>
      <c r="G36" s="94">
        <f t="shared" si="0"/>
        <v>0</v>
      </c>
      <c r="H36" s="162"/>
      <c r="I36" s="140"/>
      <c r="J36" s="117"/>
      <c r="K36" s="117"/>
      <c r="L36" s="117"/>
      <c r="M36" s="117"/>
      <c r="N36" s="117"/>
      <c r="O36" s="117"/>
      <c r="P36" s="117"/>
    </row>
    <row r="37" spans="1:16" s="134" customFormat="1" x14ac:dyDescent="0.35">
      <c r="A37" s="780"/>
      <c r="B37" s="780"/>
      <c r="C37" s="778"/>
      <c r="D37" s="778"/>
      <c r="E37" s="138"/>
      <c r="F37" s="139"/>
      <c r="G37" s="94">
        <f t="shared" si="0"/>
        <v>0</v>
      </c>
      <c r="H37" s="162"/>
      <c r="I37" s="224"/>
      <c r="J37" s="117"/>
      <c r="K37" s="117"/>
      <c r="L37" s="117"/>
      <c r="M37" s="117"/>
      <c r="N37" s="117"/>
      <c r="O37" s="117"/>
      <c r="P37" s="117"/>
    </row>
    <row r="38" spans="1:16" s="134" customFormat="1" x14ac:dyDescent="0.35">
      <c r="A38" s="780"/>
      <c r="B38" s="780"/>
      <c r="C38" s="778"/>
      <c r="D38" s="778"/>
      <c r="E38" s="138"/>
      <c r="F38" s="139"/>
      <c r="G38" s="94">
        <f t="shared" si="0"/>
        <v>0</v>
      </c>
      <c r="H38" s="162"/>
      <c r="I38" s="140"/>
      <c r="J38" s="117"/>
      <c r="K38" s="117"/>
      <c r="L38" s="117"/>
      <c r="M38" s="117"/>
      <c r="N38" s="117"/>
      <c r="O38" s="117"/>
      <c r="P38" s="117"/>
    </row>
    <row r="39" spans="1:16" s="134" customFormat="1" x14ac:dyDescent="0.35">
      <c r="A39" s="780"/>
      <c r="B39" s="780"/>
      <c r="C39" s="778"/>
      <c r="D39" s="778"/>
      <c r="E39" s="138"/>
      <c r="F39" s="139"/>
      <c r="G39" s="94">
        <f t="shared" si="0"/>
        <v>0</v>
      </c>
      <c r="H39" s="162"/>
      <c r="I39" s="224"/>
      <c r="J39" s="117"/>
      <c r="K39" s="117"/>
      <c r="L39" s="117"/>
      <c r="M39" s="117"/>
      <c r="N39" s="117"/>
      <c r="O39" s="117"/>
      <c r="P39" s="117"/>
    </row>
    <row r="40" spans="1:16" s="134" customFormat="1" x14ac:dyDescent="0.35">
      <c r="A40" s="780"/>
      <c r="B40" s="780"/>
      <c r="C40" s="778"/>
      <c r="D40" s="778"/>
      <c r="E40" s="138"/>
      <c r="F40" s="139"/>
      <c r="G40" s="94">
        <f t="shared" si="0"/>
        <v>0</v>
      </c>
      <c r="H40" s="162"/>
      <c r="I40" s="140"/>
      <c r="J40" s="117"/>
      <c r="K40" s="117"/>
      <c r="L40" s="117"/>
      <c r="M40" s="117"/>
      <c r="N40" s="117"/>
      <c r="O40" s="117"/>
      <c r="P40" s="117"/>
    </row>
    <row r="41" spans="1:16" s="134" customFormat="1" x14ac:dyDescent="0.35">
      <c r="A41" s="779"/>
      <c r="B41" s="779"/>
      <c r="C41" s="779"/>
      <c r="D41" s="779"/>
      <c r="E41" s="587"/>
      <c r="F41" s="590"/>
      <c r="G41" s="94">
        <f t="shared" si="0"/>
        <v>0</v>
      </c>
      <c r="H41" s="162"/>
      <c r="I41" s="224"/>
      <c r="J41" s="117"/>
      <c r="K41" s="117"/>
      <c r="L41" s="117"/>
      <c r="M41" s="117"/>
      <c r="N41" s="117"/>
      <c r="O41" s="117"/>
      <c r="P41" s="117"/>
    </row>
    <row r="42" spans="1:16" s="134" customFormat="1" x14ac:dyDescent="0.35">
      <c r="A42" s="779"/>
      <c r="B42" s="779"/>
      <c r="C42" s="779"/>
      <c r="D42" s="779"/>
      <c r="E42" s="587"/>
      <c r="F42" s="590"/>
      <c r="G42" s="94">
        <f t="shared" si="0"/>
        <v>0</v>
      </c>
      <c r="H42" s="162"/>
      <c r="I42" s="140"/>
      <c r="J42" s="117"/>
      <c r="K42" s="117"/>
      <c r="L42" s="117"/>
      <c r="M42" s="117"/>
      <c r="N42" s="117"/>
      <c r="O42" s="117"/>
      <c r="P42" s="117"/>
    </row>
    <row r="43" spans="1:16" s="134" customFormat="1" x14ac:dyDescent="0.35">
      <c r="A43" s="780"/>
      <c r="B43" s="780"/>
      <c r="C43" s="778"/>
      <c r="D43" s="778"/>
      <c r="E43" s="138"/>
      <c r="F43" s="139"/>
      <c r="G43" s="94">
        <f t="shared" si="0"/>
        <v>0</v>
      </c>
      <c r="H43" s="162"/>
      <c r="I43" s="224"/>
      <c r="J43" s="117"/>
      <c r="K43" s="117"/>
      <c r="L43" s="117"/>
      <c r="M43" s="117"/>
      <c r="N43" s="117"/>
      <c r="O43" s="117"/>
      <c r="P43" s="117"/>
    </row>
    <row r="44" spans="1:16" s="134" customFormat="1" x14ac:dyDescent="0.35">
      <c r="A44" s="780"/>
      <c r="B44" s="780"/>
      <c r="C44" s="778"/>
      <c r="D44" s="778"/>
      <c r="E44" s="138"/>
      <c r="F44" s="139"/>
      <c r="G44" s="94">
        <f t="shared" si="0"/>
        <v>0</v>
      </c>
      <c r="H44" s="162"/>
      <c r="I44" s="140"/>
      <c r="J44" s="117"/>
      <c r="K44" s="117"/>
      <c r="L44" s="117"/>
      <c r="M44" s="117"/>
      <c r="N44" s="117"/>
      <c r="O44" s="117"/>
      <c r="P44" s="117"/>
    </row>
    <row r="45" spans="1:16" s="134" customFormat="1" x14ac:dyDescent="0.35">
      <c r="A45" s="780"/>
      <c r="B45" s="780"/>
      <c r="C45" s="778"/>
      <c r="D45" s="778"/>
      <c r="E45" s="138"/>
      <c r="F45" s="139"/>
      <c r="G45" s="94">
        <f t="shared" si="0"/>
        <v>0</v>
      </c>
      <c r="H45" s="162"/>
      <c r="I45" s="224"/>
      <c r="J45" s="117"/>
      <c r="K45" s="117"/>
      <c r="L45" s="117"/>
      <c r="M45" s="117"/>
      <c r="N45" s="117"/>
      <c r="O45" s="117"/>
      <c r="P45" s="117"/>
    </row>
    <row r="46" spans="1:16" s="134" customFormat="1" x14ac:dyDescent="0.35">
      <c r="A46" s="780"/>
      <c r="B46" s="780"/>
      <c r="C46" s="778"/>
      <c r="D46" s="778"/>
      <c r="E46" s="138"/>
      <c r="F46" s="139"/>
      <c r="G46" s="94">
        <f t="shared" si="0"/>
        <v>0</v>
      </c>
      <c r="H46" s="162"/>
      <c r="I46" s="140"/>
      <c r="J46" s="117"/>
      <c r="K46" s="117"/>
      <c r="L46" s="117"/>
      <c r="M46" s="117"/>
      <c r="N46" s="117"/>
      <c r="O46" s="117"/>
      <c r="P46" s="117"/>
    </row>
    <row r="47" spans="1:16" s="134" customFormat="1" x14ac:dyDescent="0.35">
      <c r="A47" s="780"/>
      <c r="B47" s="780"/>
      <c r="C47" s="778"/>
      <c r="D47" s="778"/>
      <c r="E47" s="138"/>
      <c r="F47" s="139"/>
      <c r="G47" s="94">
        <f t="shared" si="0"/>
        <v>0</v>
      </c>
      <c r="H47" s="162"/>
      <c r="I47" s="224"/>
      <c r="J47" s="117"/>
      <c r="K47" s="117"/>
      <c r="L47" s="117"/>
      <c r="M47" s="117"/>
      <c r="N47" s="117"/>
      <c r="O47" s="117"/>
      <c r="P47" s="117"/>
    </row>
    <row r="48" spans="1:16" s="134" customFormat="1" x14ac:dyDescent="0.35">
      <c r="A48" s="780"/>
      <c r="B48" s="780"/>
      <c r="C48" s="778"/>
      <c r="D48" s="778"/>
      <c r="E48" s="138"/>
      <c r="F48" s="139"/>
      <c r="G48" s="94">
        <f t="shared" si="0"/>
        <v>0</v>
      </c>
      <c r="H48" s="162"/>
      <c r="I48" s="140"/>
      <c r="J48" s="117"/>
      <c r="K48" s="117"/>
      <c r="L48" s="117"/>
      <c r="M48" s="117"/>
      <c r="N48" s="117"/>
      <c r="O48" s="117"/>
      <c r="P48" s="117"/>
    </row>
    <row r="49" spans="1:16" s="134" customFormat="1" x14ac:dyDescent="0.35">
      <c r="A49" s="780"/>
      <c r="B49" s="780"/>
      <c r="C49" s="778"/>
      <c r="D49" s="778"/>
      <c r="E49" s="138"/>
      <c r="F49" s="139"/>
      <c r="G49" s="94">
        <f t="shared" si="0"/>
        <v>0</v>
      </c>
      <c r="H49" s="162"/>
      <c r="I49" s="224"/>
      <c r="J49" s="117"/>
      <c r="K49" s="117"/>
      <c r="L49" s="117"/>
      <c r="M49" s="117"/>
      <c r="N49" s="117"/>
      <c r="O49" s="117"/>
      <c r="P49" s="117"/>
    </row>
    <row r="50" spans="1:16" s="134" customFormat="1" x14ac:dyDescent="0.35">
      <c r="A50" s="779"/>
      <c r="B50" s="779"/>
      <c r="C50" s="779"/>
      <c r="D50" s="779"/>
      <c r="E50" s="587"/>
      <c r="F50" s="590"/>
      <c r="G50" s="94">
        <f t="shared" si="0"/>
        <v>0</v>
      </c>
      <c r="H50" s="162"/>
      <c r="I50" s="140"/>
      <c r="J50" s="117"/>
      <c r="K50" s="117"/>
      <c r="L50" s="117"/>
      <c r="M50" s="117"/>
      <c r="N50" s="117"/>
      <c r="O50" s="117"/>
      <c r="P50" s="117"/>
    </row>
    <row r="51" spans="1:16" s="134" customFormat="1" x14ac:dyDescent="0.35">
      <c r="A51" s="779"/>
      <c r="B51" s="779"/>
      <c r="C51" s="779"/>
      <c r="D51" s="779"/>
      <c r="E51" s="587"/>
      <c r="F51" s="590"/>
      <c r="G51" s="94">
        <f t="shared" si="0"/>
        <v>0</v>
      </c>
      <c r="H51" s="162"/>
      <c r="I51" s="224"/>
      <c r="J51" s="117"/>
      <c r="K51" s="117"/>
      <c r="L51" s="117"/>
      <c r="M51" s="117"/>
      <c r="N51" s="117"/>
      <c r="O51" s="117"/>
      <c r="P51" s="117"/>
    </row>
    <row r="52" spans="1:16" s="134" customFormat="1" x14ac:dyDescent="0.35">
      <c r="A52" s="780"/>
      <c r="B52" s="780"/>
      <c r="C52" s="778"/>
      <c r="D52" s="778"/>
      <c r="E52" s="138"/>
      <c r="F52" s="139"/>
      <c r="G52" s="94">
        <f t="shared" si="0"/>
        <v>0</v>
      </c>
      <c r="H52" s="162"/>
      <c r="I52" s="140"/>
      <c r="J52" s="117"/>
      <c r="K52" s="117"/>
      <c r="L52" s="117"/>
      <c r="M52" s="117"/>
      <c r="N52" s="117"/>
      <c r="O52" s="117"/>
      <c r="P52" s="117"/>
    </row>
    <row r="53" spans="1:16" s="134" customFormat="1" x14ac:dyDescent="0.35">
      <c r="A53" s="780"/>
      <c r="B53" s="780"/>
      <c r="C53" s="778"/>
      <c r="D53" s="778"/>
      <c r="E53" s="138"/>
      <c r="F53" s="139"/>
      <c r="G53" s="94">
        <f t="shared" si="0"/>
        <v>0</v>
      </c>
      <c r="H53" s="162"/>
      <c r="I53" s="224"/>
      <c r="J53" s="117"/>
      <c r="K53" s="117"/>
      <c r="L53" s="117"/>
      <c r="M53" s="117"/>
      <c r="N53" s="117"/>
      <c r="O53" s="117"/>
      <c r="P53" s="117"/>
    </row>
    <row r="54" spans="1:16" s="134" customFormat="1" x14ac:dyDescent="0.35">
      <c r="A54" s="780"/>
      <c r="B54" s="780"/>
      <c r="C54" s="778"/>
      <c r="D54" s="778"/>
      <c r="E54" s="138"/>
      <c r="F54" s="139"/>
      <c r="G54" s="94">
        <f t="shared" si="0"/>
        <v>0</v>
      </c>
      <c r="H54" s="162"/>
      <c r="I54" s="140"/>
      <c r="J54" s="117"/>
      <c r="K54" s="117"/>
      <c r="L54" s="117"/>
      <c r="M54" s="117"/>
      <c r="N54" s="117"/>
      <c r="O54" s="117"/>
      <c r="P54" s="117"/>
    </row>
    <row r="55" spans="1:16" s="134" customFormat="1" x14ac:dyDescent="0.35">
      <c r="A55" s="780"/>
      <c r="B55" s="780"/>
      <c r="C55" s="778"/>
      <c r="D55" s="778"/>
      <c r="E55" s="138"/>
      <c r="F55" s="139"/>
      <c r="G55" s="94">
        <f t="shared" si="0"/>
        <v>0</v>
      </c>
      <c r="H55" s="162"/>
      <c r="I55" s="224"/>
      <c r="J55" s="117"/>
      <c r="K55" s="117"/>
      <c r="L55" s="117"/>
      <c r="M55" s="117"/>
      <c r="N55" s="117"/>
      <c r="O55" s="117"/>
      <c r="P55" s="117"/>
    </row>
    <row r="56" spans="1:16" s="134" customFormat="1" x14ac:dyDescent="0.35">
      <c r="A56" s="780"/>
      <c r="B56" s="780"/>
      <c r="C56" s="778"/>
      <c r="D56" s="778"/>
      <c r="E56" s="138"/>
      <c r="F56" s="139"/>
      <c r="G56" s="94">
        <f t="shared" si="0"/>
        <v>0</v>
      </c>
      <c r="H56" s="162"/>
      <c r="I56" s="140"/>
      <c r="J56" s="117"/>
      <c r="K56" s="117"/>
      <c r="L56" s="117"/>
      <c r="M56" s="117"/>
      <c r="N56" s="117"/>
      <c r="O56" s="117"/>
      <c r="P56" s="117"/>
    </row>
    <row r="57" spans="1:16" s="134" customFormat="1" x14ac:dyDescent="0.35">
      <c r="A57" s="780"/>
      <c r="B57" s="780"/>
      <c r="C57" s="778"/>
      <c r="D57" s="778"/>
      <c r="E57" s="138"/>
      <c r="F57" s="139"/>
      <c r="G57" s="94">
        <f t="shared" si="0"/>
        <v>0</v>
      </c>
      <c r="H57" s="162"/>
      <c r="I57" s="224"/>
      <c r="J57" s="117"/>
      <c r="K57" s="117"/>
      <c r="L57" s="117"/>
      <c r="M57" s="117"/>
      <c r="N57" s="117"/>
      <c r="O57" s="117"/>
      <c r="P57" s="117"/>
    </row>
    <row r="58" spans="1:16" s="134" customFormat="1" x14ac:dyDescent="0.35">
      <c r="A58" s="780"/>
      <c r="B58" s="780"/>
      <c r="C58" s="778"/>
      <c r="D58" s="778"/>
      <c r="E58" s="138"/>
      <c r="F58" s="139"/>
      <c r="G58" s="94">
        <f t="shared" si="0"/>
        <v>0</v>
      </c>
      <c r="H58" s="162"/>
      <c r="I58" s="140"/>
      <c r="J58" s="117"/>
      <c r="K58" s="117"/>
      <c r="L58" s="117"/>
      <c r="M58" s="117"/>
      <c r="N58" s="117"/>
      <c r="O58" s="117"/>
      <c r="P58" s="117"/>
    </row>
    <row r="59" spans="1:16" s="134" customFormat="1" x14ac:dyDescent="0.35">
      <c r="A59" s="779"/>
      <c r="B59" s="779"/>
      <c r="C59" s="779"/>
      <c r="D59" s="779"/>
      <c r="E59" s="587"/>
      <c r="F59" s="590"/>
      <c r="G59" s="94">
        <f t="shared" si="0"/>
        <v>0</v>
      </c>
      <c r="H59" s="162"/>
      <c r="I59" s="224"/>
      <c r="J59" s="117"/>
      <c r="K59" s="117"/>
      <c r="L59" s="117"/>
      <c r="M59" s="117"/>
      <c r="N59" s="117"/>
      <c r="O59" s="117"/>
      <c r="P59" s="117"/>
    </row>
    <row r="60" spans="1:16" s="134" customFormat="1" x14ac:dyDescent="0.35">
      <c r="A60" s="779"/>
      <c r="B60" s="779"/>
      <c r="C60" s="779"/>
      <c r="D60" s="779"/>
      <c r="E60" s="587"/>
      <c r="F60" s="590"/>
      <c r="G60" s="94">
        <f t="shared" si="0"/>
        <v>0</v>
      </c>
      <c r="H60" s="162"/>
      <c r="I60" s="140"/>
      <c r="J60" s="117"/>
      <c r="K60" s="117"/>
      <c r="L60" s="117"/>
      <c r="M60" s="117"/>
      <c r="N60" s="117"/>
      <c r="O60" s="117"/>
      <c r="P60" s="117"/>
    </row>
    <row r="61" spans="1:16" s="134" customFormat="1" x14ac:dyDescent="0.35">
      <c r="A61" s="780"/>
      <c r="B61" s="780"/>
      <c r="C61" s="778"/>
      <c r="D61" s="778"/>
      <c r="E61" s="138"/>
      <c r="F61" s="139"/>
      <c r="G61" s="94">
        <f t="shared" si="0"/>
        <v>0</v>
      </c>
      <c r="H61" s="162"/>
      <c r="I61" s="224"/>
      <c r="J61" s="117"/>
      <c r="K61" s="117"/>
      <c r="L61" s="117"/>
      <c r="M61" s="117"/>
      <c r="N61" s="117"/>
      <c r="O61" s="117"/>
      <c r="P61" s="117"/>
    </row>
    <row r="62" spans="1:16" s="134" customFormat="1" x14ac:dyDescent="0.35">
      <c r="A62" s="780"/>
      <c r="B62" s="780"/>
      <c r="C62" s="778"/>
      <c r="D62" s="778"/>
      <c r="E62" s="138"/>
      <c r="F62" s="139"/>
      <c r="G62" s="94">
        <f t="shared" si="0"/>
        <v>0</v>
      </c>
      <c r="H62" s="162"/>
      <c r="I62" s="140"/>
      <c r="J62" s="117"/>
      <c r="K62" s="117"/>
      <c r="L62" s="117"/>
      <c r="M62" s="117"/>
      <c r="N62" s="117"/>
      <c r="O62" s="117"/>
      <c r="P62" s="117"/>
    </row>
    <row r="63" spans="1:16" s="134" customFormat="1" x14ac:dyDescent="0.35">
      <c r="A63" s="780"/>
      <c r="B63" s="780"/>
      <c r="C63" s="778"/>
      <c r="D63" s="778"/>
      <c r="E63" s="138"/>
      <c r="F63" s="139"/>
      <c r="G63" s="94">
        <f t="shared" si="0"/>
        <v>0</v>
      </c>
      <c r="H63" s="162"/>
      <c r="I63" s="224"/>
      <c r="J63" s="117"/>
      <c r="K63" s="117"/>
      <c r="L63" s="117"/>
      <c r="M63" s="117"/>
      <c r="N63" s="117"/>
      <c r="O63" s="117"/>
      <c r="P63" s="117"/>
    </row>
    <row r="64" spans="1:16" s="134" customFormat="1" x14ac:dyDescent="0.35">
      <c r="A64" s="780"/>
      <c r="B64" s="780"/>
      <c r="C64" s="778"/>
      <c r="D64" s="778"/>
      <c r="E64" s="138"/>
      <c r="F64" s="139"/>
      <c r="G64" s="94">
        <f t="shared" si="0"/>
        <v>0</v>
      </c>
      <c r="H64" s="162"/>
      <c r="I64" s="140"/>
      <c r="J64" s="117"/>
      <c r="K64" s="117"/>
      <c r="L64" s="117"/>
      <c r="M64" s="117"/>
      <c r="N64" s="117"/>
      <c r="O64" s="117"/>
      <c r="P64" s="117"/>
    </row>
    <row r="65" spans="1:16" s="134" customFormat="1" x14ac:dyDescent="0.35">
      <c r="A65" s="780"/>
      <c r="B65" s="780"/>
      <c r="C65" s="778"/>
      <c r="D65" s="778"/>
      <c r="E65" s="138"/>
      <c r="F65" s="139"/>
      <c r="G65" s="94">
        <f t="shared" si="0"/>
        <v>0</v>
      </c>
      <c r="H65" s="162"/>
      <c r="I65" s="224"/>
      <c r="J65" s="117"/>
      <c r="K65" s="117"/>
      <c r="L65" s="117"/>
      <c r="M65" s="117"/>
      <c r="N65" s="117"/>
      <c r="O65" s="117"/>
      <c r="P65" s="117"/>
    </row>
    <row r="66" spans="1:16" s="134" customFormat="1" x14ac:dyDescent="0.35">
      <c r="A66" s="780"/>
      <c r="B66" s="780"/>
      <c r="C66" s="778"/>
      <c r="D66" s="778"/>
      <c r="E66" s="138"/>
      <c r="F66" s="139"/>
      <c r="G66" s="94">
        <f t="shared" si="0"/>
        <v>0</v>
      </c>
      <c r="H66" s="162"/>
      <c r="I66" s="140"/>
      <c r="J66" s="117"/>
      <c r="K66" s="117"/>
      <c r="L66" s="117"/>
      <c r="M66" s="117"/>
      <c r="N66" s="117"/>
      <c r="O66" s="117"/>
      <c r="P66" s="117"/>
    </row>
    <row r="67" spans="1:16" s="134" customFormat="1" x14ac:dyDescent="0.35">
      <c r="A67" s="780"/>
      <c r="B67" s="780"/>
      <c r="C67" s="778"/>
      <c r="D67" s="778"/>
      <c r="E67" s="138"/>
      <c r="F67" s="139"/>
      <c r="G67" s="94">
        <f t="shared" si="0"/>
        <v>0</v>
      </c>
      <c r="H67" s="162"/>
      <c r="I67" s="224"/>
      <c r="J67" s="117"/>
      <c r="K67" s="117"/>
      <c r="L67" s="117"/>
      <c r="M67" s="117"/>
      <c r="N67" s="117"/>
      <c r="O67" s="117"/>
      <c r="P67" s="117"/>
    </row>
    <row r="68" spans="1:16" s="134" customFormat="1" x14ac:dyDescent="0.35">
      <c r="A68" s="780"/>
      <c r="B68" s="780"/>
      <c r="C68" s="778"/>
      <c r="D68" s="778"/>
      <c r="E68" s="138"/>
      <c r="F68" s="139"/>
      <c r="G68" s="94">
        <f t="shared" si="0"/>
        <v>0</v>
      </c>
      <c r="H68" s="162"/>
      <c r="I68" s="140"/>
      <c r="J68" s="117"/>
      <c r="K68" s="117"/>
      <c r="L68" s="117"/>
      <c r="M68" s="117"/>
      <c r="N68" s="117"/>
      <c r="O68" s="117"/>
      <c r="P68" s="117"/>
    </row>
    <row r="69" spans="1:16" s="134" customFormat="1" x14ac:dyDescent="0.35">
      <c r="A69" s="780"/>
      <c r="B69" s="780"/>
      <c r="C69" s="778"/>
      <c r="D69" s="778"/>
      <c r="E69" s="138"/>
      <c r="F69" s="139"/>
      <c r="G69" s="94">
        <f t="shared" si="0"/>
        <v>0</v>
      </c>
      <c r="H69" s="162"/>
      <c r="I69" s="224"/>
      <c r="J69" s="117"/>
      <c r="K69" s="117"/>
      <c r="L69" s="117"/>
      <c r="M69" s="117"/>
      <c r="N69" s="117"/>
      <c r="O69" s="117"/>
      <c r="P69" s="117"/>
    </row>
    <row r="70" spans="1:16" s="134" customFormat="1" x14ac:dyDescent="0.35">
      <c r="A70" s="780"/>
      <c r="B70" s="780"/>
      <c r="C70" s="778"/>
      <c r="D70" s="778"/>
      <c r="E70" s="138"/>
      <c r="F70" s="139"/>
      <c r="G70" s="94">
        <f t="shared" si="0"/>
        <v>0</v>
      </c>
      <c r="H70" s="162"/>
      <c r="I70" s="140"/>
      <c r="J70" s="117"/>
      <c r="K70" s="117"/>
      <c r="L70" s="117"/>
      <c r="M70" s="117"/>
      <c r="N70" s="117"/>
      <c r="O70" s="117"/>
      <c r="P70" s="117"/>
    </row>
    <row r="71" spans="1:16" s="134" customFormat="1" x14ac:dyDescent="0.35">
      <c r="A71" s="779"/>
      <c r="B71" s="779"/>
      <c r="C71" s="779"/>
      <c r="D71" s="779"/>
      <c r="E71" s="587"/>
      <c r="F71" s="590"/>
      <c r="G71" s="94">
        <f t="shared" ref="G71:G90" si="1">ROUND(E71*F71,0)</f>
        <v>0</v>
      </c>
      <c r="H71" s="162"/>
      <c r="I71" s="140"/>
      <c r="J71" s="117"/>
      <c r="K71" s="117"/>
      <c r="L71" s="117"/>
      <c r="M71" s="117"/>
      <c r="N71" s="117"/>
      <c r="O71" s="117"/>
      <c r="P71" s="117"/>
    </row>
    <row r="72" spans="1:16" s="134" customFormat="1" x14ac:dyDescent="0.35">
      <c r="A72" s="779"/>
      <c r="B72" s="779"/>
      <c r="C72" s="779"/>
      <c r="D72" s="779"/>
      <c r="E72" s="587"/>
      <c r="F72" s="590"/>
      <c r="G72" s="94">
        <f t="shared" si="1"/>
        <v>0</v>
      </c>
      <c r="H72" s="162"/>
      <c r="I72" s="224"/>
      <c r="J72" s="117"/>
      <c r="K72" s="117"/>
      <c r="L72" s="117"/>
      <c r="M72" s="117"/>
      <c r="N72" s="117"/>
      <c r="O72" s="117"/>
      <c r="P72" s="117"/>
    </row>
    <row r="73" spans="1:16" s="134" customFormat="1" x14ac:dyDescent="0.35">
      <c r="A73" s="780"/>
      <c r="B73" s="780"/>
      <c r="C73" s="778"/>
      <c r="D73" s="778"/>
      <c r="E73" s="138"/>
      <c r="F73" s="139"/>
      <c r="G73" s="94">
        <f t="shared" si="1"/>
        <v>0</v>
      </c>
      <c r="H73" s="162"/>
      <c r="I73" s="140"/>
      <c r="J73" s="117"/>
      <c r="K73" s="117"/>
      <c r="L73" s="117"/>
      <c r="M73" s="117"/>
      <c r="N73" s="117"/>
      <c r="O73" s="117"/>
      <c r="P73" s="117"/>
    </row>
    <row r="74" spans="1:16" s="134" customFormat="1" x14ac:dyDescent="0.35">
      <c r="A74" s="780"/>
      <c r="B74" s="780"/>
      <c r="C74" s="778"/>
      <c r="D74" s="778"/>
      <c r="E74" s="138"/>
      <c r="F74" s="139"/>
      <c r="G74" s="94">
        <f t="shared" si="1"/>
        <v>0</v>
      </c>
      <c r="H74" s="162"/>
      <c r="I74" s="224"/>
      <c r="J74" s="117"/>
      <c r="K74" s="117"/>
      <c r="L74" s="117"/>
      <c r="M74" s="117"/>
      <c r="N74" s="117"/>
      <c r="O74" s="117"/>
      <c r="P74" s="117"/>
    </row>
    <row r="75" spans="1:16" s="134" customFormat="1" x14ac:dyDescent="0.35">
      <c r="A75" s="780"/>
      <c r="B75" s="780"/>
      <c r="C75" s="778"/>
      <c r="D75" s="778"/>
      <c r="E75" s="138"/>
      <c r="F75" s="139"/>
      <c r="G75" s="94">
        <f t="shared" si="1"/>
        <v>0</v>
      </c>
      <c r="H75" s="162"/>
      <c r="I75" s="140"/>
      <c r="J75" s="117"/>
      <c r="K75" s="117"/>
      <c r="L75" s="117"/>
      <c r="M75" s="117"/>
      <c r="N75" s="117"/>
      <c r="O75" s="117"/>
      <c r="P75" s="117"/>
    </row>
    <row r="76" spans="1:16" s="134" customFormat="1" x14ac:dyDescent="0.35">
      <c r="A76" s="780"/>
      <c r="B76" s="780"/>
      <c r="C76" s="778"/>
      <c r="D76" s="778"/>
      <c r="E76" s="138"/>
      <c r="F76" s="139"/>
      <c r="G76" s="94">
        <f t="shared" si="1"/>
        <v>0</v>
      </c>
      <c r="H76" s="162"/>
      <c r="I76" s="224"/>
      <c r="J76" s="117"/>
      <c r="K76" s="117"/>
      <c r="L76" s="117"/>
      <c r="M76" s="117"/>
      <c r="N76" s="117"/>
      <c r="O76" s="117"/>
      <c r="P76" s="117"/>
    </row>
    <row r="77" spans="1:16" s="134" customFormat="1" x14ac:dyDescent="0.35">
      <c r="A77" s="780"/>
      <c r="B77" s="780"/>
      <c r="C77" s="778"/>
      <c r="D77" s="778"/>
      <c r="E77" s="138"/>
      <c r="F77" s="139"/>
      <c r="G77" s="94">
        <f t="shared" si="1"/>
        <v>0</v>
      </c>
      <c r="H77" s="162"/>
      <c r="I77" s="140"/>
      <c r="J77" s="117"/>
      <c r="K77" s="117"/>
      <c r="L77" s="117"/>
      <c r="M77" s="117"/>
      <c r="N77" s="117"/>
      <c r="O77" s="117"/>
      <c r="P77" s="117"/>
    </row>
    <row r="78" spans="1:16" s="134" customFormat="1" x14ac:dyDescent="0.35">
      <c r="A78" s="780"/>
      <c r="B78" s="780"/>
      <c r="C78" s="778"/>
      <c r="D78" s="778"/>
      <c r="E78" s="138"/>
      <c r="F78" s="139"/>
      <c r="G78" s="94">
        <f t="shared" si="1"/>
        <v>0</v>
      </c>
      <c r="H78" s="162"/>
      <c r="I78" s="224"/>
      <c r="J78" s="117"/>
      <c r="K78" s="117"/>
      <c r="L78" s="117"/>
      <c r="M78" s="117"/>
      <c r="N78" s="117"/>
      <c r="O78" s="117"/>
      <c r="P78" s="117"/>
    </row>
    <row r="79" spans="1:16" s="134" customFormat="1" x14ac:dyDescent="0.35">
      <c r="A79" s="780"/>
      <c r="B79" s="780"/>
      <c r="C79" s="778"/>
      <c r="D79" s="778"/>
      <c r="E79" s="138"/>
      <c r="F79" s="139"/>
      <c r="G79" s="94">
        <f t="shared" si="1"/>
        <v>0</v>
      </c>
      <c r="H79" s="162"/>
      <c r="I79" s="140"/>
      <c r="J79" s="117"/>
      <c r="K79" s="117"/>
      <c r="L79" s="117"/>
      <c r="M79" s="117"/>
      <c r="N79" s="117"/>
      <c r="O79" s="117"/>
      <c r="P79" s="117"/>
    </row>
    <row r="80" spans="1:16" s="134" customFormat="1" x14ac:dyDescent="0.35">
      <c r="A80" s="780"/>
      <c r="B80" s="780"/>
      <c r="C80" s="778"/>
      <c r="D80" s="778"/>
      <c r="E80" s="138"/>
      <c r="F80" s="139"/>
      <c r="G80" s="94">
        <f t="shared" si="1"/>
        <v>0</v>
      </c>
      <c r="H80" s="162"/>
      <c r="I80" s="224"/>
      <c r="J80" s="117"/>
      <c r="K80" s="117"/>
      <c r="L80" s="117"/>
      <c r="M80" s="117"/>
      <c r="N80" s="117"/>
      <c r="O80" s="117"/>
      <c r="P80" s="117"/>
    </row>
    <row r="81" spans="1:16" s="134" customFormat="1" x14ac:dyDescent="0.35">
      <c r="A81" s="779"/>
      <c r="B81" s="779"/>
      <c r="C81" s="779"/>
      <c r="D81" s="779"/>
      <c r="E81" s="587"/>
      <c r="F81" s="590"/>
      <c r="G81" s="94">
        <f t="shared" si="1"/>
        <v>0</v>
      </c>
      <c r="H81" s="162"/>
      <c r="I81" s="140"/>
      <c r="J81" s="117"/>
      <c r="K81" s="117"/>
      <c r="L81" s="117"/>
      <c r="M81" s="117"/>
      <c r="N81" s="117"/>
      <c r="O81" s="117"/>
      <c r="P81" s="117"/>
    </row>
    <row r="82" spans="1:16" s="134" customFormat="1" x14ac:dyDescent="0.35">
      <c r="A82" s="779"/>
      <c r="B82" s="779"/>
      <c r="C82" s="779"/>
      <c r="D82" s="779"/>
      <c r="E82" s="587"/>
      <c r="F82" s="590"/>
      <c r="G82" s="94">
        <f t="shared" si="1"/>
        <v>0</v>
      </c>
      <c r="H82" s="162"/>
      <c r="I82" s="224"/>
      <c r="J82" s="117"/>
      <c r="K82" s="117"/>
      <c r="L82" s="117"/>
      <c r="M82" s="117"/>
      <c r="N82" s="117"/>
      <c r="O82" s="117"/>
      <c r="P82" s="117"/>
    </row>
    <row r="83" spans="1:16" s="134" customFormat="1" x14ac:dyDescent="0.35">
      <c r="A83" s="780"/>
      <c r="B83" s="780"/>
      <c r="C83" s="778"/>
      <c r="D83" s="778"/>
      <c r="E83" s="138"/>
      <c r="F83" s="139"/>
      <c r="G83" s="94">
        <f t="shared" si="1"/>
        <v>0</v>
      </c>
      <c r="H83" s="162"/>
      <c r="I83" s="140"/>
      <c r="J83" s="117"/>
      <c r="K83" s="117"/>
      <c r="L83" s="117"/>
      <c r="M83" s="117"/>
      <c r="N83" s="117"/>
      <c r="O83" s="117"/>
      <c r="P83" s="117"/>
    </row>
    <row r="84" spans="1:16" s="134" customFormat="1" x14ac:dyDescent="0.35">
      <c r="A84" s="780"/>
      <c r="B84" s="780"/>
      <c r="C84" s="778"/>
      <c r="D84" s="778"/>
      <c r="E84" s="138"/>
      <c r="F84" s="139"/>
      <c r="G84" s="94">
        <f t="shared" si="1"/>
        <v>0</v>
      </c>
      <c r="H84" s="162"/>
      <c r="I84" s="224"/>
      <c r="J84" s="117"/>
      <c r="K84" s="117"/>
      <c r="L84" s="117"/>
      <c r="M84" s="117"/>
      <c r="N84" s="117"/>
      <c r="O84" s="117"/>
      <c r="P84" s="117"/>
    </row>
    <row r="85" spans="1:16" s="134" customFormat="1" x14ac:dyDescent="0.35">
      <c r="A85" s="780"/>
      <c r="B85" s="780"/>
      <c r="C85" s="778"/>
      <c r="D85" s="778"/>
      <c r="E85" s="138"/>
      <c r="F85" s="139"/>
      <c r="G85" s="94">
        <f t="shared" si="1"/>
        <v>0</v>
      </c>
      <c r="H85" s="162"/>
      <c r="I85" s="140"/>
      <c r="J85" s="117"/>
      <c r="K85" s="117"/>
      <c r="L85" s="117"/>
      <c r="M85" s="117"/>
      <c r="N85" s="117"/>
      <c r="O85" s="117"/>
      <c r="P85" s="117"/>
    </row>
    <row r="86" spans="1:16" s="134" customFormat="1" x14ac:dyDescent="0.35">
      <c r="A86" s="780"/>
      <c r="B86" s="780"/>
      <c r="C86" s="778"/>
      <c r="D86" s="778"/>
      <c r="E86" s="138"/>
      <c r="F86" s="139"/>
      <c r="G86" s="94">
        <f t="shared" si="1"/>
        <v>0</v>
      </c>
      <c r="H86" s="162"/>
      <c r="I86" s="224"/>
      <c r="J86" s="117"/>
      <c r="K86" s="117"/>
      <c r="L86" s="117"/>
      <c r="M86" s="117"/>
      <c r="N86" s="117"/>
      <c r="O86" s="117"/>
      <c r="P86" s="117"/>
    </row>
    <row r="87" spans="1:16" s="134" customFormat="1" x14ac:dyDescent="0.35">
      <c r="A87" s="780"/>
      <c r="B87" s="780"/>
      <c r="C87" s="778"/>
      <c r="D87" s="778"/>
      <c r="E87" s="138"/>
      <c r="F87" s="139"/>
      <c r="G87" s="94">
        <f t="shared" si="1"/>
        <v>0</v>
      </c>
      <c r="H87" s="162"/>
      <c r="I87" s="140"/>
      <c r="J87" s="117"/>
      <c r="K87" s="117"/>
      <c r="L87" s="117"/>
      <c r="M87" s="117"/>
      <c r="N87" s="117"/>
      <c r="O87" s="117"/>
      <c r="P87" s="117"/>
    </row>
    <row r="88" spans="1:16" s="134" customFormat="1" x14ac:dyDescent="0.35">
      <c r="A88" s="780"/>
      <c r="B88" s="780"/>
      <c r="C88" s="778"/>
      <c r="D88" s="778"/>
      <c r="E88" s="138"/>
      <c r="F88" s="139"/>
      <c r="G88" s="94">
        <f t="shared" si="1"/>
        <v>0</v>
      </c>
      <c r="H88" s="162"/>
      <c r="I88" s="224"/>
      <c r="J88" s="117"/>
      <c r="K88" s="117"/>
      <c r="L88" s="117"/>
      <c r="M88" s="117"/>
      <c r="N88" s="117"/>
      <c r="O88" s="117"/>
      <c r="P88" s="117"/>
    </row>
    <row r="89" spans="1:16" s="134" customFormat="1" x14ac:dyDescent="0.35">
      <c r="A89" s="780"/>
      <c r="B89" s="780"/>
      <c r="C89" s="778"/>
      <c r="D89" s="778"/>
      <c r="E89" s="138"/>
      <c r="F89" s="139"/>
      <c r="G89" s="94">
        <f t="shared" si="1"/>
        <v>0</v>
      </c>
      <c r="H89" s="162"/>
      <c r="I89" s="140"/>
      <c r="J89" s="117"/>
      <c r="K89" s="117"/>
      <c r="L89" s="117"/>
      <c r="M89" s="117"/>
      <c r="N89" s="117"/>
      <c r="O89" s="117"/>
      <c r="P89" s="117"/>
    </row>
    <row r="90" spans="1:16" s="134" customFormat="1" ht="17.5" x14ac:dyDescent="0.65">
      <c r="A90" s="780"/>
      <c r="B90" s="780"/>
      <c r="C90" s="778"/>
      <c r="D90" s="778"/>
      <c r="E90" s="138"/>
      <c r="F90" s="139"/>
      <c r="G90" s="248">
        <f t="shared" si="1"/>
        <v>0</v>
      </c>
      <c r="H90" s="162"/>
      <c r="I90" s="105"/>
      <c r="J90" s="117"/>
      <c r="K90" s="117"/>
      <c r="L90" s="117"/>
      <c r="M90" s="117"/>
      <c r="N90" s="117"/>
      <c r="O90" s="117"/>
      <c r="P90" s="117"/>
    </row>
    <row r="91" spans="1:16" s="134" customFormat="1" x14ac:dyDescent="0.35">
      <c r="A91" s="780"/>
      <c r="B91" s="780"/>
      <c r="C91" s="778"/>
      <c r="D91" s="778"/>
      <c r="E91" s="115"/>
      <c r="F91" s="211" t="s">
        <v>240</v>
      </c>
      <c r="G91" s="94">
        <f>ROUND(SUM(G6:G90),0)</f>
        <v>0</v>
      </c>
      <c r="H91" s="576"/>
      <c r="I91" s="136"/>
      <c r="J91" s="224"/>
      <c r="K91" s="117"/>
      <c r="L91" s="117"/>
      <c r="M91" s="117"/>
      <c r="N91" s="117"/>
      <c r="O91" s="117"/>
      <c r="P91" s="117"/>
    </row>
    <row r="92" spans="1:16" s="134" customFormat="1" x14ac:dyDescent="0.35">
      <c r="A92" s="780"/>
      <c r="B92" s="780"/>
      <c r="C92" s="778"/>
      <c r="D92" s="778"/>
      <c r="E92" s="117"/>
      <c r="F92" s="117"/>
      <c r="G92" s="262"/>
      <c r="H92" s="234"/>
      <c r="I92" s="140"/>
      <c r="J92" s="117"/>
      <c r="K92" s="117"/>
      <c r="L92" s="117"/>
      <c r="M92" s="117"/>
      <c r="N92" s="117"/>
      <c r="O92" s="117"/>
      <c r="P92" s="117"/>
    </row>
    <row r="93" spans="1:16" s="134" customFormat="1" x14ac:dyDescent="0.35">
      <c r="A93" s="779"/>
      <c r="B93" s="779"/>
      <c r="C93" s="779"/>
      <c r="D93" s="779"/>
      <c r="E93" s="587"/>
      <c r="F93" s="590"/>
      <c r="G93" s="94">
        <f t="shared" ref="G93:G94" si="2">ROUND(E93*F93,0)</f>
        <v>0</v>
      </c>
      <c r="H93" s="234"/>
      <c r="I93" s="140"/>
      <c r="J93" s="117"/>
      <c r="K93" s="117"/>
      <c r="L93" s="117"/>
      <c r="M93" s="117"/>
      <c r="N93" s="117"/>
      <c r="O93" s="117"/>
      <c r="P93" s="117"/>
    </row>
    <row r="94" spans="1:16" s="134" customFormat="1" ht="17.5" x14ac:dyDescent="0.65">
      <c r="A94" s="779"/>
      <c r="B94" s="779"/>
      <c r="C94" s="779"/>
      <c r="D94" s="779"/>
      <c r="E94" s="587"/>
      <c r="F94" s="590"/>
      <c r="G94" s="248">
        <f t="shared" si="2"/>
        <v>0</v>
      </c>
      <c r="H94" s="234"/>
      <c r="I94" s="140"/>
      <c r="J94" s="117"/>
      <c r="K94" s="117"/>
      <c r="L94" s="117"/>
      <c r="M94" s="117"/>
      <c r="N94" s="117"/>
      <c r="O94" s="117"/>
      <c r="P94" s="117"/>
    </row>
    <row r="95" spans="1:16" s="134" customFormat="1" x14ac:dyDescent="0.35">
      <c r="A95" s="780"/>
      <c r="B95" s="780"/>
      <c r="C95" s="778"/>
      <c r="D95" s="778"/>
      <c r="E95" s="203"/>
      <c r="F95" s="208" t="s">
        <v>272</v>
      </c>
      <c r="G95" s="94">
        <f>ROUND(SUM(G92:G94),0)</f>
        <v>0</v>
      </c>
      <c r="H95" s="234"/>
      <c r="I95" s="136"/>
      <c r="J95" s="117"/>
      <c r="K95" s="117"/>
      <c r="L95" s="117"/>
      <c r="M95" s="117"/>
      <c r="N95" s="117"/>
      <c r="O95" s="117"/>
      <c r="P95" s="117"/>
    </row>
    <row r="96" spans="1:16" s="134" customFormat="1" x14ac:dyDescent="0.35">
      <c r="A96" s="117"/>
      <c r="B96" s="117"/>
      <c r="C96" s="142"/>
      <c r="D96" s="142"/>
      <c r="E96" s="118"/>
      <c r="F96" s="141"/>
      <c r="G96" s="105"/>
      <c r="H96" s="234"/>
    </row>
    <row r="97" spans="1:11" s="134" customFormat="1" x14ac:dyDescent="0.35">
      <c r="A97" s="349" t="s">
        <v>394</v>
      </c>
      <c r="B97" s="123"/>
      <c r="C97" s="123"/>
      <c r="D97" s="123"/>
      <c r="E97" s="123"/>
      <c r="F97" s="123"/>
      <c r="G97" s="124"/>
      <c r="H97" s="234"/>
      <c r="I97" s="152" t="s">
        <v>242</v>
      </c>
    </row>
    <row r="98" spans="1:11" s="134" customFormat="1" ht="45" customHeight="1" x14ac:dyDescent="0.35">
      <c r="A98" s="775" t="s">
        <v>370</v>
      </c>
      <c r="B98" s="776"/>
      <c r="C98" s="776"/>
      <c r="D98" s="776"/>
      <c r="E98" s="776"/>
      <c r="F98" s="776"/>
      <c r="G98" s="777"/>
      <c r="H98" s="234"/>
      <c r="I98"/>
    </row>
    <row r="99" spans="1:11" x14ac:dyDescent="0.35">
      <c r="A99" s="128"/>
      <c r="B99" s="129"/>
      <c r="C99" s="129"/>
      <c r="D99" s="129"/>
      <c r="E99" s="129"/>
      <c r="F99" s="143" t="s">
        <v>41</v>
      </c>
      <c r="G99" s="92">
        <f>ROUND(G91,0)</f>
        <v>0</v>
      </c>
      <c r="H99" s="234"/>
      <c r="I99" s="152" t="s">
        <v>246</v>
      </c>
    </row>
    <row r="100" spans="1:11" x14ac:dyDescent="0.35">
      <c r="A100" s="8"/>
      <c r="B100" s="8"/>
      <c r="C100" s="8"/>
      <c r="D100" s="8"/>
      <c r="E100" s="8"/>
      <c r="F100" s="8"/>
      <c r="G100" s="8"/>
      <c r="H100" s="234"/>
    </row>
    <row r="101" spans="1:11" s="134" customFormat="1" x14ac:dyDescent="0.35">
      <c r="A101" s="349" t="s">
        <v>393</v>
      </c>
      <c r="B101" s="125"/>
      <c r="C101" s="126"/>
      <c r="D101" s="126"/>
      <c r="E101" s="126"/>
      <c r="F101" s="126"/>
      <c r="G101" s="127"/>
      <c r="H101" s="234"/>
      <c r="I101" s="152" t="s">
        <v>242</v>
      </c>
      <c r="K101" s="117"/>
    </row>
    <row r="102" spans="1:11" s="134" customFormat="1" ht="45" customHeight="1" x14ac:dyDescent="0.35">
      <c r="A102" s="775"/>
      <c r="B102" s="776"/>
      <c r="C102" s="776"/>
      <c r="D102" s="776"/>
      <c r="E102" s="776"/>
      <c r="F102" s="776"/>
      <c r="G102" s="777"/>
      <c r="H102" s="234"/>
      <c r="K102" s="117"/>
    </row>
    <row r="103" spans="1:11" x14ac:dyDescent="0.35">
      <c r="A103" s="130"/>
      <c r="B103" s="131"/>
      <c r="C103" s="131"/>
      <c r="D103" s="131"/>
      <c r="E103" s="144"/>
      <c r="F103" s="89" t="s">
        <v>37</v>
      </c>
      <c r="G103" s="92">
        <f>ROUND(G95,0)</f>
        <v>0</v>
      </c>
      <c r="H103" s="234"/>
      <c r="I103" s="152" t="s">
        <v>247</v>
      </c>
    </row>
    <row r="104" spans="1:11" x14ac:dyDescent="0.35">
      <c r="A104" s="8"/>
      <c r="B104" s="8"/>
      <c r="C104" s="8"/>
      <c r="D104" s="8"/>
      <c r="E104" s="8"/>
      <c r="F104" s="8"/>
      <c r="G104" s="100"/>
      <c r="H104" s="234"/>
    </row>
    <row r="105" spans="1:11" x14ac:dyDescent="0.35">
      <c r="A105" s="8"/>
      <c r="B105" s="8"/>
      <c r="C105" s="8"/>
      <c r="D105" s="8"/>
      <c r="E105" s="350"/>
      <c r="F105" s="351" t="s">
        <v>392</v>
      </c>
      <c r="G105" s="93">
        <f>G99+G103</f>
        <v>0</v>
      </c>
      <c r="H105" s="234"/>
      <c r="I105" s="151" t="s">
        <v>245</v>
      </c>
    </row>
    <row r="106" spans="1:11" x14ac:dyDescent="0.35">
      <c r="A106" s="8"/>
      <c r="B106" s="8"/>
      <c r="C106" s="8"/>
      <c r="D106" s="8"/>
      <c r="E106" s="8"/>
      <c r="F106" s="8"/>
      <c r="G106" s="8"/>
      <c r="H106" s="234"/>
    </row>
    <row r="107" spans="1:11" x14ac:dyDescent="0.35">
      <c r="A107" s="8"/>
      <c r="B107" s="8"/>
      <c r="C107" s="8"/>
      <c r="D107" s="8"/>
      <c r="E107" s="8"/>
      <c r="F107" s="8"/>
      <c r="G107" s="8"/>
    </row>
    <row r="108" spans="1:11" x14ac:dyDescent="0.35">
      <c r="A108" s="8"/>
      <c r="B108" s="8"/>
      <c r="C108" s="8"/>
      <c r="D108" s="8"/>
      <c r="E108" s="8"/>
      <c r="F108" s="8"/>
      <c r="G108" s="8"/>
    </row>
    <row r="109" spans="1:11" x14ac:dyDescent="0.35">
      <c r="A109" s="8"/>
      <c r="B109" s="8"/>
      <c r="C109" s="8"/>
      <c r="D109" s="8"/>
      <c r="E109" s="8"/>
      <c r="F109" s="8"/>
      <c r="G109" s="8"/>
    </row>
    <row r="110" spans="1:11" x14ac:dyDescent="0.35">
      <c r="A110" s="8"/>
      <c r="B110" s="8"/>
      <c r="C110" s="8"/>
      <c r="D110" s="8"/>
      <c r="E110" s="8"/>
      <c r="F110" s="8"/>
      <c r="G110" s="8"/>
    </row>
    <row r="111" spans="1:11" x14ac:dyDescent="0.35">
      <c r="A111" s="8"/>
      <c r="B111" s="8"/>
      <c r="C111" s="8"/>
      <c r="D111" s="8"/>
      <c r="E111" s="8"/>
      <c r="F111" s="8"/>
      <c r="G111" s="8"/>
    </row>
    <row r="112" spans="1:11" x14ac:dyDescent="0.35">
      <c r="A112" s="8"/>
      <c r="B112" s="8"/>
      <c r="C112" s="8"/>
      <c r="D112" s="8"/>
      <c r="E112" s="8"/>
      <c r="F112" s="8"/>
      <c r="G112" s="8"/>
    </row>
    <row r="113" spans="1:7" x14ac:dyDescent="0.35">
      <c r="A113" s="8"/>
      <c r="B113" s="8"/>
      <c r="C113" s="8"/>
      <c r="D113" s="8"/>
      <c r="E113" s="8"/>
      <c r="F113" s="8"/>
      <c r="G113" s="8"/>
    </row>
    <row r="114" spans="1:7" x14ac:dyDescent="0.35">
      <c r="A114" s="8"/>
      <c r="B114" s="8"/>
      <c r="C114" s="8"/>
      <c r="D114" s="8"/>
      <c r="E114" s="8"/>
      <c r="F114" s="8"/>
      <c r="G114" s="8"/>
    </row>
    <row r="115" spans="1:7" x14ac:dyDescent="0.35">
      <c r="A115" s="8"/>
      <c r="B115" s="8"/>
      <c r="C115" s="8"/>
      <c r="D115" s="8"/>
      <c r="E115" s="8"/>
      <c r="F115" s="8"/>
      <c r="G115" s="8"/>
    </row>
    <row r="116" spans="1:7" x14ac:dyDescent="0.35">
      <c r="A116" s="8"/>
      <c r="B116" s="8"/>
      <c r="C116" s="8"/>
      <c r="D116" s="8"/>
      <c r="E116" s="8"/>
      <c r="F116" s="8"/>
      <c r="G116" s="8"/>
    </row>
    <row r="117" spans="1:7" x14ac:dyDescent="0.35">
      <c r="A117" s="8"/>
      <c r="B117" s="8"/>
      <c r="C117" s="8"/>
      <c r="D117" s="8"/>
      <c r="E117" s="8"/>
      <c r="F117" s="8"/>
      <c r="G117" s="8"/>
    </row>
    <row r="118" spans="1:7" x14ac:dyDescent="0.35">
      <c r="A118" s="8"/>
      <c r="B118" s="8"/>
      <c r="C118" s="8"/>
      <c r="D118" s="8"/>
      <c r="E118" s="8"/>
      <c r="F118" s="8"/>
      <c r="G118" s="8"/>
    </row>
    <row r="119" spans="1:7" x14ac:dyDescent="0.35">
      <c r="A119" s="8"/>
      <c r="B119" s="8"/>
      <c r="C119" s="8"/>
      <c r="D119" s="8"/>
      <c r="E119" s="8"/>
      <c r="F119" s="8"/>
      <c r="G119" s="8"/>
    </row>
    <row r="120" spans="1:7" x14ac:dyDescent="0.35">
      <c r="A120" s="8"/>
      <c r="B120" s="8"/>
      <c r="C120" s="8"/>
      <c r="D120" s="8"/>
      <c r="E120" s="8"/>
      <c r="F120" s="8"/>
      <c r="G120" s="8"/>
    </row>
    <row r="121" spans="1:7" x14ac:dyDescent="0.35">
      <c r="A121" s="8"/>
      <c r="B121" s="8"/>
      <c r="C121" s="8"/>
      <c r="D121" s="8"/>
      <c r="E121" s="8"/>
      <c r="F121" s="8"/>
      <c r="G121" s="8"/>
    </row>
    <row r="122" spans="1:7" x14ac:dyDescent="0.35">
      <c r="A122" s="8"/>
      <c r="B122" s="8"/>
      <c r="C122" s="8"/>
      <c r="D122" s="8"/>
      <c r="E122" s="8"/>
      <c r="F122" s="8"/>
      <c r="G122" s="8"/>
    </row>
    <row r="123" spans="1:7" x14ac:dyDescent="0.35">
      <c r="A123" s="8"/>
      <c r="B123" s="8"/>
      <c r="C123" s="8"/>
      <c r="D123" s="8"/>
      <c r="E123" s="8"/>
      <c r="F123" s="8"/>
      <c r="G123" s="8"/>
    </row>
    <row r="124" spans="1:7" x14ac:dyDescent="0.35">
      <c r="A124" s="8"/>
      <c r="B124" s="8"/>
      <c r="C124" s="8"/>
      <c r="D124" s="8"/>
      <c r="E124" s="8"/>
      <c r="F124" s="8"/>
      <c r="G124" s="8"/>
    </row>
    <row r="125" spans="1:7" x14ac:dyDescent="0.35">
      <c r="A125" s="8"/>
      <c r="B125" s="8"/>
      <c r="C125" s="8"/>
      <c r="D125" s="8"/>
      <c r="E125" s="8"/>
      <c r="F125" s="8"/>
      <c r="G125" s="8"/>
    </row>
    <row r="126" spans="1:7" x14ac:dyDescent="0.35">
      <c r="A126" s="8"/>
      <c r="B126" s="8"/>
      <c r="C126" s="8"/>
      <c r="D126" s="8"/>
      <c r="E126" s="8"/>
      <c r="F126" s="8"/>
      <c r="G126" s="8"/>
    </row>
    <row r="127" spans="1:7" x14ac:dyDescent="0.35">
      <c r="A127" s="8"/>
      <c r="B127" s="8"/>
      <c r="C127" s="8"/>
      <c r="D127" s="8"/>
      <c r="E127" s="8"/>
      <c r="F127" s="8"/>
      <c r="G127" s="8"/>
    </row>
    <row r="128" spans="1:7" x14ac:dyDescent="0.35">
      <c r="A128" s="8"/>
      <c r="B128" s="8"/>
      <c r="C128" s="8"/>
      <c r="D128" s="8"/>
      <c r="E128" s="8"/>
      <c r="F128" s="8"/>
      <c r="G128" s="8"/>
    </row>
    <row r="129" spans="1:7" x14ac:dyDescent="0.35">
      <c r="A129" s="8"/>
      <c r="B129" s="8"/>
      <c r="C129" s="8"/>
      <c r="D129" s="8"/>
      <c r="E129" s="8"/>
      <c r="F129" s="8"/>
      <c r="G129" s="8"/>
    </row>
    <row r="130" spans="1:7" x14ac:dyDescent="0.35">
      <c r="A130" s="8"/>
      <c r="B130" s="8"/>
      <c r="C130" s="8"/>
      <c r="D130" s="8"/>
      <c r="E130" s="8"/>
      <c r="F130" s="8"/>
      <c r="G130" s="8"/>
    </row>
    <row r="131" spans="1:7" x14ac:dyDescent="0.35">
      <c r="A131" s="8"/>
      <c r="B131" s="8"/>
      <c r="C131" s="8"/>
      <c r="D131" s="8"/>
      <c r="E131" s="8"/>
      <c r="F131" s="8"/>
      <c r="G131" s="8"/>
    </row>
    <row r="132" spans="1:7" x14ac:dyDescent="0.35">
      <c r="A132" s="8"/>
      <c r="B132" s="8"/>
      <c r="C132" s="8"/>
      <c r="D132" s="8"/>
      <c r="E132" s="8"/>
      <c r="F132" s="8"/>
      <c r="G132" s="8"/>
    </row>
    <row r="133" spans="1:7" x14ac:dyDescent="0.35">
      <c r="A133" s="8"/>
      <c r="B133" s="8"/>
      <c r="C133" s="8"/>
      <c r="D133" s="8"/>
      <c r="E133" s="8"/>
      <c r="F133" s="8"/>
      <c r="G133" s="8"/>
    </row>
    <row r="134" spans="1:7" x14ac:dyDescent="0.35">
      <c r="A134" s="8"/>
      <c r="B134" s="8"/>
      <c r="C134" s="8"/>
      <c r="D134" s="8"/>
      <c r="E134" s="8"/>
      <c r="F134" s="8"/>
      <c r="G134" s="8"/>
    </row>
    <row r="135" spans="1:7" x14ac:dyDescent="0.35">
      <c r="A135" s="8"/>
      <c r="B135" s="8"/>
      <c r="C135" s="8"/>
      <c r="D135" s="8"/>
      <c r="E135" s="8"/>
      <c r="F135" s="8"/>
      <c r="G135" s="8"/>
    </row>
    <row r="136" spans="1:7" x14ac:dyDescent="0.35">
      <c r="A136" s="8"/>
      <c r="B136" s="8"/>
      <c r="C136" s="8"/>
      <c r="D136" s="8"/>
      <c r="E136" s="8"/>
      <c r="F136" s="8"/>
      <c r="G136" s="8"/>
    </row>
    <row r="137" spans="1:7" x14ac:dyDescent="0.35">
      <c r="A137" s="8"/>
      <c r="B137" s="8"/>
      <c r="C137" s="8"/>
      <c r="D137" s="8"/>
      <c r="E137" s="8"/>
      <c r="F137" s="8"/>
      <c r="G137" s="8"/>
    </row>
    <row r="138" spans="1:7" x14ac:dyDescent="0.35">
      <c r="A138" s="8"/>
      <c r="B138" s="8"/>
      <c r="C138" s="8"/>
      <c r="D138" s="8"/>
      <c r="E138" s="8"/>
      <c r="F138" s="8"/>
      <c r="G138" s="8"/>
    </row>
    <row r="139" spans="1:7" x14ac:dyDescent="0.35">
      <c r="A139" s="8"/>
      <c r="B139" s="8"/>
      <c r="C139" s="8"/>
      <c r="D139" s="8"/>
      <c r="E139" s="8"/>
      <c r="F139" s="8"/>
      <c r="G139" s="8"/>
    </row>
    <row r="140" spans="1:7" x14ac:dyDescent="0.35">
      <c r="A140" s="8"/>
      <c r="B140" s="8"/>
      <c r="C140" s="8"/>
      <c r="D140" s="8"/>
      <c r="E140" s="8"/>
      <c r="F140" s="8"/>
      <c r="G140" s="8"/>
    </row>
    <row r="141" spans="1:7" x14ac:dyDescent="0.35">
      <c r="A141" s="8"/>
      <c r="B141" s="8"/>
      <c r="C141" s="8"/>
      <c r="D141" s="8"/>
      <c r="E141" s="8"/>
      <c r="F141" s="8"/>
      <c r="G141" s="8"/>
    </row>
    <row r="142" spans="1:7" x14ac:dyDescent="0.35">
      <c r="A142" s="8"/>
      <c r="B142" s="8"/>
      <c r="C142" s="8"/>
      <c r="D142" s="8"/>
      <c r="E142" s="8"/>
      <c r="F142" s="8"/>
      <c r="G142" s="8"/>
    </row>
    <row r="143" spans="1:7" x14ac:dyDescent="0.35">
      <c r="A143" s="8"/>
      <c r="B143" s="8"/>
      <c r="C143" s="8"/>
      <c r="D143" s="8"/>
      <c r="E143" s="8"/>
      <c r="F143" s="8"/>
      <c r="G143" s="8"/>
    </row>
    <row r="144" spans="1:7" x14ac:dyDescent="0.35">
      <c r="A144" s="8"/>
      <c r="B144" s="8"/>
      <c r="C144" s="8"/>
      <c r="D144" s="8"/>
      <c r="E144" s="8"/>
      <c r="F144" s="8"/>
      <c r="G144" s="8"/>
    </row>
    <row r="145" spans="1:7" x14ac:dyDescent="0.35">
      <c r="A145" s="8"/>
      <c r="B145" s="8"/>
      <c r="C145" s="8"/>
      <c r="D145" s="8"/>
      <c r="E145" s="8"/>
      <c r="F145" s="8"/>
      <c r="G145" s="8"/>
    </row>
    <row r="146" spans="1:7" x14ac:dyDescent="0.35">
      <c r="A146" s="8"/>
      <c r="B146" s="8"/>
      <c r="C146" s="8"/>
      <c r="D146" s="8"/>
      <c r="E146" s="8"/>
      <c r="F146" s="8"/>
      <c r="G146" s="8"/>
    </row>
    <row r="147" spans="1:7" x14ac:dyDescent="0.35">
      <c r="A147" s="8"/>
      <c r="B147" s="8"/>
      <c r="C147" s="8"/>
      <c r="D147" s="8"/>
      <c r="E147" s="8"/>
      <c r="F147" s="8"/>
      <c r="G147" s="8"/>
    </row>
    <row r="148" spans="1:7" x14ac:dyDescent="0.35">
      <c r="A148" s="8"/>
      <c r="B148" s="8"/>
      <c r="C148" s="8"/>
      <c r="D148" s="8"/>
      <c r="E148" s="8"/>
      <c r="F148" s="8"/>
      <c r="G148" s="8"/>
    </row>
    <row r="149" spans="1:7" x14ac:dyDescent="0.35">
      <c r="A149" s="8"/>
      <c r="B149" s="8"/>
      <c r="C149" s="8"/>
      <c r="D149" s="8"/>
      <c r="E149" s="8"/>
      <c r="F149" s="8"/>
      <c r="G149" s="8"/>
    </row>
    <row r="150" spans="1:7" x14ac:dyDescent="0.35">
      <c r="A150" s="8"/>
      <c r="B150" s="8"/>
      <c r="C150" s="8"/>
      <c r="D150" s="8"/>
      <c r="E150" s="8"/>
      <c r="F150" s="8"/>
      <c r="G150" s="8"/>
    </row>
    <row r="151" spans="1:7" x14ac:dyDescent="0.35">
      <c r="A151" s="8"/>
      <c r="B151" s="8"/>
      <c r="C151" s="8"/>
      <c r="D151" s="8"/>
      <c r="E151" s="8"/>
      <c r="F151" s="8"/>
      <c r="G151" s="8"/>
    </row>
    <row r="152" spans="1:7" x14ac:dyDescent="0.35">
      <c r="A152" s="8"/>
      <c r="B152" s="8"/>
      <c r="C152" s="8"/>
      <c r="D152" s="8"/>
      <c r="E152" s="8"/>
      <c r="F152" s="8"/>
      <c r="G152" s="8"/>
    </row>
    <row r="153" spans="1:7" x14ac:dyDescent="0.35">
      <c r="A153" s="8"/>
      <c r="B153" s="8"/>
      <c r="C153" s="8"/>
      <c r="D153" s="8"/>
      <c r="E153" s="8"/>
      <c r="F153" s="8"/>
      <c r="G153" s="8"/>
    </row>
    <row r="154" spans="1:7" x14ac:dyDescent="0.35">
      <c r="A154" s="8"/>
      <c r="B154" s="8"/>
      <c r="C154" s="8"/>
      <c r="D154" s="8"/>
      <c r="E154" s="8"/>
      <c r="F154" s="8"/>
      <c r="G154" s="8"/>
    </row>
    <row r="155" spans="1:7" x14ac:dyDescent="0.35">
      <c r="A155" s="8"/>
      <c r="B155" s="8"/>
      <c r="C155" s="8"/>
      <c r="D155" s="8"/>
      <c r="E155" s="8"/>
      <c r="F155" s="8"/>
      <c r="G155" s="8"/>
    </row>
    <row r="156" spans="1:7" x14ac:dyDescent="0.35">
      <c r="A156" s="8"/>
      <c r="B156" s="8"/>
      <c r="C156" s="8"/>
      <c r="D156" s="8"/>
      <c r="E156" s="8"/>
      <c r="F156" s="8"/>
      <c r="G156" s="8"/>
    </row>
    <row r="157" spans="1:7" x14ac:dyDescent="0.35">
      <c r="A157" s="8"/>
      <c r="B157" s="8"/>
      <c r="C157" s="8"/>
      <c r="D157" s="8"/>
      <c r="E157" s="8"/>
      <c r="F157" s="8"/>
      <c r="G157" s="8"/>
    </row>
    <row r="158" spans="1:7" x14ac:dyDescent="0.35">
      <c r="A158" s="8"/>
      <c r="B158" s="8"/>
      <c r="C158" s="8"/>
      <c r="D158" s="8"/>
      <c r="E158" s="8"/>
      <c r="F158" s="8"/>
      <c r="G158" s="8"/>
    </row>
    <row r="159" spans="1:7" x14ac:dyDescent="0.35">
      <c r="A159" s="8"/>
      <c r="B159" s="8"/>
      <c r="C159" s="8"/>
      <c r="D159" s="8"/>
      <c r="E159" s="8"/>
      <c r="F159" s="8"/>
      <c r="G159" s="8"/>
    </row>
    <row r="160" spans="1:7" x14ac:dyDescent="0.35">
      <c r="A160" s="8"/>
      <c r="B160" s="8"/>
      <c r="C160" s="8"/>
      <c r="D160" s="8"/>
      <c r="E160" s="8"/>
      <c r="F160" s="8"/>
      <c r="G160" s="8"/>
    </row>
    <row r="161" spans="1:7" x14ac:dyDescent="0.35">
      <c r="A161" s="8"/>
      <c r="B161" s="8"/>
      <c r="C161" s="8"/>
      <c r="D161" s="8"/>
      <c r="E161" s="8"/>
      <c r="F161" s="8"/>
      <c r="G161" s="8"/>
    </row>
    <row r="162" spans="1:7" x14ac:dyDescent="0.35">
      <c r="A162" s="8"/>
      <c r="B162" s="8"/>
      <c r="C162" s="8"/>
      <c r="D162" s="8"/>
      <c r="E162" s="8"/>
      <c r="F162" s="8"/>
      <c r="G162" s="8"/>
    </row>
    <row r="163" spans="1:7" x14ac:dyDescent="0.35">
      <c r="A163" s="8"/>
      <c r="B163" s="8"/>
      <c r="C163" s="8"/>
      <c r="D163" s="8"/>
      <c r="E163" s="8"/>
      <c r="F163" s="8"/>
      <c r="G163" s="8"/>
    </row>
    <row r="164" spans="1:7" x14ac:dyDescent="0.35">
      <c r="A164" s="8"/>
      <c r="B164" s="8"/>
      <c r="C164" s="8"/>
      <c r="D164" s="8"/>
      <c r="E164" s="8"/>
      <c r="F164" s="8"/>
      <c r="G164" s="8"/>
    </row>
    <row r="165" spans="1:7" x14ac:dyDescent="0.35">
      <c r="A165" s="8"/>
      <c r="B165" s="8"/>
      <c r="C165" s="8"/>
      <c r="D165" s="8"/>
      <c r="E165" s="8"/>
      <c r="F165" s="8"/>
      <c r="G165" s="8"/>
    </row>
    <row r="166" spans="1:7" x14ac:dyDescent="0.35">
      <c r="A166" s="8"/>
      <c r="B166" s="8"/>
      <c r="C166" s="8"/>
      <c r="D166" s="8"/>
      <c r="E166" s="8"/>
      <c r="F166" s="8"/>
      <c r="G166" s="8"/>
    </row>
    <row r="167" spans="1:7" x14ac:dyDescent="0.35">
      <c r="A167" s="8"/>
      <c r="B167" s="8"/>
      <c r="C167" s="8"/>
      <c r="D167" s="8"/>
      <c r="E167" s="8"/>
      <c r="F167" s="8"/>
      <c r="G167" s="8"/>
    </row>
    <row r="168" spans="1:7" x14ac:dyDescent="0.35">
      <c r="A168" s="8"/>
      <c r="B168" s="8"/>
      <c r="C168" s="8"/>
      <c r="D168" s="8"/>
      <c r="E168" s="8"/>
      <c r="F168" s="8"/>
      <c r="G168" s="8"/>
    </row>
    <row r="169" spans="1:7" x14ac:dyDescent="0.35">
      <c r="A169" s="8"/>
      <c r="B169" s="8"/>
      <c r="C169" s="8"/>
      <c r="D169" s="8"/>
      <c r="E169" s="8"/>
      <c r="F169" s="8"/>
      <c r="G169" s="8"/>
    </row>
    <row r="170" spans="1:7" x14ac:dyDescent="0.35">
      <c r="A170" s="8"/>
      <c r="B170" s="8"/>
      <c r="C170" s="8"/>
      <c r="D170" s="8"/>
      <c r="E170" s="8"/>
      <c r="F170" s="8"/>
      <c r="G170" s="8"/>
    </row>
    <row r="171" spans="1:7" x14ac:dyDescent="0.35">
      <c r="A171" s="8"/>
      <c r="B171" s="8"/>
      <c r="C171" s="8"/>
      <c r="D171" s="8"/>
      <c r="E171" s="8"/>
      <c r="F171" s="8"/>
      <c r="G171" s="8"/>
    </row>
    <row r="172" spans="1:7" x14ac:dyDescent="0.35">
      <c r="A172" s="8"/>
      <c r="B172" s="8"/>
      <c r="C172" s="8"/>
      <c r="D172" s="8"/>
      <c r="E172" s="8"/>
      <c r="F172" s="8"/>
      <c r="G172" s="8"/>
    </row>
    <row r="173" spans="1:7" x14ac:dyDescent="0.35">
      <c r="A173" s="8"/>
      <c r="B173" s="8"/>
      <c r="C173" s="8"/>
      <c r="D173" s="8"/>
      <c r="E173" s="8"/>
      <c r="F173" s="8"/>
      <c r="G173" s="8"/>
    </row>
    <row r="174" spans="1:7" x14ac:dyDescent="0.35">
      <c r="A174" s="8"/>
      <c r="B174" s="8"/>
      <c r="C174" s="8"/>
      <c r="D174" s="8"/>
      <c r="E174" s="8"/>
      <c r="F174" s="8"/>
      <c r="G174" s="8"/>
    </row>
    <row r="175" spans="1:7" x14ac:dyDescent="0.35">
      <c r="A175" s="8"/>
      <c r="B175" s="8"/>
      <c r="C175" s="8"/>
      <c r="D175" s="8"/>
      <c r="E175" s="8"/>
      <c r="F175" s="8"/>
      <c r="G175" s="8"/>
    </row>
    <row r="176" spans="1:7" x14ac:dyDescent="0.35">
      <c r="A176" s="8"/>
      <c r="B176" s="8"/>
      <c r="C176" s="8"/>
      <c r="D176" s="8"/>
      <c r="E176" s="8"/>
      <c r="F176" s="8"/>
      <c r="G176" s="8"/>
    </row>
    <row r="177" spans="1:7" x14ac:dyDescent="0.35">
      <c r="A177" s="8"/>
      <c r="B177" s="8"/>
      <c r="C177" s="8"/>
      <c r="D177" s="8"/>
      <c r="E177" s="8"/>
      <c r="F177" s="8"/>
      <c r="G177" s="8"/>
    </row>
    <row r="178" spans="1:7" x14ac:dyDescent="0.35">
      <c r="A178" s="8"/>
      <c r="B178" s="8"/>
      <c r="C178" s="8"/>
      <c r="D178" s="8"/>
      <c r="E178" s="8"/>
      <c r="F178" s="8"/>
      <c r="G178" s="8"/>
    </row>
    <row r="179" spans="1:7" x14ac:dyDescent="0.35">
      <c r="A179" s="8"/>
      <c r="B179" s="8"/>
      <c r="C179" s="8"/>
      <c r="D179" s="8"/>
      <c r="E179" s="8"/>
      <c r="F179" s="8"/>
      <c r="G179" s="8"/>
    </row>
    <row r="180" spans="1:7" x14ac:dyDescent="0.35">
      <c r="A180" s="8"/>
      <c r="B180" s="8"/>
      <c r="C180" s="8"/>
      <c r="D180" s="8"/>
      <c r="E180" s="8"/>
      <c r="F180" s="8"/>
      <c r="G180" s="8"/>
    </row>
    <row r="181" spans="1:7" x14ac:dyDescent="0.35">
      <c r="A181" s="8"/>
      <c r="B181" s="8"/>
      <c r="C181" s="8"/>
      <c r="D181" s="8"/>
      <c r="E181" s="8"/>
      <c r="F181" s="8"/>
      <c r="G181" s="8"/>
    </row>
    <row r="182" spans="1:7" x14ac:dyDescent="0.35">
      <c r="A182" s="8"/>
      <c r="B182" s="8"/>
      <c r="C182" s="8"/>
      <c r="D182" s="8"/>
      <c r="E182" s="8"/>
      <c r="F182" s="8"/>
      <c r="G182" s="8"/>
    </row>
    <row r="183" spans="1:7" x14ac:dyDescent="0.35">
      <c r="A183" s="8"/>
      <c r="B183" s="8"/>
      <c r="C183" s="8"/>
      <c r="D183" s="8"/>
      <c r="E183" s="8"/>
      <c r="F183" s="8"/>
      <c r="G183" s="8"/>
    </row>
    <row r="184" spans="1:7" x14ac:dyDescent="0.35">
      <c r="A184" s="8"/>
      <c r="B184" s="8"/>
      <c r="C184" s="8"/>
      <c r="D184" s="8"/>
      <c r="E184" s="8"/>
      <c r="F184" s="8"/>
      <c r="G184" s="8"/>
    </row>
    <row r="185" spans="1:7" x14ac:dyDescent="0.35">
      <c r="A185" s="8"/>
      <c r="B185" s="8"/>
      <c r="C185" s="8"/>
      <c r="D185" s="8"/>
      <c r="E185" s="8"/>
      <c r="F185" s="8"/>
      <c r="G185" s="8"/>
    </row>
    <row r="186" spans="1:7" x14ac:dyDescent="0.35">
      <c r="A186" s="8"/>
      <c r="B186" s="8"/>
      <c r="C186" s="8"/>
      <c r="D186" s="8"/>
      <c r="E186" s="8"/>
      <c r="F186" s="8"/>
      <c r="G186" s="8"/>
    </row>
    <row r="187" spans="1:7" x14ac:dyDescent="0.35">
      <c r="A187" s="8"/>
      <c r="B187" s="8"/>
      <c r="C187" s="8"/>
      <c r="D187" s="8"/>
      <c r="E187" s="8"/>
      <c r="F187" s="8"/>
      <c r="G187" s="8"/>
    </row>
    <row r="188" spans="1:7" x14ac:dyDescent="0.35">
      <c r="A188" s="8"/>
      <c r="B188" s="8"/>
      <c r="C188" s="8"/>
      <c r="D188" s="8"/>
      <c r="E188" s="8"/>
      <c r="F188" s="8"/>
      <c r="G188" s="8"/>
    </row>
    <row r="189" spans="1:7" x14ac:dyDescent="0.35">
      <c r="A189" s="8"/>
      <c r="B189" s="8"/>
      <c r="C189" s="8"/>
      <c r="D189" s="8"/>
      <c r="E189" s="8"/>
      <c r="F189" s="8"/>
      <c r="G189" s="8"/>
    </row>
    <row r="190" spans="1:7" x14ac:dyDescent="0.35">
      <c r="A190" s="8"/>
      <c r="B190" s="8"/>
      <c r="C190" s="8"/>
      <c r="D190" s="8"/>
      <c r="E190" s="8"/>
      <c r="F190" s="8"/>
      <c r="G190" s="8"/>
    </row>
    <row r="191" spans="1:7" x14ac:dyDescent="0.35">
      <c r="A191" s="8"/>
      <c r="B191" s="8"/>
      <c r="C191" s="8"/>
      <c r="D191" s="8"/>
      <c r="E191" s="8"/>
      <c r="F191" s="8"/>
      <c r="G191" s="8"/>
    </row>
    <row r="192" spans="1:7" x14ac:dyDescent="0.35">
      <c r="A192" s="8"/>
      <c r="B192" s="8"/>
      <c r="C192" s="8"/>
      <c r="D192" s="8"/>
      <c r="E192" s="8"/>
      <c r="F192" s="8"/>
      <c r="G192" s="8"/>
    </row>
    <row r="193" spans="1:7" x14ac:dyDescent="0.35">
      <c r="A193" s="8"/>
      <c r="B193" s="8"/>
      <c r="C193" s="8"/>
      <c r="D193" s="8"/>
      <c r="E193" s="8"/>
      <c r="F193" s="8"/>
      <c r="G193" s="8"/>
    </row>
    <row r="194" spans="1:7" x14ac:dyDescent="0.35">
      <c r="A194" s="8"/>
      <c r="B194" s="8"/>
      <c r="C194" s="8"/>
      <c r="D194" s="8"/>
      <c r="E194" s="8"/>
      <c r="F194" s="8"/>
      <c r="G194" s="8"/>
    </row>
    <row r="195" spans="1:7" x14ac:dyDescent="0.35">
      <c r="A195" s="8"/>
      <c r="B195" s="8"/>
      <c r="C195" s="8"/>
      <c r="D195" s="8"/>
      <c r="E195" s="8"/>
      <c r="F195" s="8"/>
      <c r="G195" s="8"/>
    </row>
    <row r="196" spans="1:7" x14ac:dyDescent="0.35">
      <c r="A196" s="8"/>
      <c r="B196" s="8"/>
      <c r="C196" s="8"/>
      <c r="D196" s="8"/>
      <c r="E196" s="8"/>
      <c r="F196" s="8"/>
      <c r="G196" s="8"/>
    </row>
    <row r="197" spans="1:7" x14ac:dyDescent="0.35">
      <c r="A197" s="8"/>
      <c r="B197" s="8"/>
      <c r="C197" s="8"/>
      <c r="D197" s="8"/>
      <c r="E197" s="8"/>
      <c r="F197" s="8"/>
      <c r="G197" s="8"/>
    </row>
    <row r="198" spans="1:7" x14ac:dyDescent="0.35">
      <c r="A198" s="8"/>
      <c r="B198" s="8"/>
      <c r="C198" s="8"/>
      <c r="D198" s="8"/>
      <c r="E198" s="8"/>
      <c r="F198" s="8"/>
      <c r="G198" s="8"/>
    </row>
    <row r="199" spans="1:7" x14ac:dyDescent="0.35">
      <c r="A199" s="8"/>
      <c r="B199" s="8"/>
      <c r="C199" s="8"/>
      <c r="D199" s="8"/>
      <c r="E199" s="8"/>
      <c r="F199" s="8"/>
      <c r="G199" s="8"/>
    </row>
    <row r="200" spans="1:7" x14ac:dyDescent="0.35">
      <c r="A200" s="8"/>
      <c r="B200" s="8"/>
      <c r="C200" s="8"/>
      <c r="D200" s="8"/>
      <c r="E200" s="8"/>
      <c r="F200" s="8"/>
      <c r="G200" s="8"/>
    </row>
    <row r="201" spans="1:7" x14ac:dyDescent="0.35">
      <c r="A201" s="8"/>
      <c r="B201" s="8"/>
      <c r="C201" s="8"/>
      <c r="D201" s="8"/>
      <c r="E201" s="8"/>
      <c r="F201" s="8"/>
      <c r="G201" s="8"/>
    </row>
    <row r="202" spans="1:7" x14ac:dyDescent="0.35">
      <c r="A202" s="8"/>
      <c r="B202" s="8"/>
      <c r="C202" s="8"/>
      <c r="D202" s="8"/>
      <c r="E202" s="8"/>
      <c r="F202" s="8"/>
      <c r="G202" s="8"/>
    </row>
    <row r="203" spans="1:7" x14ac:dyDescent="0.35">
      <c r="A203" s="8"/>
      <c r="B203" s="8"/>
      <c r="C203" s="8"/>
      <c r="D203" s="8"/>
      <c r="E203" s="8"/>
      <c r="F203" s="8"/>
      <c r="G203" s="8"/>
    </row>
    <row r="204" spans="1:7" x14ac:dyDescent="0.35">
      <c r="A204" s="8"/>
      <c r="B204" s="8"/>
      <c r="C204" s="8"/>
      <c r="D204" s="8"/>
      <c r="E204" s="8"/>
      <c r="F204" s="8"/>
      <c r="G204" s="8"/>
    </row>
    <row r="205" spans="1:7" x14ac:dyDescent="0.35">
      <c r="A205" s="8"/>
      <c r="B205" s="8"/>
      <c r="C205" s="8"/>
      <c r="D205" s="8"/>
      <c r="E205" s="8"/>
      <c r="F205" s="8"/>
      <c r="G205" s="8"/>
    </row>
    <row r="206" spans="1:7" x14ac:dyDescent="0.35">
      <c r="A206" s="8"/>
      <c r="B206" s="8"/>
      <c r="C206" s="8"/>
      <c r="D206" s="8"/>
      <c r="E206" s="8"/>
      <c r="F206" s="8"/>
      <c r="G206" s="8"/>
    </row>
    <row r="207" spans="1:7" x14ac:dyDescent="0.35">
      <c r="A207" s="8"/>
      <c r="B207" s="8"/>
      <c r="C207" s="8"/>
      <c r="D207" s="8"/>
      <c r="E207" s="8"/>
      <c r="F207" s="8"/>
      <c r="G207" s="8"/>
    </row>
    <row r="208" spans="1:7" x14ac:dyDescent="0.35">
      <c r="A208" s="8"/>
      <c r="B208" s="8"/>
      <c r="C208" s="8"/>
      <c r="D208" s="8"/>
      <c r="E208" s="8"/>
      <c r="F208" s="8"/>
      <c r="G208" s="8"/>
    </row>
    <row r="209" spans="1:7" x14ac:dyDescent="0.35">
      <c r="A209" s="8"/>
      <c r="B209" s="8"/>
      <c r="C209" s="8"/>
      <c r="D209" s="8"/>
      <c r="E209" s="8"/>
      <c r="F209" s="8"/>
      <c r="G209" s="8"/>
    </row>
    <row r="210" spans="1:7" x14ac:dyDescent="0.35">
      <c r="A210" s="8"/>
      <c r="B210" s="8"/>
      <c r="C210" s="8"/>
      <c r="D210" s="8"/>
      <c r="E210" s="8"/>
      <c r="F210" s="8"/>
      <c r="G210" s="8"/>
    </row>
    <row r="211" spans="1:7" x14ac:dyDescent="0.35">
      <c r="A211" s="8"/>
      <c r="B211" s="8"/>
      <c r="C211" s="8"/>
      <c r="D211" s="8"/>
      <c r="E211" s="8"/>
      <c r="F211" s="8"/>
      <c r="G211" s="8"/>
    </row>
    <row r="212" spans="1:7" x14ac:dyDescent="0.35">
      <c r="A212" s="8"/>
      <c r="B212" s="8"/>
      <c r="C212" s="8"/>
      <c r="D212" s="8"/>
      <c r="E212" s="8"/>
      <c r="F212" s="8"/>
      <c r="G212" s="8"/>
    </row>
    <row r="213" spans="1:7" x14ac:dyDescent="0.35">
      <c r="A213" s="8"/>
      <c r="B213" s="8"/>
      <c r="C213" s="8"/>
      <c r="D213" s="8"/>
      <c r="E213" s="8"/>
      <c r="F213" s="8"/>
      <c r="G213" s="8"/>
    </row>
    <row r="214" spans="1:7" x14ac:dyDescent="0.35">
      <c r="A214" s="8"/>
      <c r="B214" s="8"/>
      <c r="C214" s="8"/>
      <c r="D214" s="8"/>
      <c r="E214" s="8"/>
      <c r="F214" s="8"/>
      <c r="G214" s="8"/>
    </row>
    <row r="215" spans="1:7" x14ac:dyDescent="0.35">
      <c r="A215" s="8"/>
      <c r="B215" s="8"/>
      <c r="C215" s="8"/>
      <c r="D215" s="8"/>
      <c r="E215" s="8"/>
      <c r="F215" s="8"/>
      <c r="G215" s="8"/>
    </row>
    <row r="216" spans="1:7" x14ac:dyDescent="0.35">
      <c r="A216" s="8"/>
      <c r="B216" s="8"/>
      <c r="C216" s="8"/>
      <c r="D216" s="8"/>
      <c r="E216" s="8"/>
      <c r="F216" s="8"/>
      <c r="G216" s="8"/>
    </row>
    <row r="217" spans="1:7" x14ac:dyDescent="0.35">
      <c r="A217" s="8"/>
      <c r="B217" s="8"/>
      <c r="C217" s="8"/>
      <c r="D217" s="8"/>
      <c r="E217" s="8"/>
      <c r="F217" s="8"/>
      <c r="G217" s="8"/>
    </row>
    <row r="218" spans="1:7" x14ac:dyDescent="0.35">
      <c r="A218" s="8"/>
      <c r="B218" s="8"/>
      <c r="C218" s="8"/>
      <c r="D218" s="8"/>
      <c r="E218" s="8"/>
      <c r="F218" s="8"/>
      <c r="G218" s="8"/>
    </row>
    <row r="219" spans="1:7" x14ac:dyDescent="0.35">
      <c r="A219" s="8"/>
      <c r="B219" s="8"/>
      <c r="C219" s="8"/>
      <c r="D219" s="8"/>
      <c r="E219" s="8"/>
      <c r="F219" s="8"/>
      <c r="G219" s="8"/>
    </row>
    <row r="220" spans="1:7" x14ac:dyDescent="0.35">
      <c r="A220" s="8"/>
      <c r="B220" s="8"/>
      <c r="C220" s="8"/>
      <c r="D220" s="8"/>
      <c r="E220" s="8"/>
      <c r="F220" s="8"/>
      <c r="G220" s="8"/>
    </row>
    <row r="221" spans="1:7" x14ac:dyDescent="0.35">
      <c r="A221" s="8"/>
      <c r="B221" s="8"/>
      <c r="C221" s="8"/>
      <c r="D221" s="8"/>
      <c r="E221" s="8"/>
      <c r="F221" s="8"/>
      <c r="G221" s="8"/>
    </row>
    <row r="222" spans="1:7" x14ac:dyDescent="0.35">
      <c r="A222" s="8"/>
      <c r="B222" s="8"/>
      <c r="C222" s="8"/>
      <c r="D222" s="8"/>
      <c r="E222" s="8"/>
      <c r="F222" s="8"/>
      <c r="G222" s="8"/>
    </row>
    <row r="223" spans="1:7" x14ac:dyDescent="0.35">
      <c r="A223" s="8"/>
      <c r="B223" s="8"/>
      <c r="C223" s="8"/>
      <c r="D223" s="8"/>
      <c r="E223" s="8"/>
      <c r="F223" s="8"/>
      <c r="G223" s="8"/>
    </row>
    <row r="224" spans="1:7" x14ac:dyDescent="0.35">
      <c r="A224" s="8"/>
      <c r="B224" s="8"/>
      <c r="C224" s="8"/>
      <c r="D224" s="8"/>
      <c r="E224" s="8"/>
      <c r="F224" s="8"/>
      <c r="G224" s="8"/>
    </row>
    <row r="225" spans="1:7" x14ac:dyDescent="0.35">
      <c r="A225" s="8"/>
      <c r="B225" s="8"/>
      <c r="C225" s="8"/>
      <c r="D225" s="8"/>
      <c r="E225" s="8"/>
      <c r="F225" s="8"/>
      <c r="G225" s="8"/>
    </row>
    <row r="226" spans="1:7" x14ac:dyDescent="0.35">
      <c r="A226" s="8"/>
      <c r="B226" s="8"/>
      <c r="C226" s="8"/>
      <c r="D226" s="8"/>
      <c r="E226" s="8"/>
      <c r="F226" s="8"/>
      <c r="G226" s="8"/>
    </row>
    <row r="227" spans="1:7" x14ac:dyDescent="0.35">
      <c r="A227" s="8"/>
      <c r="B227" s="8"/>
      <c r="C227" s="8"/>
      <c r="D227" s="8"/>
      <c r="E227" s="8"/>
      <c r="F227" s="8"/>
      <c r="G227" s="8"/>
    </row>
    <row r="228" spans="1:7" x14ac:dyDescent="0.35">
      <c r="A228" s="8"/>
      <c r="B228" s="8"/>
      <c r="C228" s="8"/>
      <c r="D228" s="8"/>
      <c r="E228" s="8"/>
      <c r="F228" s="8"/>
      <c r="G228" s="8"/>
    </row>
    <row r="229" spans="1:7" x14ac:dyDescent="0.35">
      <c r="A229" s="8"/>
      <c r="B229" s="8"/>
      <c r="C229" s="8"/>
      <c r="D229" s="8"/>
      <c r="E229" s="8"/>
      <c r="F229" s="8"/>
      <c r="G229" s="8"/>
    </row>
    <row r="230" spans="1:7" x14ac:dyDescent="0.35">
      <c r="A230" s="8"/>
      <c r="B230" s="8"/>
      <c r="C230" s="8"/>
      <c r="D230" s="8"/>
      <c r="E230" s="8"/>
      <c r="F230" s="8"/>
      <c r="G230" s="8"/>
    </row>
    <row r="231" spans="1:7" x14ac:dyDescent="0.35">
      <c r="A231" s="8"/>
      <c r="B231" s="8"/>
      <c r="C231" s="8"/>
      <c r="D231" s="8"/>
      <c r="E231" s="8"/>
      <c r="F231" s="8"/>
      <c r="G231" s="8"/>
    </row>
    <row r="232" spans="1:7" x14ac:dyDescent="0.35">
      <c r="A232" s="8"/>
      <c r="B232" s="8"/>
      <c r="C232" s="8"/>
      <c r="D232" s="8"/>
      <c r="E232" s="8"/>
      <c r="F232" s="8"/>
      <c r="G232" s="8"/>
    </row>
    <row r="233" spans="1:7" x14ac:dyDescent="0.35">
      <c r="A233" s="8"/>
      <c r="B233" s="8"/>
      <c r="C233" s="8"/>
      <c r="D233" s="8"/>
      <c r="E233" s="8"/>
      <c r="F233" s="8"/>
      <c r="G233" s="8"/>
    </row>
    <row r="234" spans="1:7" x14ac:dyDescent="0.35">
      <c r="A234" s="8"/>
      <c r="B234" s="8"/>
      <c r="C234" s="8"/>
      <c r="D234" s="8"/>
      <c r="E234" s="8"/>
      <c r="F234" s="8"/>
      <c r="G234" s="8"/>
    </row>
    <row r="235" spans="1:7" x14ac:dyDescent="0.35">
      <c r="A235" s="8"/>
      <c r="B235" s="8"/>
      <c r="C235" s="8"/>
      <c r="D235" s="8"/>
      <c r="E235" s="8"/>
      <c r="F235" s="8"/>
      <c r="G235" s="8"/>
    </row>
    <row r="236" spans="1:7" x14ac:dyDescent="0.35">
      <c r="A236" s="8"/>
      <c r="B236" s="8"/>
      <c r="C236" s="8"/>
      <c r="D236" s="8"/>
      <c r="E236" s="8"/>
      <c r="F236" s="8"/>
      <c r="G236" s="8"/>
    </row>
    <row r="237" spans="1:7" x14ac:dyDescent="0.35">
      <c r="A237" s="8"/>
      <c r="B237" s="8"/>
      <c r="C237" s="8"/>
      <c r="D237" s="8"/>
      <c r="E237" s="8"/>
      <c r="F237" s="8"/>
      <c r="G237" s="8"/>
    </row>
    <row r="238" spans="1:7" x14ac:dyDescent="0.35">
      <c r="A238" s="8"/>
      <c r="B238" s="8"/>
      <c r="C238" s="8"/>
      <c r="D238" s="8"/>
      <c r="E238" s="8"/>
      <c r="F238" s="8"/>
      <c r="G238" s="8"/>
    </row>
    <row r="239" spans="1:7" x14ac:dyDescent="0.35">
      <c r="A239" s="8"/>
      <c r="B239" s="8"/>
      <c r="C239" s="8"/>
      <c r="D239" s="8"/>
      <c r="E239" s="8"/>
      <c r="F239" s="8"/>
      <c r="G239" s="8"/>
    </row>
    <row r="240" spans="1:7" x14ac:dyDescent="0.35">
      <c r="A240" s="8"/>
      <c r="B240" s="8"/>
      <c r="C240" s="8"/>
      <c r="D240" s="8"/>
      <c r="E240" s="8"/>
      <c r="F240" s="8"/>
      <c r="G240" s="8"/>
    </row>
    <row r="241" spans="1:7" x14ac:dyDescent="0.35">
      <c r="A241" s="8"/>
      <c r="B241" s="8"/>
      <c r="C241" s="8"/>
      <c r="D241" s="8"/>
      <c r="E241" s="8"/>
      <c r="F241" s="8"/>
      <c r="G241" s="8"/>
    </row>
    <row r="242" spans="1:7" x14ac:dyDescent="0.35">
      <c r="A242" s="8"/>
      <c r="B242" s="8"/>
      <c r="C242" s="8"/>
      <c r="D242" s="8"/>
      <c r="E242" s="8"/>
      <c r="F242" s="8"/>
      <c r="G242" s="8"/>
    </row>
    <row r="243" spans="1:7" x14ac:dyDescent="0.35">
      <c r="A243" s="8"/>
      <c r="B243" s="8"/>
      <c r="C243" s="8"/>
      <c r="D243" s="8"/>
      <c r="E243" s="8"/>
      <c r="F243" s="8"/>
      <c r="G243" s="8"/>
    </row>
    <row r="244" spans="1:7" x14ac:dyDescent="0.35">
      <c r="A244" s="8"/>
      <c r="B244" s="8"/>
      <c r="C244" s="8"/>
      <c r="D244" s="8"/>
      <c r="E244" s="8"/>
      <c r="F244" s="8"/>
      <c r="G244" s="8"/>
    </row>
    <row r="245" spans="1:7" x14ac:dyDescent="0.35">
      <c r="A245" s="8"/>
      <c r="B245" s="8"/>
      <c r="C245" s="8"/>
      <c r="D245" s="8"/>
      <c r="E245" s="8"/>
      <c r="F245" s="8"/>
      <c r="G245" s="8"/>
    </row>
    <row r="246" spans="1:7" x14ac:dyDescent="0.35">
      <c r="A246" s="8"/>
      <c r="B246" s="8"/>
      <c r="C246" s="8"/>
      <c r="D246" s="8"/>
      <c r="E246" s="8"/>
      <c r="F246" s="8"/>
      <c r="G246" s="8"/>
    </row>
    <row r="247" spans="1:7" x14ac:dyDescent="0.35">
      <c r="A247" s="8"/>
      <c r="B247" s="8"/>
      <c r="C247" s="8"/>
      <c r="D247" s="8"/>
      <c r="E247" s="8"/>
      <c r="F247" s="8"/>
      <c r="G247" s="8"/>
    </row>
    <row r="248" spans="1:7" x14ac:dyDescent="0.35">
      <c r="A248" s="8"/>
      <c r="B248" s="8"/>
      <c r="C248" s="8"/>
      <c r="D248" s="8"/>
      <c r="E248" s="8"/>
      <c r="F248" s="8"/>
      <c r="G248" s="8"/>
    </row>
    <row r="249" spans="1:7" x14ac:dyDescent="0.35">
      <c r="A249" s="8"/>
      <c r="B249" s="8"/>
      <c r="C249" s="8"/>
      <c r="D249" s="8"/>
      <c r="E249" s="8"/>
      <c r="F249" s="8"/>
      <c r="G249" s="8"/>
    </row>
    <row r="250" spans="1:7" x14ac:dyDescent="0.35">
      <c r="A250" s="8"/>
      <c r="B250" s="8"/>
      <c r="C250" s="8"/>
      <c r="D250" s="8"/>
      <c r="E250" s="8"/>
      <c r="F250" s="8"/>
      <c r="G250" s="8"/>
    </row>
    <row r="251" spans="1:7" x14ac:dyDescent="0.35">
      <c r="A251" s="8"/>
      <c r="B251" s="8"/>
      <c r="C251" s="8"/>
      <c r="D251" s="8"/>
      <c r="E251" s="8"/>
      <c r="F251" s="8"/>
      <c r="G251" s="8"/>
    </row>
    <row r="252" spans="1:7" x14ac:dyDescent="0.35">
      <c r="A252" s="8"/>
      <c r="B252" s="8"/>
      <c r="C252" s="8"/>
      <c r="D252" s="8"/>
      <c r="E252" s="8"/>
      <c r="F252" s="8"/>
      <c r="G252" s="8"/>
    </row>
    <row r="253" spans="1:7" x14ac:dyDescent="0.35">
      <c r="A253" s="8"/>
      <c r="B253" s="8"/>
      <c r="C253" s="8"/>
      <c r="D253" s="8"/>
      <c r="E253" s="8"/>
      <c r="F253" s="8"/>
      <c r="G253" s="8"/>
    </row>
    <row r="254" spans="1:7" x14ac:dyDescent="0.35">
      <c r="A254" s="8"/>
      <c r="B254" s="8"/>
      <c r="C254" s="8"/>
      <c r="D254" s="8"/>
      <c r="E254" s="8"/>
      <c r="F254" s="8"/>
      <c r="G254" s="8"/>
    </row>
    <row r="255" spans="1:7" x14ac:dyDescent="0.35">
      <c r="A255" s="8"/>
      <c r="B255" s="8"/>
      <c r="C255" s="8"/>
      <c r="D255" s="8"/>
      <c r="E255" s="8"/>
      <c r="F255" s="8"/>
      <c r="G255" s="8"/>
    </row>
    <row r="256" spans="1:7" x14ac:dyDescent="0.35">
      <c r="A256" s="8"/>
      <c r="B256" s="8"/>
      <c r="C256" s="8"/>
      <c r="D256" s="8"/>
      <c r="E256" s="8"/>
      <c r="F256" s="8"/>
      <c r="G256" s="8"/>
    </row>
    <row r="257" spans="1:7" x14ac:dyDescent="0.35">
      <c r="A257" s="8"/>
      <c r="B257" s="8"/>
      <c r="C257" s="8"/>
      <c r="D257" s="8"/>
      <c r="E257" s="8"/>
      <c r="F257" s="8"/>
      <c r="G257" s="8"/>
    </row>
    <row r="258" spans="1:7" x14ac:dyDescent="0.35">
      <c r="A258" s="8"/>
      <c r="B258" s="8"/>
      <c r="C258" s="8"/>
      <c r="D258" s="8"/>
      <c r="E258" s="8"/>
      <c r="F258" s="8"/>
      <c r="G258" s="8"/>
    </row>
    <row r="259" spans="1:7" x14ac:dyDescent="0.35">
      <c r="A259" s="8"/>
      <c r="B259" s="8"/>
      <c r="C259" s="8"/>
      <c r="D259" s="8"/>
      <c r="E259" s="8"/>
      <c r="F259" s="8"/>
      <c r="G259" s="8"/>
    </row>
    <row r="260" spans="1:7" x14ac:dyDescent="0.35">
      <c r="A260" s="8"/>
      <c r="B260" s="8"/>
      <c r="C260" s="8"/>
      <c r="D260" s="8"/>
      <c r="E260" s="8"/>
      <c r="F260" s="8"/>
      <c r="G260" s="8"/>
    </row>
    <row r="261" spans="1:7" x14ac:dyDescent="0.35">
      <c r="A261" s="8"/>
      <c r="B261" s="8"/>
      <c r="C261" s="8"/>
      <c r="D261" s="8"/>
      <c r="E261" s="8"/>
      <c r="F261" s="8"/>
      <c r="G261" s="8"/>
    </row>
    <row r="262" spans="1:7" x14ac:dyDescent="0.35">
      <c r="A262" s="8"/>
      <c r="B262" s="8"/>
      <c r="C262" s="8"/>
      <c r="D262" s="8"/>
      <c r="E262" s="8"/>
      <c r="F262" s="8"/>
      <c r="G262" s="8"/>
    </row>
    <row r="263" spans="1:7" x14ac:dyDescent="0.35">
      <c r="A263" s="8"/>
      <c r="B263" s="8"/>
      <c r="C263" s="8"/>
      <c r="D263" s="8"/>
      <c r="E263" s="8"/>
      <c r="F263" s="8"/>
      <c r="G263" s="8"/>
    </row>
    <row r="264" spans="1:7" x14ac:dyDescent="0.35">
      <c r="A264" s="8"/>
      <c r="B264" s="8"/>
      <c r="C264" s="8"/>
      <c r="D264" s="8"/>
      <c r="E264" s="8"/>
      <c r="F264" s="8"/>
      <c r="G264" s="8"/>
    </row>
    <row r="265" spans="1:7" x14ac:dyDescent="0.35">
      <c r="A265" s="8"/>
      <c r="B265" s="8"/>
      <c r="C265" s="8"/>
      <c r="D265" s="8"/>
      <c r="E265" s="8"/>
      <c r="F265" s="8"/>
      <c r="G265" s="8"/>
    </row>
    <row r="266" spans="1:7" x14ac:dyDescent="0.35">
      <c r="A266" s="8"/>
      <c r="B266" s="8"/>
      <c r="C266" s="8"/>
      <c r="D266" s="8"/>
      <c r="E266" s="8"/>
      <c r="F266" s="8"/>
      <c r="G266" s="8"/>
    </row>
    <row r="267" spans="1:7" x14ac:dyDescent="0.35">
      <c r="A267" s="8"/>
      <c r="B267" s="8"/>
      <c r="C267" s="8"/>
      <c r="D267" s="8"/>
      <c r="E267" s="8"/>
      <c r="F267" s="8"/>
      <c r="G267" s="8"/>
    </row>
    <row r="268" spans="1:7" x14ac:dyDescent="0.35">
      <c r="A268" s="8"/>
      <c r="B268" s="8"/>
      <c r="C268" s="8"/>
      <c r="D268" s="8"/>
      <c r="E268" s="8"/>
      <c r="F268" s="8"/>
      <c r="G268" s="8"/>
    </row>
    <row r="269" spans="1:7" x14ac:dyDescent="0.35">
      <c r="A269" s="8"/>
      <c r="B269" s="8"/>
      <c r="C269" s="8"/>
      <c r="D269" s="8"/>
      <c r="E269" s="8"/>
      <c r="F269" s="8"/>
      <c r="G269" s="8"/>
    </row>
    <row r="270" spans="1:7" x14ac:dyDescent="0.35">
      <c r="A270" s="8"/>
      <c r="B270" s="8"/>
      <c r="C270" s="8"/>
      <c r="D270" s="8"/>
      <c r="E270" s="8"/>
      <c r="F270" s="8"/>
      <c r="G270" s="8"/>
    </row>
    <row r="271" spans="1:7" x14ac:dyDescent="0.35">
      <c r="A271" s="8"/>
      <c r="B271" s="8"/>
      <c r="C271" s="8"/>
      <c r="D271" s="8"/>
      <c r="E271" s="8"/>
      <c r="F271" s="8"/>
      <c r="G271" s="8"/>
    </row>
    <row r="272" spans="1:7" x14ac:dyDescent="0.35">
      <c r="A272" s="8"/>
      <c r="B272" s="8"/>
      <c r="C272" s="8"/>
      <c r="D272" s="8"/>
      <c r="E272" s="8"/>
      <c r="F272" s="8"/>
      <c r="G272" s="8"/>
    </row>
    <row r="273" spans="1:7" x14ac:dyDescent="0.35">
      <c r="A273" s="8"/>
      <c r="B273" s="8"/>
      <c r="C273" s="8"/>
      <c r="D273" s="8"/>
      <c r="E273" s="8"/>
      <c r="F273" s="8"/>
      <c r="G273" s="8"/>
    </row>
    <row r="274" spans="1:7" x14ac:dyDescent="0.35">
      <c r="A274" s="8"/>
      <c r="B274" s="8"/>
      <c r="C274" s="8"/>
      <c r="D274" s="8"/>
      <c r="E274" s="8"/>
      <c r="F274" s="8"/>
      <c r="G274" s="8"/>
    </row>
    <row r="275" spans="1:7" x14ac:dyDescent="0.35">
      <c r="A275" s="8"/>
      <c r="B275" s="8"/>
      <c r="C275" s="8"/>
      <c r="D275" s="8"/>
      <c r="E275" s="8"/>
      <c r="F275" s="8"/>
      <c r="G275" s="8"/>
    </row>
    <row r="276" spans="1:7" x14ac:dyDescent="0.35">
      <c r="A276" s="8"/>
      <c r="B276" s="8"/>
      <c r="C276" s="8"/>
      <c r="D276" s="8"/>
      <c r="E276" s="8"/>
      <c r="F276" s="8"/>
      <c r="G276" s="8"/>
    </row>
    <row r="277" spans="1:7" x14ac:dyDescent="0.35">
      <c r="A277" s="8"/>
      <c r="B277" s="8"/>
      <c r="C277" s="8"/>
      <c r="D277" s="8"/>
      <c r="E277" s="8"/>
      <c r="F277" s="8"/>
      <c r="G277" s="8"/>
    </row>
    <row r="278" spans="1:7" x14ac:dyDescent="0.35">
      <c r="A278" s="8"/>
      <c r="B278" s="8"/>
      <c r="C278" s="8"/>
      <c r="D278" s="8"/>
      <c r="E278" s="8"/>
      <c r="F278" s="8"/>
      <c r="G278" s="8"/>
    </row>
    <row r="279" spans="1:7" x14ac:dyDescent="0.35">
      <c r="A279" s="8"/>
      <c r="B279" s="8"/>
      <c r="C279" s="8"/>
      <c r="D279" s="8"/>
      <c r="E279" s="8"/>
      <c r="F279" s="8"/>
      <c r="G279" s="8"/>
    </row>
    <row r="280" spans="1:7" x14ac:dyDescent="0.35">
      <c r="A280" s="8"/>
      <c r="B280" s="8"/>
      <c r="C280" s="8"/>
      <c r="D280" s="8"/>
      <c r="E280" s="8"/>
      <c r="F280" s="8"/>
      <c r="G280" s="8"/>
    </row>
    <row r="281" spans="1:7" x14ac:dyDescent="0.35">
      <c r="A281" s="8"/>
      <c r="B281" s="8"/>
      <c r="C281" s="8"/>
      <c r="D281" s="8"/>
      <c r="E281" s="8"/>
      <c r="F281" s="8"/>
      <c r="G281" s="8"/>
    </row>
    <row r="282" spans="1:7" x14ac:dyDescent="0.35">
      <c r="A282" s="8"/>
      <c r="B282" s="8"/>
      <c r="C282" s="8"/>
      <c r="D282" s="8"/>
      <c r="E282" s="8"/>
      <c r="F282" s="8"/>
      <c r="G282" s="8"/>
    </row>
    <row r="283" spans="1:7" x14ac:dyDescent="0.35">
      <c r="A283" s="8"/>
      <c r="B283" s="8"/>
      <c r="C283" s="8"/>
      <c r="D283" s="8"/>
      <c r="E283" s="8"/>
      <c r="F283" s="8"/>
      <c r="G283" s="8"/>
    </row>
    <row r="284" spans="1:7" x14ac:dyDescent="0.35">
      <c r="A284" s="8"/>
      <c r="B284" s="8"/>
      <c r="C284" s="8"/>
      <c r="D284" s="8"/>
      <c r="E284" s="8"/>
      <c r="F284" s="8"/>
      <c r="G284" s="8"/>
    </row>
    <row r="285" spans="1:7" x14ac:dyDescent="0.35">
      <c r="A285" s="8"/>
      <c r="B285" s="8"/>
      <c r="C285" s="8"/>
      <c r="D285" s="8"/>
      <c r="E285" s="8"/>
      <c r="F285" s="8"/>
      <c r="G285" s="8"/>
    </row>
    <row r="286" spans="1:7" x14ac:dyDescent="0.35">
      <c r="A286" s="8"/>
      <c r="B286" s="8"/>
      <c r="C286" s="8"/>
      <c r="D286" s="8"/>
      <c r="E286" s="8"/>
      <c r="F286" s="8"/>
      <c r="G286" s="8"/>
    </row>
    <row r="287" spans="1:7" x14ac:dyDescent="0.35">
      <c r="A287" s="8"/>
      <c r="B287" s="8"/>
      <c r="C287" s="8"/>
      <c r="D287" s="8"/>
      <c r="E287" s="8"/>
      <c r="F287" s="8"/>
      <c r="G287" s="8"/>
    </row>
    <row r="288" spans="1:7" x14ac:dyDescent="0.35">
      <c r="A288" s="8"/>
      <c r="B288" s="8"/>
      <c r="C288" s="8"/>
      <c r="D288" s="8"/>
      <c r="E288" s="8"/>
      <c r="F288" s="8"/>
      <c r="G288" s="8"/>
    </row>
    <row r="289" spans="1:7" x14ac:dyDescent="0.35">
      <c r="A289" s="8"/>
      <c r="B289" s="8"/>
      <c r="C289" s="8"/>
      <c r="D289" s="8"/>
      <c r="E289" s="8"/>
      <c r="F289" s="8"/>
      <c r="G289" s="8"/>
    </row>
    <row r="290" spans="1:7" x14ac:dyDescent="0.35">
      <c r="A290" s="8"/>
      <c r="B290" s="8"/>
      <c r="C290" s="8"/>
      <c r="D290" s="8"/>
      <c r="E290" s="8"/>
      <c r="F290" s="8"/>
      <c r="G290" s="8"/>
    </row>
    <row r="291" spans="1:7" x14ac:dyDescent="0.35">
      <c r="A291" s="8"/>
      <c r="B291" s="8"/>
      <c r="C291" s="8"/>
      <c r="D291" s="8"/>
      <c r="E291" s="8"/>
      <c r="F291" s="8"/>
      <c r="G291" s="8"/>
    </row>
  </sheetData>
  <sheetProtection algorithmName="SHA-512" hashValue="L2L0NOR7v6B7/G3DYl8G8wJoGGVId4OmsvY/xGJ/tsEnoyyCabDUES+HGmduTpK+f+dtSdsvLZyGTsNiRXmp6g==" saltValue="VyUlMYhi1MbOijz0+rrlTg==" spinCount="100000" sheet="1" objects="1" scenarios="1" formatCells="0" formatRows="0" deleteRows="0" sort="0"/>
  <mergeCells count="188">
    <mergeCell ref="A98:G98"/>
    <mergeCell ref="A102:G102"/>
    <mergeCell ref="A93:B93"/>
    <mergeCell ref="C93:D93"/>
    <mergeCell ref="A94:B94"/>
    <mergeCell ref="C94:D94"/>
    <mergeCell ref="A95:B95"/>
    <mergeCell ref="C95:D95"/>
    <mergeCell ref="A90:B90"/>
    <mergeCell ref="C90:D90"/>
    <mergeCell ref="A91:B91"/>
    <mergeCell ref="C91:D91"/>
    <mergeCell ref="A92:B92"/>
    <mergeCell ref="C92:D92"/>
    <mergeCell ref="A87:B87"/>
    <mergeCell ref="C87:D87"/>
    <mergeCell ref="A88:B88"/>
    <mergeCell ref="C88:D88"/>
    <mergeCell ref="A89:B89"/>
    <mergeCell ref="C89:D89"/>
    <mergeCell ref="A84:B84"/>
    <mergeCell ref="C84:D84"/>
    <mergeCell ref="A85:B85"/>
    <mergeCell ref="C85:D85"/>
    <mergeCell ref="A86:B86"/>
    <mergeCell ref="C86:D86"/>
    <mergeCell ref="A81:B81"/>
    <mergeCell ref="C81:D81"/>
    <mergeCell ref="A82:B82"/>
    <mergeCell ref="C82:D82"/>
    <mergeCell ref="A83:B83"/>
    <mergeCell ref="C83:D83"/>
    <mergeCell ref="A78:B78"/>
    <mergeCell ref="C78:D78"/>
    <mergeCell ref="A79:B79"/>
    <mergeCell ref="C79:D79"/>
    <mergeCell ref="A80:B80"/>
    <mergeCell ref="C80:D80"/>
    <mergeCell ref="A75:B75"/>
    <mergeCell ref="C75:D75"/>
    <mergeCell ref="A76:B76"/>
    <mergeCell ref="C76:D76"/>
    <mergeCell ref="A77:B77"/>
    <mergeCell ref="C77:D77"/>
    <mergeCell ref="A72:B72"/>
    <mergeCell ref="C72:D72"/>
    <mergeCell ref="A73:B73"/>
    <mergeCell ref="C73:D73"/>
    <mergeCell ref="A74:B74"/>
    <mergeCell ref="C74:D74"/>
    <mergeCell ref="A69:B69"/>
    <mergeCell ref="C69:D69"/>
    <mergeCell ref="A70:B70"/>
    <mergeCell ref="C70:D70"/>
    <mergeCell ref="A71:B71"/>
    <mergeCell ref="C71:D71"/>
    <mergeCell ref="A66:B66"/>
    <mergeCell ref="C66:D66"/>
    <mergeCell ref="A67:B67"/>
    <mergeCell ref="C67:D67"/>
    <mergeCell ref="A68:B68"/>
    <mergeCell ref="C68:D68"/>
    <mergeCell ref="A63:B63"/>
    <mergeCell ref="C63:D63"/>
    <mergeCell ref="A64:B64"/>
    <mergeCell ref="C64:D64"/>
    <mergeCell ref="A65:B65"/>
    <mergeCell ref="C65:D65"/>
    <mergeCell ref="A60:B60"/>
    <mergeCell ref="C60:D60"/>
    <mergeCell ref="A61:B61"/>
    <mergeCell ref="C61:D61"/>
    <mergeCell ref="A62:B62"/>
    <mergeCell ref="C62:D62"/>
    <mergeCell ref="A57:B57"/>
    <mergeCell ref="C57:D57"/>
    <mergeCell ref="A58:B58"/>
    <mergeCell ref="C58:D58"/>
    <mergeCell ref="A59:B59"/>
    <mergeCell ref="C59:D59"/>
    <mergeCell ref="A54:B54"/>
    <mergeCell ref="C54:D54"/>
    <mergeCell ref="A55:B55"/>
    <mergeCell ref="C55:D55"/>
    <mergeCell ref="A56:B56"/>
    <mergeCell ref="C56:D56"/>
    <mergeCell ref="A51:B51"/>
    <mergeCell ref="C51:D51"/>
    <mergeCell ref="A52:B52"/>
    <mergeCell ref="C52:D52"/>
    <mergeCell ref="A53:B53"/>
    <mergeCell ref="C53:D53"/>
    <mergeCell ref="A48:B48"/>
    <mergeCell ref="C48:D48"/>
    <mergeCell ref="A49:B49"/>
    <mergeCell ref="C49:D49"/>
    <mergeCell ref="A50:B50"/>
    <mergeCell ref="C50:D50"/>
    <mergeCell ref="A45:B45"/>
    <mergeCell ref="C45:D45"/>
    <mergeCell ref="A46:B46"/>
    <mergeCell ref="C46:D46"/>
    <mergeCell ref="A47:B47"/>
    <mergeCell ref="C47:D47"/>
    <mergeCell ref="A42:B42"/>
    <mergeCell ref="C42:D42"/>
    <mergeCell ref="A43:B43"/>
    <mergeCell ref="C43:D43"/>
    <mergeCell ref="A44:B44"/>
    <mergeCell ref="C44:D44"/>
    <mergeCell ref="A39:B39"/>
    <mergeCell ref="C39:D39"/>
    <mergeCell ref="A40:B40"/>
    <mergeCell ref="C40:D40"/>
    <mergeCell ref="A41:B41"/>
    <mergeCell ref="C41:D41"/>
    <mergeCell ref="A36:B36"/>
    <mergeCell ref="C36:D36"/>
    <mergeCell ref="A37:B37"/>
    <mergeCell ref="C37:D37"/>
    <mergeCell ref="A38:B38"/>
    <mergeCell ref="C38:D38"/>
    <mergeCell ref="A33:B33"/>
    <mergeCell ref="C33:D33"/>
    <mergeCell ref="A34:B34"/>
    <mergeCell ref="C34:D34"/>
    <mergeCell ref="A35:B35"/>
    <mergeCell ref="C35:D35"/>
    <mergeCell ref="A30:B30"/>
    <mergeCell ref="C30:D30"/>
    <mergeCell ref="A31:B31"/>
    <mergeCell ref="C31:D31"/>
    <mergeCell ref="A32:B32"/>
    <mergeCell ref="C32:D32"/>
    <mergeCell ref="A27:B27"/>
    <mergeCell ref="C27:D27"/>
    <mergeCell ref="A28:B28"/>
    <mergeCell ref="C28:D28"/>
    <mergeCell ref="A29:B29"/>
    <mergeCell ref="C29:D29"/>
    <mergeCell ref="A24:B24"/>
    <mergeCell ref="C24:D24"/>
    <mergeCell ref="A25:B25"/>
    <mergeCell ref="C25:D25"/>
    <mergeCell ref="A26:B26"/>
    <mergeCell ref="C26:D26"/>
    <mergeCell ref="A21:B21"/>
    <mergeCell ref="C21:D21"/>
    <mergeCell ref="A22:B22"/>
    <mergeCell ref="C22:D22"/>
    <mergeCell ref="A23:B23"/>
    <mergeCell ref="C23:D23"/>
    <mergeCell ref="A18:B18"/>
    <mergeCell ref="C18:D18"/>
    <mergeCell ref="A19:B19"/>
    <mergeCell ref="C19:D19"/>
    <mergeCell ref="A20:B20"/>
    <mergeCell ref="C20:D20"/>
    <mergeCell ref="A16:B16"/>
    <mergeCell ref="C16:D16"/>
    <mergeCell ref="A17:B17"/>
    <mergeCell ref="C17:D17"/>
    <mergeCell ref="A12:B12"/>
    <mergeCell ref="C12:D12"/>
    <mergeCell ref="A13:B13"/>
    <mergeCell ref="C13:D13"/>
    <mergeCell ref="A14:B14"/>
    <mergeCell ref="C14:D14"/>
    <mergeCell ref="A11:B11"/>
    <mergeCell ref="C11:D11"/>
    <mergeCell ref="A6:B6"/>
    <mergeCell ref="C6:D6"/>
    <mergeCell ref="A7:B7"/>
    <mergeCell ref="C7:D7"/>
    <mergeCell ref="A8:B8"/>
    <mergeCell ref="C8:D8"/>
    <mergeCell ref="A15:B15"/>
    <mergeCell ref="C15:D15"/>
    <mergeCell ref="A1:F1"/>
    <mergeCell ref="A2:G2"/>
    <mergeCell ref="A4:B5"/>
    <mergeCell ref="C4:D5"/>
    <mergeCell ref="E4:F4"/>
    <mergeCell ref="G4:G5"/>
    <mergeCell ref="A9:B9"/>
    <mergeCell ref="C9:D9"/>
    <mergeCell ref="A10:B10"/>
    <mergeCell ref="C10:D10"/>
  </mergeCells>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4"/>
  <sheetViews>
    <sheetView zoomScaleNormal="100" workbookViewId="0">
      <selection sqref="A1:G1"/>
    </sheetView>
  </sheetViews>
  <sheetFormatPr defaultColWidth="9.1796875" defaultRowHeight="14.5" x14ac:dyDescent="0.35"/>
  <cols>
    <col min="1" max="2" width="25.7265625" style="234" customWidth="1"/>
    <col min="3" max="3" width="11.81640625" style="234" customWidth="1"/>
    <col min="4" max="4" width="9.81640625" style="234" customWidth="1"/>
    <col min="5" max="6" width="14.54296875" style="234" customWidth="1"/>
    <col min="7" max="7" width="8.7265625" style="234" customWidth="1"/>
    <col min="8" max="8" width="16.26953125" style="234" customWidth="1"/>
    <col min="9" max="9" width="2.81640625" style="234" customWidth="1"/>
    <col min="10" max="19" width="9.1796875" style="234"/>
    <col min="20" max="20" width="16.81640625" style="234" customWidth="1"/>
    <col min="21" max="21" width="9.1796875" style="234"/>
    <col min="22" max="22" width="10.81640625" style="234" customWidth="1"/>
    <col min="23" max="16384" width="9.1796875" style="234"/>
  </cols>
  <sheetData>
    <row r="1" spans="1:22" ht="24" customHeight="1" x14ac:dyDescent="0.35">
      <c r="A1" s="789" t="s">
        <v>187</v>
      </c>
      <c r="B1" s="789"/>
      <c r="C1" s="789"/>
      <c r="D1" s="789"/>
      <c r="E1" s="789"/>
      <c r="F1" s="789"/>
      <c r="G1" s="789"/>
      <c r="H1" s="266">
        <f>+'Section A'!B2</f>
        <v>0</v>
      </c>
    </row>
    <row r="2" spans="1:22" ht="89.25" customHeight="1" x14ac:dyDescent="0.35">
      <c r="A2" s="791" t="s">
        <v>195</v>
      </c>
      <c r="B2" s="791"/>
      <c r="C2" s="791"/>
      <c r="D2" s="791"/>
      <c r="E2" s="791"/>
      <c r="F2" s="791"/>
      <c r="G2" s="791"/>
      <c r="H2" s="791"/>
      <c r="I2" s="267"/>
      <c r="J2" s="267"/>
    </row>
    <row r="3" spans="1:22" x14ac:dyDescent="0.35">
      <c r="A3" s="266"/>
      <c r="B3" s="268"/>
      <c r="C3" s="268"/>
      <c r="D3" s="268"/>
      <c r="E3" s="268"/>
      <c r="F3" s="268"/>
      <c r="G3" s="268"/>
      <c r="H3" s="268"/>
      <c r="I3" s="267"/>
      <c r="J3" s="267"/>
    </row>
    <row r="4" spans="1:22" x14ac:dyDescent="0.35">
      <c r="A4" s="792" t="s">
        <v>42</v>
      </c>
      <c r="B4" s="792" t="s">
        <v>43</v>
      </c>
      <c r="C4" s="793" t="s">
        <v>29</v>
      </c>
      <c r="D4" s="793"/>
      <c r="E4" s="793"/>
      <c r="F4" s="793"/>
      <c r="G4" s="793"/>
      <c r="H4" s="792" t="s">
        <v>35</v>
      </c>
      <c r="I4" s="267"/>
      <c r="J4" s="267"/>
    </row>
    <row r="5" spans="1:22" x14ac:dyDescent="0.35">
      <c r="A5" s="792"/>
      <c r="B5" s="792"/>
      <c r="C5" s="269" t="s">
        <v>44</v>
      </c>
      <c r="D5" s="269" t="s">
        <v>45</v>
      </c>
      <c r="E5" s="269" t="s">
        <v>46</v>
      </c>
      <c r="F5" s="269" t="s">
        <v>47</v>
      </c>
      <c r="G5" s="269" t="s">
        <v>48</v>
      </c>
      <c r="H5" s="792"/>
      <c r="I5" s="267"/>
      <c r="J5" s="267"/>
    </row>
    <row r="6" spans="1:22" x14ac:dyDescent="0.35">
      <c r="A6" s="270"/>
      <c r="B6" s="271"/>
      <c r="C6" s="272"/>
      <c r="D6" s="273"/>
      <c r="E6" s="274"/>
      <c r="F6" s="274"/>
      <c r="G6" s="274"/>
      <c r="H6" s="264">
        <f t="shared" ref="H6:H8" si="0">ROUND(+D6*E6*F6*G6,2)</f>
        <v>0</v>
      </c>
      <c r="I6" s="267"/>
      <c r="J6" s="267"/>
    </row>
    <row r="7" spans="1:22" x14ac:dyDescent="0.35">
      <c r="A7" s="275"/>
      <c r="B7" s="275"/>
      <c r="C7" s="272"/>
      <c r="D7" s="273"/>
      <c r="E7" s="274"/>
      <c r="F7" s="274"/>
      <c r="G7" s="274"/>
      <c r="H7" s="264">
        <f t="shared" si="0"/>
        <v>0</v>
      </c>
      <c r="I7" s="162"/>
      <c r="J7" s="162"/>
    </row>
    <row r="8" spans="1:22" x14ac:dyDescent="0.35">
      <c r="A8" s="275"/>
      <c r="B8" s="275"/>
      <c r="C8" s="272"/>
      <c r="D8" s="273"/>
      <c r="E8" s="274"/>
      <c r="F8" s="274"/>
      <c r="G8" s="274"/>
      <c r="H8" s="264">
        <f t="shared" si="0"/>
        <v>0</v>
      </c>
      <c r="J8" s="162"/>
    </row>
    <row r="9" spans="1:22" ht="17.5" x14ac:dyDescent="0.65">
      <c r="A9" s="275"/>
      <c r="B9" s="275"/>
      <c r="C9" s="272"/>
      <c r="D9" s="273"/>
      <c r="E9" s="274"/>
      <c r="F9" s="274"/>
      <c r="G9" s="274"/>
      <c r="H9" s="276">
        <f>ROUND(+D9*E9*F9*G9,2)</f>
        <v>0</v>
      </c>
      <c r="J9" s="162"/>
    </row>
    <row r="10" spans="1:22" x14ac:dyDescent="0.35">
      <c r="A10" s="277"/>
      <c r="B10" s="277"/>
      <c r="C10" s="266"/>
      <c r="D10" s="278"/>
      <c r="E10" s="266"/>
      <c r="F10" s="263"/>
      <c r="G10" s="263" t="s">
        <v>240</v>
      </c>
      <c r="H10" s="264">
        <f>ROUND(SUM(H6:H9),2)</f>
        <v>0</v>
      </c>
      <c r="J10" s="279" t="s">
        <v>271</v>
      </c>
      <c r="O10" s="280"/>
      <c r="P10" s="162"/>
      <c r="Q10" s="162"/>
      <c r="R10" s="162"/>
      <c r="S10" s="162"/>
      <c r="T10" s="162"/>
      <c r="U10" s="162"/>
      <c r="V10" s="162"/>
    </row>
    <row r="11" spans="1:22" x14ac:dyDescent="0.35">
      <c r="A11" s="277"/>
      <c r="B11" s="277"/>
      <c r="C11" s="266"/>
      <c r="D11" s="278"/>
      <c r="E11" s="266"/>
      <c r="F11" s="266"/>
      <c r="G11" s="266"/>
      <c r="H11" s="281"/>
      <c r="J11" s="162"/>
      <c r="O11" s="784"/>
      <c r="P11" s="784"/>
      <c r="Q11" s="280"/>
      <c r="R11" s="280"/>
      <c r="S11" s="784"/>
      <c r="T11" s="784"/>
      <c r="U11" s="162"/>
      <c r="V11" s="280"/>
    </row>
    <row r="12" spans="1:22" x14ac:dyDescent="0.35">
      <c r="A12" s="277"/>
      <c r="B12" s="277"/>
      <c r="C12" s="272"/>
      <c r="D12" s="273"/>
      <c r="E12" s="274"/>
      <c r="F12" s="274"/>
      <c r="G12" s="274"/>
      <c r="H12" s="264">
        <f>ROUND(+D12*E12*F12*G12,2)</f>
        <v>0</v>
      </c>
      <c r="J12" s="162"/>
      <c r="O12" s="282"/>
      <c r="P12" s="282"/>
      <c r="Q12" s="280"/>
      <c r="R12" s="280"/>
      <c r="S12" s="282"/>
      <c r="T12" s="282"/>
      <c r="U12" s="162"/>
      <c r="V12" s="280"/>
    </row>
    <row r="13" spans="1:22" ht="17.5" x14ac:dyDescent="0.65">
      <c r="A13" s="277"/>
      <c r="B13" s="277"/>
      <c r="C13" s="272"/>
      <c r="D13" s="273"/>
      <c r="E13" s="274"/>
      <c r="F13" s="274"/>
      <c r="G13" s="274"/>
      <c r="H13" s="276">
        <f>ROUND(+D13*E13*F13*G13,2)</f>
        <v>0</v>
      </c>
      <c r="J13" s="162"/>
      <c r="O13" s="785"/>
      <c r="P13" s="786"/>
      <c r="Q13" s="283"/>
      <c r="R13" s="283"/>
      <c r="S13" s="787"/>
      <c r="T13" s="787"/>
      <c r="U13" s="162"/>
      <c r="V13" s="284"/>
    </row>
    <row r="14" spans="1:22" x14ac:dyDescent="0.35">
      <c r="A14" s="266"/>
      <c r="B14" s="266"/>
      <c r="C14" s="266"/>
      <c r="D14" s="278"/>
      <c r="E14" s="266"/>
      <c r="F14" s="265"/>
      <c r="G14" s="265" t="s">
        <v>272</v>
      </c>
      <c r="H14" s="264">
        <f>ROUND(SUM(H11:H13),2)</f>
        <v>0</v>
      </c>
      <c r="J14" s="279" t="s">
        <v>271</v>
      </c>
      <c r="O14" s="285"/>
      <c r="P14" s="285"/>
      <c r="Q14" s="169"/>
      <c r="R14" s="283"/>
      <c r="S14" s="788"/>
      <c r="T14" s="788"/>
      <c r="U14" s="162"/>
      <c r="V14" s="284"/>
    </row>
    <row r="15" spans="1:22" x14ac:dyDescent="0.35">
      <c r="A15" s="266"/>
      <c r="B15" s="266"/>
      <c r="C15" s="266"/>
      <c r="D15" s="278"/>
      <c r="E15" s="266"/>
      <c r="F15" s="266"/>
      <c r="G15" s="266"/>
      <c r="H15" s="278"/>
    </row>
    <row r="16" spans="1:22" x14ac:dyDescent="0.35">
      <c r="A16" s="286" t="s">
        <v>49</v>
      </c>
      <c r="B16" s="287"/>
      <c r="C16" s="287"/>
      <c r="D16" s="287"/>
      <c r="E16" s="287"/>
      <c r="F16" s="287"/>
      <c r="G16" s="287"/>
      <c r="H16" s="288"/>
      <c r="J16" s="279" t="s">
        <v>242</v>
      </c>
    </row>
    <row r="17" spans="1:10" ht="45" customHeight="1" x14ac:dyDescent="0.35">
      <c r="A17" s="794"/>
      <c r="B17" s="795"/>
      <c r="C17" s="795"/>
      <c r="D17" s="795"/>
      <c r="E17" s="795"/>
      <c r="F17" s="795"/>
      <c r="G17" s="795"/>
      <c r="H17" s="796"/>
      <c r="J17" s="289"/>
    </row>
    <row r="18" spans="1:10" x14ac:dyDescent="0.35">
      <c r="A18" s="290"/>
      <c r="B18" s="291"/>
      <c r="C18" s="291"/>
      <c r="D18" s="291"/>
      <c r="E18" s="292"/>
      <c r="F18" s="293"/>
      <c r="G18" s="293" t="s">
        <v>240</v>
      </c>
      <c r="H18" s="294">
        <f>ROUND(H10,2)</f>
        <v>0</v>
      </c>
      <c r="J18" s="279" t="s">
        <v>243</v>
      </c>
    </row>
    <row r="19" spans="1:10" x14ac:dyDescent="0.35">
      <c r="A19" s="266"/>
      <c r="B19" s="266"/>
      <c r="C19" s="266"/>
      <c r="D19" s="266"/>
      <c r="E19" s="266"/>
      <c r="F19" s="266"/>
      <c r="G19" s="266"/>
      <c r="H19" s="266"/>
    </row>
    <row r="20" spans="1:10" x14ac:dyDescent="0.35">
      <c r="A20" s="286" t="s">
        <v>50</v>
      </c>
      <c r="B20" s="295"/>
      <c r="C20" s="296"/>
      <c r="D20" s="296"/>
      <c r="E20" s="296"/>
      <c r="F20" s="296"/>
      <c r="G20" s="296"/>
      <c r="H20" s="297"/>
      <c r="J20" s="279" t="s">
        <v>242</v>
      </c>
    </row>
    <row r="21" spans="1:10" ht="45" customHeight="1" x14ac:dyDescent="0.35">
      <c r="A21" s="794"/>
      <c r="B21" s="795"/>
      <c r="C21" s="795"/>
      <c r="D21" s="795"/>
      <c r="E21" s="795"/>
      <c r="F21" s="795"/>
      <c r="G21" s="795"/>
      <c r="H21" s="796"/>
    </row>
    <row r="22" spans="1:10" x14ac:dyDescent="0.35">
      <c r="A22" s="298"/>
      <c r="B22" s="299"/>
      <c r="C22" s="299"/>
      <c r="D22" s="299"/>
      <c r="E22" s="292"/>
      <c r="F22" s="300"/>
      <c r="G22" s="300" t="s">
        <v>37</v>
      </c>
      <c r="H22" s="294">
        <f>ROUND(H14,2)</f>
        <v>0</v>
      </c>
      <c r="J22" s="279" t="s">
        <v>244</v>
      </c>
    </row>
    <row r="23" spans="1:10" x14ac:dyDescent="0.35">
      <c r="A23" s="266"/>
      <c r="B23" s="266"/>
      <c r="C23" s="266"/>
      <c r="D23" s="266"/>
      <c r="E23" s="266"/>
      <c r="F23" s="266"/>
      <c r="G23" s="301"/>
      <c r="H23" s="281"/>
    </row>
    <row r="24" spans="1:10" x14ac:dyDescent="0.35">
      <c r="A24" s="266"/>
      <c r="B24" s="266"/>
      <c r="C24" s="266"/>
      <c r="D24" s="266"/>
      <c r="E24" s="266"/>
      <c r="F24" s="790" t="s">
        <v>211</v>
      </c>
      <c r="G24" s="790"/>
      <c r="H24" s="264">
        <f>H18+H22</f>
        <v>0</v>
      </c>
      <c r="J24" s="302" t="s">
        <v>245</v>
      </c>
    </row>
  </sheetData>
  <sheetProtection algorithmName="SHA-512" hashValue="MhM5q4cYjJy5FbnH+HDyp397uNwuc3+AkjQIMSWYf7/TZTPXmGActufP3ik+RXJPMZT+4wIWNmYGUallDnKnrA==" saltValue="SJamEyN7X7w7tzYghERklQ==" spinCount="100000" sheet="1" objects="1" scenarios="1"/>
  <mergeCells count="14">
    <mergeCell ref="A1:G1"/>
    <mergeCell ref="F24:G24"/>
    <mergeCell ref="A2:H2"/>
    <mergeCell ref="A4:A5"/>
    <mergeCell ref="B4:B5"/>
    <mergeCell ref="H4:H5"/>
    <mergeCell ref="C4:G4"/>
    <mergeCell ref="A17:H17"/>
    <mergeCell ref="A21:H21"/>
    <mergeCell ref="O11:P11"/>
    <mergeCell ref="S11:T11"/>
    <mergeCell ref="O13:P13"/>
    <mergeCell ref="S13:T13"/>
    <mergeCell ref="S14:T14"/>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2"/>
  <sheetViews>
    <sheetView zoomScaleNormal="100" workbookViewId="0">
      <selection sqref="A1:F1"/>
    </sheetView>
  </sheetViews>
  <sheetFormatPr defaultColWidth="9.1796875" defaultRowHeight="14.5" x14ac:dyDescent="0.35"/>
  <cols>
    <col min="1" max="4" width="16.7265625" style="234" customWidth="1"/>
    <col min="5" max="6" width="20.54296875" style="234" customWidth="1"/>
    <col min="7" max="7" width="20.26953125" style="234" customWidth="1"/>
    <col min="8" max="8" width="2.54296875" style="234" customWidth="1"/>
    <col min="9" max="16384" width="9.1796875" style="234"/>
  </cols>
  <sheetData>
    <row r="1" spans="1:9" ht="27.75" customHeight="1" x14ac:dyDescent="0.35">
      <c r="A1" s="789" t="s">
        <v>187</v>
      </c>
      <c r="B1" s="789"/>
      <c r="C1" s="789"/>
      <c r="D1" s="789"/>
      <c r="E1" s="789"/>
      <c r="F1" s="789"/>
      <c r="G1" s="266">
        <f>+'Section A'!B2</f>
        <v>0</v>
      </c>
    </row>
    <row r="2" spans="1:9" ht="93.75" customHeight="1" x14ac:dyDescent="0.35">
      <c r="A2" s="791" t="s">
        <v>189</v>
      </c>
      <c r="B2" s="791"/>
      <c r="C2" s="791"/>
      <c r="D2" s="791"/>
      <c r="E2" s="791"/>
      <c r="F2" s="791"/>
      <c r="G2" s="791"/>
      <c r="H2" s="267"/>
      <c r="I2" s="267"/>
    </row>
    <row r="3" spans="1:9" ht="9" customHeight="1" x14ac:dyDescent="0.35">
      <c r="A3" s="268"/>
      <c r="B3" s="268"/>
      <c r="C3" s="268"/>
      <c r="D3" s="268"/>
      <c r="E3" s="268"/>
      <c r="F3" s="268"/>
      <c r="G3" s="268"/>
      <c r="H3" s="267"/>
      <c r="I3" s="267"/>
    </row>
    <row r="4" spans="1:9" ht="25.5" customHeight="1" x14ac:dyDescent="0.35">
      <c r="A4" s="798" t="s">
        <v>4</v>
      </c>
      <c r="B4" s="798"/>
      <c r="C4" s="798"/>
      <c r="D4" s="798"/>
      <c r="E4" s="798" t="s">
        <v>2</v>
      </c>
      <c r="F4" s="798"/>
      <c r="G4" s="798" t="s">
        <v>3</v>
      </c>
      <c r="H4" s="267"/>
      <c r="I4" s="267"/>
    </row>
    <row r="5" spans="1:9" x14ac:dyDescent="0.35">
      <c r="A5" s="798"/>
      <c r="B5" s="798"/>
      <c r="C5" s="798"/>
      <c r="D5" s="798"/>
      <c r="E5" s="303" t="s">
        <v>51</v>
      </c>
      <c r="F5" s="303" t="s">
        <v>3</v>
      </c>
      <c r="G5" s="798"/>
      <c r="H5" s="267"/>
      <c r="I5" s="267"/>
    </row>
    <row r="6" spans="1:9" x14ac:dyDescent="0.35">
      <c r="A6" s="797"/>
      <c r="B6" s="797"/>
      <c r="C6" s="797"/>
      <c r="D6" s="797"/>
      <c r="E6" s="304"/>
      <c r="F6" s="305"/>
      <c r="G6" s="264">
        <f>ROUND(+E6*F6,2)</f>
        <v>0</v>
      </c>
      <c r="H6" s="267"/>
      <c r="I6" s="267"/>
    </row>
    <row r="7" spans="1:9" ht="15" customHeight="1" x14ac:dyDescent="0.65">
      <c r="A7" s="797"/>
      <c r="B7" s="797"/>
      <c r="C7" s="797"/>
      <c r="D7" s="797"/>
      <c r="E7" s="304"/>
      <c r="F7" s="305"/>
      <c r="G7" s="276">
        <f>ROUND(+E7*F7,2)</f>
        <v>0</v>
      </c>
      <c r="H7" s="267"/>
      <c r="I7" s="267"/>
    </row>
    <row r="8" spans="1:9" x14ac:dyDescent="0.35">
      <c r="A8" s="797"/>
      <c r="B8" s="797"/>
      <c r="C8" s="797"/>
      <c r="D8" s="797"/>
      <c r="E8" s="306"/>
      <c r="F8" s="263" t="s">
        <v>240</v>
      </c>
      <c r="G8" s="264">
        <f>ROUND(SUM(G6:G7),2)</f>
        <v>0</v>
      </c>
      <c r="H8" s="162"/>
      <c r="I8" s="279" t="s">
        <v>270</v>
      </c>
    </row>
    <row r="9" spans="1:9" x14ac:dyDescent="0.35">
      <c r="A9" s="797"/>
      <c r="B9" s="797"/>
      <c r="C9" s="797"/>
      <c r="D9" s="797"/>
      <c r="E9" s="307"/>
      <c r="F9" s="308"/>
      <c r="G9" s="309"/>
      <c r="H9" s="162"/>
      <c r="I9" s="162"/>
    </row>
    <row r="10" spans="1:9" x14ac:dyDescent="0.35">
      <c r="A10" s="797"/>
      <c r="B10" s="797"/>
      <c r="C10" s="797"/>
      <c r="D10" s="797"/>
      <c r="E10" s="304"/>
      <c r="F10" s="305"/>
      <c r="G10" s="264">
        <f>ROUND(+E10*F10,2)</f>
        <v>0</v>
      </c>
      <c r="H10" s="162"/>
      <c r="I10" s="162"/>
    </row>
    <row r="11" spans="1:9" ht="17.5" x14ac:dyDescent="0.65">
      <c r="A11" s="797"/>
      <c r="B11" s="797"/>
      <c r="C11" s="797"/>
      <c r="D11" s="797"/>
      <c r="E11" s="304"/>
      <c r="F11" s="305"/>
      <c r="G11" s="276">
        <f>ROUND(+E11*F11,2)</f>
        <v>0</v>
      </c>
      <c r="H11" s="310"/>
      <c r="I11" s="280"/>
    </row>
    <row r="12" spans="1:9" x14ac:dyDescent="0.35">
      <c r="A12" s="797"/>
      <c r="B12" s="797"/>
      <c r="C12" s="797"/>
      <c r="D12" s="797"/>
      <c r="E12" s="311"/>
      <c r="F12" s="265" t="s">
        <v>272</v>
      </c>
      <c r="G12" s="264">
        <f>ROUND(SUM(G9:G11),2)</f>
        <v>0</v>
      </c>
      <c r="H12" s="310"/>
      <c r="I12" s="279" t="s">
        <v>270</v>
      </c>
    </row>
    <row r="13" spans="1:9" x14ac:dyDescent="0.35">
      <c r="A13" s="266"/>
      <c r="B13" s="266"/>
      <c r="C13" s="266"/>
      <c r="D13" s="266"/>
      <c r="E13" s="266"/>
      <c r="F13" s="278"/>
      <c r="G13" s="281"/>
    </row>
    <row r="14" spans="1:9" x14ac:dyDescent="0.35">
      <c r="A14" s="286" t="s">
        <v>52</v>
      </c>
      <c r="B14" s="287"/>
      <c r="C14" s="287"/>
      <c r="D14" s="287"/>
      <c r="E14" s="287"/>
      <c r="F14" s="287"/>
      <c r="G14" s="312"/>
      <c r="H14" s="313"/>
      <c r="I14" s="279" t="s">
        <v>242</v>
      </c>
    </row>
    <row r="15" spans="1:9" ht="45" customHeight="1" x14ac:dyDescent="0.35">
      <c r="A15" s="794"/>
      <c r="B15" s="795"/>
      <c r="C15" s="795"/>
      <c r="D15" s="795"/>
      <c r="E15" s="795"/>
      <c r="F15" s="795"/>
      <c r="G15" s="796"/>
      <c r="H15" s="313"/>
      <c r="I15" s="289"/>
    </row>
    <row r="16" spans="1:9" x14ac:dyDescent="0.35">
      <c r="A16" s="290"/>
      <c r="B16" s="291"/>
      <c r="C16" s="291"/>
      <c r="D16" s="291"/>
      <c r="E16" s="292"/>
      <c r="F16" s="293" t="s">
        <v>240</v>
      </c>
      <c r="G16" s="294">
        <f>ROUND(G8,2)</f>
        <v>0</v>
      </c>
      <c r="I16" s="279" t="s">
        <v>246</v>
      </c>
    </row>
    <row r="17" spans="1:9" x14ac:dyDescent="0.35">
      <c r="A17" s="266"/>
      <c r="B17" s="266"/>
      <c r="C17" s="266"/>
      <c r="D17" s="266"/>
      <c r="E17" s="266"/>
      <c r="F17" s="266"/>
      <c r="G17" s="266"/>
    </row>
    <row r="18" spans="1:9" x14ac:dyDescent="0.35">
      <c r="A18" s="286" t="s">
        <v>53</v>
      </c>
      <c r="B18" s="295"/>
      <c r="C18" s="296"/>
      <c r="D18" s="296"/>
      <c r="E18" s="296"/>
      <c r="F18" s="296"/>
      <c r="G18" s="314"/>
      <c r="I18" s="279" t="s">
        <v>242</v>
      </c>
    </row>
    <row r="19" spans="1:9" ht="45" customHeight="1" x14ac:dyDescent="0.35">
      <c r="A19" s="794"/>
      <c r="B19" s="795"/>
      <c r="C19" s="795"/>
      <c r="D19" s="795"/>
      <c r="E19" s="795"/>
      <c r="F19" s="795"/>
      <c r="G19" s="796"/>
    </row>
    <row r="20" spans="1:9" x14ac:dyDescent="0.35">
      <c r="A20" s="298"/>
      <c r="B20" s="299"/>
      <c r="C20" s="299"/>
      <c r="D20" s="299"/>
      <c r="E20" s="292"/>
      <c r="F20" s="300" t="s">
        <v>37</v>
      </c>
      <c r="G20" s="294">
        <f>ROUND(G12,2)</f>
        <v>0</v>
      </c>
      <c r="I20" s="279" t="s">
        <v>247</v>
      </c>
    </row>
    <row r="21" spans="1:9" x14ac:dyDescent="0.35">
      <c r="A21" s="266"/>
      <c r="B21" s="266"/>
      <c r="C21" s="266"/>
      <c r="D21" s="266"/>
      <c r="E21" s="266"/>
      <c r="F21" s="266"/>
      <c r="G21" s="315"/>
    </row>
    <row r="22" spans="1:9" x14ac:dyDescent="0.35">
      <c r="A22" s="266"/>
      <c r="B22" s="266"/>
      <c r="C22" s="266"/>
      <c r="D22" s="266"/>
      <c r="E22" s="790" t="s">
        <v>54</v>
      </c>
      <c r="F22" s="790"/>
      <c r="G22" s="264">
        <f>G16+G20</f>
        <v>0</v>
      </c>
      <c r="I22" s="302" t="s">
        <v>245</v>
      </c>
    </row>
  </sheetData>
  <sheetProtection algorithmName="SHA-512" hashValue="2hKr9p8FC9VNxMUsJ0Mug/q8E8cA1Juj6bkF5+V0PLhgEoqb2CttOY8S5xO6X0wseYebtWMpRlYSNsdzi/pnlQ==" saltValue="6dUwhA4JqoHuDN8MI+ApWw==" spinCount="100000" sheet="1" objects="1" scenarios="1"/>
  <mergeCells count="15">
    <mergeCell ref="A10:D10"/>
    <mergeCell ref="A1:F1"/>
    <mergeCell ref="E22:F22"/>
    <mergeCell ref="A2:G2"/>
    <mergeCell ref="A4:D5"/>
    <mergeCell ref="E4:F4"/>
    <mergeCell ref="G4:G5"/>
    <mergeCell ref="A7:D7"/>
    <mergeCell ref="A15:G15"/>
    <mergeCell ref="A19:G19"/>
    <mergeCell ref="A6:D6"/>
    <mergeCell ref="A8:D8"/>
    <mergeCell ref="A9:D9"/>
    <mergeCell ref="A11:D11"/>
    <mergeCell ref="A12:D1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25"/>
  <sheetViews>
    <sheetView zoomScaleNormal="100" workbookViewId="0">
      <selection sqref="A1:F1"/>
    </sheetView>
  </sheetViews>
  <sheetFormatPr defaultColWidth="9.1796875" defaultRowHeight="14.5" x14ac:dyDescent="0.35"/>
  <cols>
    <col min="1" max="4" width="17.26953125" style="234" customWidth="1"/>
    <col min="5" max="6" width="17.54296875" style="234" customWidth="1"/>
    <col min="7" max="7" width="17.1796875" style="234" customWidth="1"/>
    <col min="8" max="8" width="2.81640625" style="234" customWidth="1"/>
    <col min="9" max="16384" width="9.1796875" style="234"/>
  </cols>
  <sheetData>
    <row r="1" spans="1:26" ht="29.25" customHeight="1" x14ac:dyDescent="0.35">
      <c r="A1" s="789" t="s">
        <v>187</v>
      </c>
      <c r="B1" s="789"/>
      <c r="C1" s="789"/>
      <c r="D1" s="789"/>
      <c r="E1" s="789"/>
      <c r="F1" s="789"/>
      <c r="G1" s="266">
        <f>+'Section A'!B2</f>
        <v>0</v>
      </c>
    </row>
    <row r="2" spans="1:26" ht="43.5" customHeight="1" x14ac:dyDescent="0.35">
      <c r="A2" s="800" t="s">
        <v>95</v>
      </c>
      <c r="B2" s="800"/>
      <c r="C2" s="800"/>
      <c r="D2" s="800"/>
      <c r="E2" s="800"/>
      <c r="F2" s="800"/>
      <c r="G2" s="800"/>
      <c r="H2" s="267"/>
      <c r="I2" s="267"/>
    </row>
    <row r="3" spans="1:26" ht="15" customHeight="1" x14ac:dyDescent="0.35">
      <c r="A3" s="798" t="s">
        <v>55</v>
      </c>
      <c r="B3" s="798"/>
      <c r="C3" s="798"/>
      <c r="D3" s="798"/>
      <c r="E3" s="798" t="s">
        <v>29</v>
      </c>
      <c r="F3" s="798"/>
      <c r="G3" s="798" t="s">
        <v>35</v>
      </c>
      <c r="H3" s="267"/>
      <c r="I3" s="267"/>
    </row>
    <row r="4" spans="1:26" ht="17.25" customHeight="1" x14ac:dyDescent="0.35">
      <c r="A4" s="798"/>
      <c r="B4" s="798"/>
      <c r="C4" s="798"/>
      <c r="D4" s="798"/>
      <c r="E4" s="316" t="s">
        <v>56</v>
      </c>
      <c r="F4" s="316" t="s">
        <v>35</v>
      </c>
      <c r="G4" s="798"/>
      <c r="H4" s="267"/>
      <c r="I4" s="267"/>
    </row>
    <row r="5" spans="1:26" x14ac:dyDescent="0.35">
      <c r="A5" s="801"/>
      <c r="B5" s="801"/>
      <c r="C5" s="801"/>
      <c r="D5" s="801"/>
      <c r="E5" s="307"/>
      <c r="F5" s="309"/>
      <c r="G5" s="264">
        <f t="shared" ref="G5:G9" si="0">ROUND(E5*F5,2)</f>
        <v>0</v>
      </c>
      <c r="H5" s="162"/>
      <c r="I5" s="162"/>
    </row>
    <row r="6" spans="1:26" x14ac:dyDescent="0.35">
      <c r="A6" s="795"/>
      <c r="B6" s="795"/>
      <c r="C6" s="795"/>
      <c r="D6" s="795"/>
      <c r="E6" s="307"/>
      <c r="F6" s="309"/>
      <c r="G6" s="264">
        <f t="shared" si="0"/>
        <v>0</v>
      </c>
      <c r="H6" s="162"/>
      <c r="I6" s="162"/>
    </row>
    <row r="7" spans="1:26" x14ac:dyDescent="0.35">
      <c r="A7" s="795"/>
      <c r="B7" s="795"/>
      <c r="C7" s="795"/>
      <c r="D7" s="795"/>
      <c r="E7" s="307"/>
      <c r="F7" s="309"/>
      <c r="G7" s="264">
        <f t="shared" si="0"/>
        <v>0</v>
      </c>
    </row>
    <row r="8" spans="1:26" x14ac:dyDescent="0.35">
      <c r="A8" s="795"/>
      <c r="B8" s="795"/>
      <c r="C8" s="795"/>
      <c r="D8" s="795"/>
      <c r="E8" s="307"/>
      <c r="F8" s="309"/>
      <c r="G8" s="264">
        <f t="shared" si="0"/>
        <v>0</v>
      </c>
    </row>
    <row r="9" spans="1:26" x14ac:dyDescent="0.35">
      <c r="A9" s="795"/>
      <c r="B9" s="795"/>
      <c r="C9" s="795"/>
      <c r="D9" s="795"/>
      <c r="E9" s="307"/>
      <c r="F9" s="309"/>
      <c r="G9" s="264">
        <f t="shared" si="0"/>
        <v>0</v>
      </c>
    </row>
    <row r="10" spans="1:26" ht="17.5" x14ac:dyDescent="0.65">
      <c r="A10" s="795"/>
      <c r="B10" s="795"/>
      <c r="C10" s="795"/>
      <c r="D10" s="795"/>
      <c r="E10" s="307"/>
      <c r="F10" s="309"/>
      <c r="G10" s="276">
        <f>ROUND(E10*F10,2)</f>
        <v>0</v>
      </c>
    </row>
    <row r="11" spans="1:26" x14ac:dyDescent="0.35">
      <c r="A11" s="795"/>
      <c r="B11" s="795"/>
      <c r="C11" s="795"/>
      <c r="D11" s="795"/>
      <c r="E11" s="306"/>
      <c r="F11" s="263" t="s">
        <v>41</v>
      </c>
      <c r="G11" s="264">
        <f>ROUND(SUM(G5:G10),2)</f>
        <v>0</v>
      </c>
      <c r="I11" s="279" t="s">
        <v>270</v>
      </c>
    </row>
    <row r="12" spans="1:26" x14ac:dyDescent="0.35">
      <c r="A12" s="795"/>
      <c r="B12" s="795"/>
      <c r="C12" s="795"/>
      <c r="D12" s="795"/>
      <c r="E12" s="266"/>
      <c r="F12" s="317"/>
      <c r="G12" s="281"/>
    </row>
    <row r="13" spans="1:26" x14ac:dyDescent="0.35">
      <c r="A13" s="795"/>
      <c r="B13" s="795"/>
      <c r="C13" s="795"/>
      <c r="D13" s="795"/>
      <c r="E13" s="307"/>
      <c r="F13" s="309"/>
      <c r="G13" s="264">
        <f>ROUND(E13*F13,2)</f>
        <v>0</v>
      </c>
    </row>
    <row r="14" spans="1:26" ht="17.5" x14ac:dyDescent="0.65">
      <c r="A14" s="795"/>
      <c r="B14" s="795"/>
      <c r="C14" s="795"/>
      <c r="D14" s="795"/>
      <c r="E14" s="307"/>
      <c r="F14" s="309"/>
      <c r="G14" s="276">
        <f>ROUND(E14*F14,2)</f>
        <v>0</v>
      </c>
    </row>
    <row r="15" spans="1:26" x14ac:dyDescent="0.35">
      <c r="A15" s="799"/>
      <c r="B15" s="799"/>
      <c r="C15" s="799"/>
      <c r="D15" s="799"/>
      <c r="E15" s="311"/>
      <c r="F15" s="265" t="s">
        <v>37</v>
      </c>
      <c r="G15" s="264">
        <f>ROUND(SUM(G12:G14),2)</f>
        <v>0</v>
      </c>
      <c r="I15" s="279" t="s">
        <v>270</v>
      </c>
    </row>
    <row r="16" spans="1:26" x14ac:dyDescent="0.35">
      <c r="A16" s="266"/>
      <c r="B16" s="266"/>
      <c r="C16" s="266"/>
      <c r="D16" s="266"/>
      <c r="E16" s="266"/>
      <c r="F16" s="317"/>
      <c r="G16" s="281"/>
      <c r="R16" s="310"/>
      <c r="S16" s="310"/>
      <c r="T16" s="310"/>
      <c r="U16" s="310"/>
      <c r="V16" s="787"/>
      <c r="W16" s="787"/>
      <c r="X16" s="310"/>
      <c r="Y16" s="310"/>
      <c r="Z16" s="284"/>
    </row>
    <row r="17" spans="1:26" x14ac:dyDescent="0.35">
      <c r="A17" s="286" t="s">
        <v>57</v>
      </c>
      <c r="B17" s="287"/>
      <c r="C17" s="287"/>
      <c r="D17" s="287"/>
      <c r="E17" s="287"/>
      <c r="F17" s="287"/>
      <c r="G17" s="312"/>
      <c r="I17" s="279" t="s">
        <v>242</v>
      </c>
      <c r="R17" s="786"/>
      <c r="S17" s="786"/>
      <c r="T17" s="310"/>
      <c r="U17" s="310"/>
      <c r="V17" s="785"/>
      <c r="W17" s="785"/>
      <c r="X17" s="310"/>
      <c r="Y17" s="310"/>
      <c r="Z17" s="318"/>
    </row>
    <row r="18" spans="1:26" ht="45" customHeight="1" x14ac:dyDescent="0.35">
      <c r="A18" s="794"/>
      <c r="B18" s="795"/>
      <c r="C18" s="795"/>
      <c r="D18" s="795"/>
      <c r="E18" s="795"/>
      <c r="F18" s="795"/>
      <c r="G18" s="796"/>
      <c r="I18" s="289"/>
      <c r="R18" s="786"/>
      <c r="S18" s="786"/>
      <c r="T18" s="310"/>
      <c r="U18" s="310"/>
      <c r="V18" s="786"/>
      <c r="W18" s="786"/>
      <c r="X18" s="310"/>
      <c r="Y18" s="310"/>
      <c r="Z18" s="319"/>
    </row>
    <row r="19" spans="1:26" x14ac:dyDescent="0.35">
      <c r="A19" s="290"/>
      <c r="B19" s="291"/>
      <c r="C19" s="291"/>
      <c r="D19" s="291"/>
      <c r="E19" s="292"/>
      <c r="F19" s="293" t="s">
        <v>240</v>
      </c>
      <c r="G19" s="294">
        <f>ROUND(G11,2)</f>
        <v>0</v>
      </c>
      <c r="I19" s="279" t="s">
        <v>246</v>
      </c>
    </row>
    <row r="20" spans="1:26" x14ac:dyDescent="0.35">
      <c r="A20" s="266"/>
      <c r="B20" s="266"/>
      <c r="C20" s="266"/>
      <c r="D20" s="266"/>
      <c r="E20" s="266"/>
      <c r="F20" s="266"/>
      <c r="G20" s="266"/>
    </row>
    <row r="21" spans="1:26" x14ac:dyDescent="0.35">
      <c r="A21" s="286" t="s">
        <v>58</v>
      </c>
      <c r="B21" s="295"/>
      <c r="C21" s="296"/>
      <c r="D21" s="296"/>
      <c r="E21" s="296"/>
      <c r="F21" s="296"/>
      <c r="G21" s="314"/>
      <c r="I21" s="279" t="s">
        <v>242</v>
      </c>
    </row>
    <row r="22" spans="1:26" ht="45" customHeight="1" x14ac:dyDescent="0.35">
      <c r="A22" s="794"/>
      <c r="B22" s="795"/>
      <c r="C22" s="795"/>
      <c r="D22" s="795"/>
      <c r="E22" s="795"/>
      <c r="F22" s="795"/>
      <c r="G22" s="796"/>
    </row>
    <row r="23" spans="1:26" x14ac:dyDescent="0.35">
      <c r="A23" s="298"/>
      <c r="B23" s="299"/>
      <c r="C23" s="299"/>
      <c r="D23" s="299"/>
      <c r="E23" s="292"/>
      <c r="F23" s="300" t="s">
        <v>37</v>
      </c>
      <c r="G23" s="294">
        <f>ROUND(G15,2)</f>
        <v>0</v>
      </c>
      <c r="I23" s="279" t="s">
        <v>247</v>
      </c>
    </row>
    <row r="24" spans="1:26" x14ac:dyDescent="0.35">
      <c r="A24" s="266"/>
      <c r="B24" s="266"/>
      <c r="C24" s="266"/>
      <c r="D24" s="266"/>
      <c r="E24" s="266"/>
      <c r="F24" s="266"/>
      <c r="G24" s="315"/>
    </row>
    <row r="25" spans="1:26" x14ac:dyDescent="0.35">
      <c r="A25" s="266"/>
      <c r="B25" s="266"/>
      <c r="C25" s="266"/>
      <c r="D25" s="266"/>
      <c r="E25" s="790" t="s">
        <v>59</v>
      </c>
      <c r="F25" s="790"/>
      <c r="G25" s="264">
        <f>G19+G23</f>
        <v>0</v>
      </c>
      <c r="I25" s="302" t="s">
        <v>245</v>
      </c>
    </row>
  </sheetData>
  <sheetProtection algorithmName="SHA-512" hashValue="9CU+1/9IKxDMj5mVIXz7OUfK69LP+HifBP/k9dmEg4cvT6DuV3NEoECARmGFFqVpVETwOPZwA+UHyyMsen1rGA==" saltValue="RfHlzXQIuWLrfwHQrHUDxQ==" spinCount="100000" sheet="1" objects="1" scenarios="1"/>
  <mergeCells count="24">
    <mergeCell ref="G3:G4"/>
    <mergeCell ref="A5:D5"/>
    <mergeCell ref="V18:W18"/>
    <mergeCell ref="V16:W16"/>
    <mergeCell ref="R17:S17"/>
    <mergeCell ref="V17:W17"/>
    <mergeCell ref="A13:D13"/>
    <mergeCell ref="R18:S18"/>
    <mergeCell ref="A22:G22"/>
    <mergeCell ref="E25:F25"/>
    <mergeCell ref="A1:F1"/>
    <mergeCell ref="A12:D12"/>
    <mergeCell ref="A14:D14"/>
    <mergeCell ref="A15:D15"/>
    <mergeCell ref="A6:D6"/>
    <mergeCell ref="A7:D7"/>
    <mergeCell ref="A8:D8"/>
    <mergeCell ref="A9:D9"/>
    <mergeCell ref="A10:D10"/>
    <mergeCell ref="A2:G2"/>
    <mergeCell ref="A3:D4"/>
    <mergeCell ref="A11:D11"/>
    <mergeCell ref="A18:G18"/>
    <mergeCell ref="E3:F3"/>
  </mergeCells>
  <printOptions horizontalCentered="1"/>
  <pageMargins left="0.25" right="0.25" top="0.25" bottom="0.25" header="0.3" footer="0.3"/>
  <pageSetup fitToHeight="0" orientation="landscape" r:id="rId1"/>
  <ignoredErrors>
    <ignoredError sqref="G10 G14"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6"/>
  <sheetViews>
    <sheetView zoomScaleNormal="100" workbookViewId="0">
      <selection sqref="A1:F1"/>
    </sheetView>
  </sheetViews>
  <sheetFormatPr defaultColWidth="9.1796875" defaultRowHeight="14.5" x14ac:dyDescent="0.35"/>
  <cols>
    <col min="1" max="3" width="18.7265625" style="234" customWidth="1"/>
    <col min="4" max="4" width="17.1796875" style="234" customWidth="1"/>
    <col min="5" max="5" width="16.26953125" style="234" customWidth="1"/>
    <col min="6" max="6" width="19.1796875" style="234" customWidth="1"/>
    <col min="7" max="7" width="18.7265625" style="234" customWidth="1"/>
    <col min="8" max="8" width="2.81640625" style="234" customWidth="1"/>
    <col min="9" max="16384" width="9.1796875" style="234"/>
  </cols>
  <sheetData>
    <row r="1" spans="1:9" ht="20.25" customHeight="1" x14ac:dyDescent="0.35">
      <c r="A1" s="789" t="s">
        <v>187</v>
      </c>
      <c r="B1" s="789"/>
      <c r="C1" s="789"/>
      <c r="D1" s="789"/>
      <c r="E1" s="789"/>
      <c r="F1" s="789"/>
      <c r="G1" s="266">
        <f>+'Section A'!B2</f>
        <v>0</v>
      </c>
    </row>
    <row r="2" spans="1:9" ht="66.75" customHeight="1" x14ac:dyDescent="0.35">
      <c r="A2" s="802" t="s">
        <v>196</v>
      </c>
      <c r="B2" s="802"/>
      <c r="C2" s="802"/>
      <c r="D2" s="802"/>
      <c r="E2" s="802"/>
      <c r="F2" s="802"/>
      <c r="G2" s="802"/>
      <c r="H2" s="267"/>
    </row>
    <row r="3" spans="1:9" ht="13.5" customHeight="1" x14ac:dyDescent="0.35">
      <c r="A3" s="803" t="s">
        <v>190</v>
      </c>
      <c r="B3" s="804"/>
      <c r="C3" s="804"/>
      <c r="D3" s="804"/>
      <c r="E3" s="804"/>
      <c r="F3" s="804"/>
      <c r="G3" s="804"/>
      <c r="H3" s="267"/>
    </row>
    <row r="4" spans="1:9" ht="90" customHeight="1" x14ac:dyDescent="0.35">
      <c r="A4" s="802" t="s">
        <v>194</v>
      </c>
      <c r="B4" s="802"/>
      <c r="C4" s="802"/>
      <c r="D4" s="802"/>
      <c r="E4" s="802"/>
      <c r="F4" s="802"/>
      <c r="G4" s="802"/>
      <c r="H4" s="267"/>
    </row>
    <row r="5" spans="1:9" ht="8.25" customHeight="1" x14ac:dyDescent="0.35">
      <c r="A5" s="805"/>
      <c r="B5" s="805"/>
      <c r="C5" s="805"/>
      <c r="D5" s="805"/>
      <c r="E5" s="805"/>
      <c r="F5" s="805"/>
      <c r="G5" s="805"/>
      <c r="H5" s="267"/>
    </row>
    <row r="6" spans="1:9" ht="15" customHeight="1" x14ac:dyDescent="0.35">
      <c r="A6" s="798" t="s">
        <v>192</v>
      </c>
      <c r="B6" s="798" t="s">
        <v>193</v>
      </c>
      <c r="C6" s="798" t="s">
        <v>191</v>
      </c>
      <c r="D6" s="798"/>
      <c r="E6" s="798"/>
      <c r="F6" s="798"/>
      <c r="G6" s="798" t="s">
        <v>35</v>
      </c>
      <c r="H6" s="267"/>
    </row>
    <row r="7" spans="1:9" x14ac:dyDescent="0.35">
      <c r="A7" s="798"/>
      <c r="B7" s="798"/>
      <c r="C7" s="798"/>
      <c r="D7" s="798"/>
      <c r="E7" s="798"/>
      <c r="F7" s="798"/>
      <c r="G7" s="798"/>
      <c r="H7" s="267"/>
    </row>
    <row r="8" spans="1:9" x14ac:dyDescent="0.35">
      <c r="A8" s="320"/>
      <c r="B8" s="321"/>
      <c r="C8" s="801"/>
      <c r="D8" s="801"/>
      <c r="E8" s="801"/>
      <c r="F8" s="801"/>
      <c r="G8" s="322">
        <v>0</v>
      </c>
      <c r="H8" s="162"/>
    </row>
    <row r="9" spans="1:9" x14ac:dyDescent="0.35">
      <c r="A9" s="323"/>
      <c r="B9" s="321"/>
      <c r="C9" s="795"/>
      <c r="D9" s="795"/>
      <c r="E9" s="795"/>
      <c r="F9" s="795"/>
      <c r="G9" s="322">
        <v>0</v>
      </c>
      <c r="H9" s="162"/>
    </row>
    <row r="10" spans="1:9" x14ac:dyDescent="0.35">
      <c r="A10" s="323"/>
      <c r="B10" s="321"/>
      <c r="C10" s="795"/>
      <c r="D10" s="795"/>
      <c r="E10" s="795"/>
      <c r="F10" s="795"/>
      <c r="G10" s="322">
        <v>0</v>
      </c>
      <c r="H10" s="162"/>
    </row>
    <row r="11" spans="1:9" x14ac:dyDescent="0.35">
      <c r="A11" s="324"/>
      <c r="B11" s="325"/>
      <c r="C11" s="795"/>
      <c r="D11" s="795"/>
      <c r="E11" s="795"/>
      <c r="F11" s="795"/>
      <c r="G11" s="326">
        <v>0</v>
      </c>
    </row>
    <row r="12" spans="1:9" x14ac:dyDescent="0.35">
      <c r="A12" s="327"/>
      <c r="B12" s="328"/>
      <c r="C12" s="266"/>
      <c r="D12" s="266"/>
      <c r="E12" s="306"/>
      <c r="F12" s="263" t="s">
        <v>41</v>
      </c>
      <c r="G12" s="264">
        <f>ROUND(SUM(G8:G11),2)</f>
        <v>0</v>
      </c>
      <c r="I12" s="279" t="s">
        <v>270</v>
      </c>
    </row>
    <row r="13" spans="1:9" x14ac:dyDescent="0.35">
      <c r="A13" s="327"/>
      <c r="B13" s="328"/>
      <c r="C13" s="795"/>
      <c r="D13" s="795"/>
      <c r="E13" s="795"/>
      <c r="F13" s="795"/>
      <c r="G13" s="281"/>
    </row>
    <row r="14" spans="1:9" x14ac:dyDescent="0.35">
      <c r="A14" s="327"/>
      <c r="B14" s="328"/>
      <c r="C14" s="795"/>
      <c r="D14" s="795"/>
      <c r="E14" s="795"/>
      <c r="F14" s="795"/>
      <c r="G14" s="322">
        <v>0</v>
      </c>
    </row>
    <row r="15" spans="1:9" x14ac:dyDescent="0.35">
      <c r="A15" s="327"/>
      <c r="B15" s="328"/>
      <c r="C15" s="795"/>
      <c r="D15" s="795"/>
      <c r="E15" s="795"/>
      <c r="F15" s="795"/>
      <c r="G15" s="326">
        <v>0</v>
      </c>
    </row>
    <row r="16" spans="1:9" x14ac:dyDescent="0.35">
      <c r="A16" s="327"/>
      <c r="B16" s="328"/>
      <c r="C16" s="266"/>
      <c r="D16" s="266"/>
      <c r="E16" s="311"/>
      <c r="F16" s="265" t="s">
        <v>37</v>
      </c>
      <c r="G16" s="264">
        <f>ROUND(SUM(G13:G15),2)</f>
        <v>0</v>
      </c>
      <c r="I16" s="279" t="s">
        <v>270</v>
      </c>
    </row>
    <row r="17" spans="1:9" x14ac:dyDescent="0.35">
      <c r="A17" s="329"/>
      <c r="B17" s="329"/>
      <c r="C17" s="266"/>
      <c r="D17" s="266"/>
      <c r="E17" s="266"/>
      <c r="F17" s="317"/>
      <c r="G17" s="281"/>
    </row>
    <row r="18" spans="1:9" x14ac:dyDescent="0.35">
      <c r="A18" s="286" t="s">
        <v>96</v>
      </c>
      <c r="B18" s="287"/>
      <c r="C18" s="287"/>
      <c r="D18" s="287"/>
      <c r="E18" s="287"/>
      <c r="F18" s="287"/>
      <c r="G18" s="312"/>
      <c r="I18" s="279" t="s">
        <v>242</v>
      </c>
    </row>
    <row r="19" spans="1:9" ht="45" customHeight="1" x14ac:dyDescent="0.35">
      <c r="A19" s="794"/>
      <c r="B19" s="795"/>
      <c r="C19" s="795"/>
      <c r="D19" s="795"/>
      <c r="E19" s="795"/>
      <c r="F19" s="795"/>
      <c r="G19" s="796"/>
      <c r="I19" s="289"/>
    </row>
    <row r="20" spans="1:9" x14ac:dyDescent="0.35">
      <c r="A20" s="290"/>
      <c r="B20" s="291"/>
      <c r="C20" s="291"/>
      <c r="D20" s="291"/>
      <c r="E20" s="292"/>
      <c r="F20" s="293" t="s">
        <v>240</v>
      </c>
      <c r="G20" s="294">
        <f>ROUND(G12,2)</f>
        <v>0</v>
      </c>
      <c r="I20" s="279" t="s">
        <v>246</v>
      </c>
    </row>
    <row r="21" spans="1:9" ht="14.25" customHeight="1" x14ac:dyDescent="0.35">
      <c r="A21" s="266"/>
      <c r="B21" s="266"/>
      <c r="C21" s="266"/>
      <c r="D21" s="266"/>
      <c r="E21" s="266"/>
      <c r="F21" s="266"/>
      <c r="G21" s="266"/>
      <c r="I21" s="289"/>
    </row>
    <row r="22" spans="1:9" x14ac:dyDescent="0.35">
      <c r="A22" s="286" t="s">
        <v>97</v>
      </c>
      <c r="B22" s="295"/>
      <c r="C22" s="296"/>
      <c r="D22" s="296"/>
      <c r="E22" s="296"/>
      <c r="F22" s="296"/>
      <c r="G22" s="314"/>
      <c r="I22" s="279" t="s">
        <v>242</v>
      </c>
    </row>
    <row r="23" spans="1:9" ht="45" customHeight="1" x14ac:dyDescent="0.35">
      <c r="A23" s="794"/>
      <c r="B23" s="795"/>
      <c r="C23" s="795"/>
      <c r="D23" s="795"/>
      <c r="E23" s="795"/>
      <c r="F23" s="795"/>
      <c r="G23" s="796"/>
    </row>
    <row r="24" spans="1:9" ht="15.75" customHeight="1" x14ac:dyDescent="0.35">
      <c r="A24" s="298"/>
      <c r="B24" s="299"/>
      <c r="C24" s="299"/>
      <c r="D24" s="299"/>
      <c r="E24" s="292"/>
      <c r="F24" s="300" t="s">
        <v>37</v>
      </c>
      <c r="G24" s="294">
        <f>ROUND(G16,2)</f>
        <v>0</v>
      </c>
      <c r="I24" s="279" t="s">
        <v>247</v>
      </c>
    </row>
    <row r="25" spans="1:9" x14ac:dyDescent="0.35">
      <c r="A25" s="266"/>
      <c r="B25" s="266"/>
      <c r="C25" s="266"/>
      <c r="D25" s="266"/>
      <c r="E25" s="266"/>
      <c r="F25" s="266"/>
      <c r="G25" s="301"/>
    </row>
    <row r="26" spans="1:9" x14ac:dyDescent="0.35">
      <c r="A26" s="266"/>
      <c r="B26" s="266"/>
      <c r="C26" s="266"/>
      <c r="D26" s="266"/>
      <c r="E26" s="790" t="s">
        <v>98</v>
      </c>
      <c r="F26" s="790"/>
      <c r="G26" s="264">
        <f>G20+G24</f>
        <v>0</v>
      </c>
      <c r="I26" s="302" t="s">
        <v>245</v>
      </c>
    </row>
  </sheetData>
  <sheetProtection algorithmName="SHA-512" hashValue="7GN8mDAEfbywE6eQhuG/LL13FWrY8SnySO//LZNNxQsBmzMvyjoelkKfAtBG3BC7BrXitxs8kTUJdRDvWXb5xA==" saltValue="v6QM4Mw/awE6GtO3uXKwNA==" spinCount="100000" sheet="1" objects="1" scenarios="1"/>
  <mergeCells count="19">
    <mergeCell ref="C15:F15"/>
    <mergeCell ref="C13:F13"/>
    <mergeCell ref="C14:F14"/>
    <mergeCell ref="A1:F1"/>
    <mergeCell ref="A2:G2"/>
    <mergeCell ref="G6:G7"/>
    <mergeCell ref="E26:F26"/>
    <mergeCell ref="A3:G3"/>
    <mergeCell ref="A4:G4"/>
    <mergeCell ref="A5:G5"/>
    <mergeCell ref="A6:A7"/>
    <mergeCell ref="B6:B7"/>
    <mergeCell ref="C6:F7"/>
    <mergeCell ref="A19:G19"/>
    <mergeCell ref="A23:G23"/>
    <mergeCell ref="C8:F8"/>
    <mergeCell ref="C9:F9"/>
    <mergeCell ref="C10:F10"/>
    <mergeCell ref="C11:F11"/>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EB11-3232-4E18-B6EA-84CF2A98AA49}">
  <sheetPr>
    <pageSetUpPr fitToPage="1"/>
  </sheetPr>
  <dimension ref="B1:P145"/>
  <sheetViews>
    <sheetView topLeftCell="A93" zoomScaleNormal="100" workbookViewId="0">
      <selection activeCell="C108" sqref="C108:P108"/>
    </sheetView>
  </sheetViews>
  <sheetFormatPr defaultColWidth="9.1796875" defaultRowHeight="14.5" x14ac:dyDescent="0.35"/>
  <cols>
    <col min="1" max="1" width="1.453125" style="234" customWidth="1"/>
    <col min="2" max="13" width="9.453125" style="234" customWidth="1"/>
    <col min="14" max="14" width="14.26953125" style="234" customWidth="1"/>
    <col min="15" max="15" width="2.7265625" style="234" customWidth="1"/>
    <col min="16" max="16" width="2.1796875" style="234" customWidth="1"/>
    <col min="17" max="16384" width="9.1796875" style="234"/>
  </cols>
  <sheetData>
    <row r="1" spans="2:16" ht="20" x14ac:dyDescent="0.35">
      <c r="B1" s="624" t="s">
        <v>275</v>
      </c>
      <c r="C1" s="624"/>
      <c r="D1" s="624"/>
      <c r="E1" s="624"/>
      <c r="F1" s="624"/>
      <c r="G1" s="624"/>
      <c r="H1" s="624"/>
      <c r="I1" s="624"/>
      <c r="J1" s="624"/>
      <c r="K1" s="624"/>
      <c r="L1" s="624"/>
      <c r="M1" s="624"/>
      <c r="N1" s="624"/>
      <c r="O1" s="624"/>
      <c r="P1" s="624"/>
    </row>
    <row r="2" spans="2:16" ht="8.25" customHeight="1" x14ac:dyDescent="0.35">
      <c r="B2" s="235"/>
      <c r="C2" s="236"/>
      <c r="D2" s="236"/>
      <c r="E2" s="236"/>
      <c r="F2" s="236"/>
      <c r="G2" s="236"/>
      <c r="H2" s="236"/>
      <c r="I2" s="236"/>
      <c r="J2" s="236"/>
      <c r="K2" s="236"/>
      <c r="L2" s="236"/>
      <c r="M2" s="236"/>
      <c r="N2" s="236"/>
      <c r="O2" s="236"/>
      <c r="P2" s="236"/>
    </row>
    <row r="3" spans="2:16" ht="22.5" customHeight="1" x14ac:dyDescent="0.35">
      <c r="B3" s="625" t="s">
        <v>276</v>
      </c>
      <c r="C3" s="626"/>
      <c r="D3" s="626"/>
      <c r="E3" s="626"/>
      <c r="F3" s="626"/>
      <c r="G3" s="626"/>
      <c r="H3" s="626"/>
      <c r="I3" s="626"/>
      <c r="J3" s="626"/>
      <c r="K3" s="626"/>
      <c r="L3" s="626"/>
      <c r="M3" s="626"/>
      <c r="N3" s="626"/>
      <c r="O3" s="626"/>
      <c r="P3" s="626"/>
    </row>
    <row r="4" spans="2:16" ht="54" customHeight="1" x14ac:dyDescent="0.35">
      <c r="B4" s="627" t="s">
        <v>277</v>
      </c>
      <c r="C4" s="627"/>
      <c r="D4" s="627"/>
      <c r="E4" s="627"/>
      <c r="F4" s="627"/>
      <c r="G4" s="627"/>
      <c r="H4" s="627"/>
      <c r="I4" s="627"/>
      <c r="J4" s="627"/>
      <c r="K4" s="627"/>
      <c r="L4" s="627"/>
      <c r="M4" s="627"/>
      <c r="N4" s="627"/>
      <c r="O4" s="627"/>
      <c r="P4" s="627"/>
    </row>
    <row r="5" spans="2:16" ht="10.5" customHeight="1" x14ac:dyDescent="0.35">
      <c r="B5" s="237"/>
      <c r="C5" s="238"/>
      <c r="D5" s="238"/>
      <c r="E5" s="238"/>
      <c r="F5" s="238"/>
      <c r="G5" s="238"/>
      <c r="H5" s="238"/>
      <c r="I5" s="238"/>
      <c r="J5" s="238"/>
      <c r="K5" s="238"/>
      <c r="L5" s="238"/>
      <c r="M5" s="238"/>
      <c r="N5" s="238"/>
      <c r="O5" s="238"/>
      <c r="P5" s="238"/>
    </row>
    <row r="6" spans="2:16" ht="15" customHeight="1" x14ac:dyDescent="0.35">
      <c r="B6" s="239" t="s">
        <v>278</v>
      </c>
      <c r="C6" s="240"/>
      <c r="D6" s="240"/>
      <c r="E6" s="240"/>
      <c r="F6" s="240"/>
      <c r="G6" s="240"/>
      <c r="H6" s="240"/>
      <c r="I6" s="240"/>
      <c r="J6" s="240"/>
      <c r="K6" s="240"/>
      <c r="L6" s="240"/>
      <c r="M6" s="240"/>
      <c r="N6" s="240"/>
      <c r="O6" s="240"/>
      <c r="P6" s="238"/>
    </row>
    <row r="7" spans="2:16" ht="15" customHeight="1" x14ac:dyDescent="0.35">
      <c r="B7" s="240"/>
      <c r="C7" s="239" t="s">
        <v>279</v>
      </c>
      <c r="D7" s="240"/>
      <c r="E7" s="240"/>
      <c r="F7" s="240"/>
      <c r="G7" s="240"/>
      <c r="H7" s="240"/>
      <c r="I7" s="240"/>
      <c r="J7" s="240"/>
      <c r="K7" s="240"/>
      <c r="L7" s="240"/>
      <c r="M7" s="240"/>
      <c r="N7" s="240"/>
      <c r="O7" s="240"/>
      <c r="P7" s="238"/>
    </row>
    <row r="8" spans="2:16" ht="10.5" customHeight="1" x14ac:dyDescent="0.35">
      <c r="B8" s="240"/>
      <c r="C8" s="240"/>
      <c r="D8" s="240"/>
      <c r="E8" s="240"/>
      <c r="F8" s="240"/>
      <c r="G8" s="240"/>
      <c r="H8" s="240"/>
      <c r="I8" s="240"/>
      <c r="J8" s="240"/>
      <c r="K8" s="240"/>
      <c r="L8" s="240"/>
      <c r="M8" s="240"/>
      <c r="N8" s="240"/>
      <c r="O8" s="240"/>
      <c r="P8" s="238"/>
    </row>
    <row r="9" spans="2:16" ht="15" customHeight="1" x14ac:dyDescent="0.35">
      <c r="B9" s="240"/>
      <c r="C9" s="239" t="s">
        <v>280</v>
      </c>
      <c r="D9" s="240"/>
      <c r="E9" s="240"/>
      <c r="F9" s="240"/>
      <c r="G9" s="240"/>
      <c r="H9" s="240"/>
      <c r="I9" s="240"/>
      <c r="J9" s="240"/>
      <c r="K9" s="240"/>
      <c r="L9" s="240"/>
      <c r="M9" s="240"/>
      <c r="N9" s="240"/>
      <c r="O9" s="240"/>
      <c r="P9" s="238"/>
    </row>
    <row r="10" spans="2:16" ht="10.5" customHeight="1" x14ac:dyDescent="0.35">
      <c r="B10" s="240"/>
      <c r="C10" s="240"/>
      <c r="D10" s="240"/>
      <c r="E10" s="240"/>
      <c r="F10" s="240"/>
      <c r="G10" s="240"/>
      <c r="H10" s="240"/>
      <c r="I10" s="240"/>
      <c r="J10" s="240"/>
      <c r="K10" s="240"/>
      <c r="L10" s="240"/>
      <c r="M10" s="240"/>
      <c r="N10" s="240"/>
      <c r="O10" s="240"/>
      <c r="P10" s="238"/>
    </row>
    <row r="11" spans="2:16" ht="27" customHeight="1" x14ac:dyDescent="0.35">
      <c r="B11" s="240"/>
      <c r="C11" s="623" t="s">
        <v>281</v>
      </c>
      <c r="D11" s="623"/>
      <c r="E11" s="623"/>
      <c r="F11" s="623"/>
      <c r="G11" s="623"/>
      <c r="H11" s="623"/>
      <c r="I11" s="623"/>
      <c r="J11" s="623"/>
      <c r="K11" s="623"/>
      <c r="L11" s="623"/>
      <c r="M11" s="623"/>
      <c r="N11" s="623"/>
      <c r="O11" s="623"/>
      <c r="P11" s="623"/>
    </row>
    <row r="12" spans="2:16" ht="10.5" customHeight="1" x14ac:dyDescent="0.35">
      <c r="B12" s="236"/>
      <c r="C12" s="241"/>
      <c r="D12" s="241"/>
      <c r="E12" s="241"/>
      <c r="F12" s="241"/>
      <c r="G12" s="241"/>
      <c r="H12" s="241"/>
      <c r="I12" s="241"/>
      <c r="J12" s="241"/>
      <c r="K12" s="241"/>
      <c r="L12" s="241"/>
      <c r="M12" s="241"/>
      <c r="N12" s="241"/>
      <c r="O12" s="241"/>
      <c r="P12" s="238"/>
    </row>
    <row r="13" spans="2:16" ht="15" customHeight="1" x14ac:dyDescent="0.35">
      <c r="B13" s="236"/>
      <c r="C13" s="239" t="s">
        <v>282</v>
      </c>
      <c r="D13" s="241"/>
      <c r="E13" s="241"/>
      <c r="F13" s="241"/>
      <c r="G13" s="241"/>
      <c r="H13" s="241"/>
      <c r="I13" s="241"/>
      <c r="J13" s="241"/>
      <c r="K13" s="241"/>
      <c r="L13" s="241"/>
      <c r="M13" s="241"/>
      <c r="N13" s="241"/>
      <c r="O13" s="241"/>
      <c r="P13" s="238"/>
    </row>
    <row r="14" spans="2:16" ht="10.5" customHeight="1" x14ac:dyDescent="0.35">
      <c r="B14" s="237"/>
      <c r="C14" s="238"/>
      <c r="D14" s="238"/>
      <c r="E14" s="238"/>
      <c r="F14" s="238"/>
      <c r="G14" s="238"/>
      <c r="H14" s="238"/>
      <c r="I14" s="238"/>
      <c r="J14" s="238"/>
      <c r="K14" s="238"/>
      <c r="L14" s="238"/>
      <c r="M14" s="238"/>
      <c r="N14" s="238"/>
      <c r="O14" s="238"/>
      <c r="P14" s="238"/>
    </row>
    <row r="15" spans="2:16" ht="15" customHeight="1" x14ac:dyDescent="0.35">
      <c r="B15" s="237"/>
      <c r="C15" s="623" t="s">
        <v>283</v>
      </c>
      <c r="D15" s="623"/>
      <c r="E15" s="623"/>
      <c r="F15" s="623"/>
      <c r="G15" s="623"/>
      <c r="H15" s="623"/>
      <c r="I15" s="623"/>
      <c r="J15" s="623"/>
      <c r="K15" s="623"/>
      <c r="L15" s="623"/>
      <c r="M15" s="623"/>
      <c r="N15" s="623"/>
      <c r="O15" s="623"/>
      <c r="P15" s="623"/>
    </row>
    <row r="16" spans="2:16" ht="15" customHeight="1" x14ac:dyDescent="0.35">
      <c r="B16" s="237"/>
      <c r="C16" s="623"/>
      <c r="D16" s="623"/>
      <c r="E16" s="623"/>
      <c r="F16" s="623"/>
      <c r="G16" s="623"/>
      <c r="H16" s="623"/>
      <c r="I16" s="623"/>
      <c r="J16" s="623"/>
      <c r="K16" s="623"/>
      <c r="L16" s="623"/>
      <c r="M16" s="623"/>
      <c r="N16" s="623"/>
      <c r="O16" s="623"/>
      <c r="P16" s="623"/>
    </row>
    <row r="17" spans="2:16" ht="10.5" customHeight="1" x14ac:dyDescent="0.35">
      <c r="B17" s="237"/>
      <c r="C17" s="623"/>
      <c r="D17" s="623"/>
      <c r="E17" s="623"/>
      <c r="F17" s="623"/>
      <c r="G17" s="623"/>
      <c r="H17" s="623"/>
      <c r="I17" s="623"/>
      <c r="J17" s="623"/>
      <c r="K17" s="623"/>
      <c r="L17" s="623"/>
      <c r="M17" s="623"/>
      <c r="N17" s="623"/>
      <c r="O17" s="623"/>
      <c r="P17" s="623"/>
    </row>
    <row r="18" spans="2:16" ht="10.5" customHeight="1" x14ac:dyDescent="0.35">
      <c r="B18" s="237"/>
      <c r="C18" s="623"/>
      <c r="D18" s="623"/>
      <c r="E18" s="623"/>
      <c r="F18" s="623"/>
      <c r="G18" s="623"/>
      <c r="H18" s="623"/>
      <c r="I18" s="623"/>
      <c r="J18" s="623"/>
      <c r="K18" s="623"/>
      <c r="L18" s="623"/>
      <c r="M18" s="623"/>
      <c r="N18" s="623"/>
      <c r="O18" s="623"/>
      <c r="P18" s="623"/>
    </row>
    <row r="19" spans="2:16" ht="10.5" customHeight="1" x14ac:dyDescent="0.35">
      <c r="B19" s="237"/>
      <c r="C19" s="241"/>
      <c r="D19" s="241"/>
      <c r="E19" s="241"/>
      <c r="F19" s="241"/>
      <c r="G19" s="241"/>
      <c r="H19" s="241"/>
      <c r="I19" s="241"/>
      <c r="J19" s="241"/>
      <c r="K19" s="241"/>
      <c r="L19" s="241"/>
      <c r="M19" s="241"/>
      <c r="N19" s="241"/>
      <c r="O19" s="241"/>
      <c r="P19" s="238"/>
    </row>
    <row r="20" spans="2:16" ht="25.5" customHeight="1" x14ac:dyDescent="0.35">
      <c r="B20" s="237"/>
      <c r="C20" s="623" t="s">
        <v>284</v>
      </c>
      <c r="D20" s="623"/>
      <c r="E20" s="623"/>
      <c r="F20" s="623"/>
      <c r="G20" s="623"/>
      <c r="H20" s="623"/>
      <c r="I20" s="623"/>
      <c r="J20" s="623"/>
      <c r="K20" s="623"/>
      <c r="L20" s="623"/>
      <c r="M20" s="623"/>
      <c r="N20" s="623"/>
      <c r="O20" s="623"/>
      <c r="P20" s="623"/>
    </row>
    <row r="21" spans="2:16" ht="15" customHeight="1" x14ac:dyDescent="0.35">
      <c r="B21" s="237"/>
      <c r="C21" s="238"/>
      <c r="D21" s="238"/>
      <c r="E21" s="238"/>
      <c r="F21" s="238"/>
      <c r="G21" s="238"/>
      <c r="H21" s="238"/>
      <c r="I21" s="238"/>
      <c r="J21" s="238"/>
      <c r="K21" s="238"/>
      <c r="L21" s="238"/>
      <c r="M21" s="238"/>
      <c r="N21" s="238"/>
      <c r="O21" s="238"/>
      <c r="P21" s="238"/>
    </row>
    <row r="22" spans="2:16" ht="22.5" customHeight="1" x14ac:dyDescent="0.35">
      <c r="B22" s="626" t="s">
        <v>285</v>
      </c>
      <c r="C22" s="626"/>
      <c r="D22" s="626"/>
      <c r="E22" s="626"/>
      <c r="F22" s="626"/>
      <c r="G22" s="626"/>
      <c r="H22" s="626"/>
      <c r="I22" s="626"/>
      <c r="J22" s="626"/>
      <c r="K22" s="626"/>
      <c r="L22" s="626"/>
      <c r="M22" s="626"/>
      <c r="N22" s="626"/>
      <c r="O22" s="626"/>
      <c r="P22" s="626"/>
    </row>
    <row r="23" spans="2:16" ht="28.5" customHeight="1" x14ac:dyDescent="0.35">
      <c r="B23" s="628" t="s">
        <v>286</v>
      </c>
      <c r="C23" s="628"/>
      <c r="D23" s="628"/>
      <c r="E23" s="628"/>
      <c r="F23" s="628"/>
      <c r="G23" s="628"/>
      <c r="H23" s="628"/>
      <c r="I23" s="628"/>
      <c r="J23" s="628"/>
      <c r="K23" s="628"/>
      <c r="L23" s="628"/>
      <c r="M23" s="628"/>
      <c r="N23" s="628"/>
      <c r="O23" s="628"/>
      <c r="P23" s="628"/>
    </row>
    <row r="24" spans="2:16" ht="10.5" customHeight="1" x14ac:dyDescent="0.35">
      <c r="B24" s="242"/>
      <c r="C24" s="243"/>
      <c r="D24" s="243"/>
      <c r="E24" s="243"/>
      <c r="F24" s="243"/>
      <c r="G24" s="243"/>
      <c r="H24" s="243"/>
      <c r="I24" s="243"/>
      <c r="J24" s="243"/>
      <c r="K24" s="243"/>
      <c r="L24" s="243"/>
      <c r="M24" s="243"/>
      <c r="N24" s="243"/>
      <c r="O24" s="243"/>
      <c r="P24" s="243"/>
    </row>
    <row r="25" spans="2:16" ht="24" customHeight="1" x14ac:dyDescent="0.35">
      <c r="B25" s="628" t="s">
        <v>287</v>
      </c>
      <c r="C25" s="628"/>
      <c r="D25" s="628"/>
      <c r="E25" s="628"/>
      <c r="F25" s="628"/>
      <c r="G25" s="628"/>
      <c r="H25" s="628"/>
      <c r="I25" s="628"/>
      <c r="J25" s="628"/>
      <c r="K25" s="628"/>
      <c r="L25" s="628"/>
      <c r="M25" s="628"/>
      <c r="N25" s="628"/>
      <c r="O25" s="628"/>
      <c r="P25" s="628"/>
    </row>
    <row r="26" spans="2:16" ht="10.5" customHeight="1" x14ac:dyDescent="0.35">
      <c r="B26" s="242"/>
      <c r="C26" s="243"/>
      <c r="D26" s="243"/>
      <c r="E26" s="243"/>
      <c r="F26" s="243"/>
      <c r="G26" s="243"/>
      <c r="H26" s="243"/>
      <c r="I26" s="243"/>
      <c r="J26" s="243"/>
      <c r="K26" s="243"/>
      <c r="L26" s="243"/>
      <c r="M26" s="243"/>
      <c r="N26" s="243"/>
      <c r="O26" s="243"/>
      <c r="P26" s="243"/>
    </row>
    <row r="27" spans="2:16" ht="24" customHeight="1" x14ac:dyDescent="0.35">
      <c r="B27" s="628" t="s">
        <v>288</v>
      </c>
      <c r="C27" s="628"/>
      <c r="D27" s="628"/>
      <c r="E27" s="628"/>
      <c r="F27" s="628"/>
      <c r="G27" s="628"/>
      <c r="H27" s="628"/>
      <c r="I27" s="628"/>
      <c r="J27" s="628"/>
      <c r="K27" s="628"/>
      <c r="L27" s="628"/>
      <c r="M27" s="628"/>
      <c r="N27" s="628"/>
      <c r="O27" s="628"/>
      <c r="P27" s="628"/>
    </row>
    <row r="28" spans="2:16" ht="10.5" customHeight="1" x14ac:dyDescent="0.35">
      <c r="B28" s="242"/>
      <c r="C28" s="243"/>
      <c r="D28" s="243"/>
      <c r="E28" s="243"/>
      <c r="F28" s="243"/>
      <c r="G28" s="243"/>
      <c r="H28" s="243"/>
      <c r="I28" s="243"/>
      <c r="J28" s="243"/>
      <c r="K28" s="243"/>
      <c r="L28" s="243"/>
      <c r="M28" s="243"/>
      <c r="N28" s="243"/>
      <c r="O28" s="243"/>
      <c r="P28" s="243"/>
    </row>
    <row r="29" spans="2:16" ht="38.25" customHeight="1" x14ac:dyDescent="0.35">
      <c r="B29" s="628" t="s">
        <v>289</v>
      </c>
      <c r="C29" s="628"/>
      <c r="D29" s="628"/>
      <c r="E29" s="628"/>
      <c r="F29" s="628"/>
      <c r="G29" s="628"/>
      <c r="H29" s="628"/>
      <c r="I29" s="628"/>
      <c r="J29" s="628"/>
      <c r="K29" s="628"/>
      <c r="L29" s="628"/>
      <c r="M29" s="628"/>
      <c r="N29" s="628"/>
      <c r="O29" s="628"/>
      <c r="P29" s="628"/>
    </row>
    <row r="30" spans="2:16" ht="10.5" customHeight="1" x14ac:dyDescent="0.35">
      <c r="B30" s="242"/>
      <c r="C30" s="243"/>
      <c r="D30" s="243"/>
      <c r="E30" s="243"/>
      <c r="F30" s="243"/>
      <c r="G30" s="243"/>
      <c r="H30" s="243"/>
      <c r="I30" s="243"/>
      <c r="J30" s="243"/>
      <c r="K30" s="243"/>
      <c r="L30" s="243"/>
      <c r="M30" s="243"/>
      <c r="N30" s="243"/>
      <c r="O30" s="243"/>
      <c r="P30" s="243"/>
    </row>
    <row r="31" spans="2:16" ht="37.5" customHeight="1" x14ac:dyDescent="0.35">
      <c r="B31" s="628" t="s">
        <v>290</v>
      </c>
      <c r="C31" s="628"/>
      <c r="D31" s="628"/>
      <c r="E31" s="628"/>
      <c r="F31" s="628"/>
      <c r="G31" s="628"/>
      <c r="H31" s="628"/>
      <c r="I31" s="628"/>
      <c r="J31" s="628"/>
      <c r="K31" s="628"/>
      <c r="L31" s="628"/>
      <c r="M31" s="628"/>
      <c r="N31" s="628"/>
      <c r="O31" s="628"/>
      <c r="P31" s="628"/>
    </row>
    <row r="32" spans="2:16" ht="10.5" customHeight="1" x14ac:dyDescent="0.35">
      <c r="B32" s="242"/>
      <c r="C32" s="243"/>
      <c r="D32" s="243"/>
      <c r="E32" s="243"/>
      <c r="F32" s="243"/>
      <c r="G32" s="243"/>
      <c r="H32" s="243"/>
      <c r="I32" s="243"/>
      <c r="J32" s="243"/>
      <c r="K32" s="243"/>
      <c r="L32" s="243"/>
      <c r="M32" s="243"/>
      <c r="N32" s="243"/>
      <c r="O32" s="243"/>
      <c r="P32" s="243"/>
    </row>
    <row r="33" spans="2:16" ht="36" customHeight="1" x14ac:dyDescent="0.35">
      <c r="B33" s="628" t="s">
        <v>291</v>
      </c>
      <c r="C33" s="628"/>
      <c r="D33" s="628"/>
      <c r="E33" s="628"/>
      <c r="F33" s="628"/>
      <c r="G33" s="628"/>
      <c r="H33" s="628"/>
      <c r="I33" s="628"/>
      <c r="J33" s="628"/>
      <c r="K33" s="628"/>
      <c r="L33" s="628"/>
      <c r="M33" s="628"/>
      <c r="N33" s="628"/>
      <c r="O33" s="628"/>
      <c r="P33" s="628"/>
    </row>
    <row r="34" spans="2:16" ht="10.5" customHeight="1" x14ac:dyDescent="0.35">
      <c r="B34" s="242"/>
      <c r="C34" s="243"/>
      <c r="D34" s="243"/>
      <c r="E34" s="243"/>
      <c r="F34" s="243"/>
      <c r="G34" s="243"/>
      <c r="H34" s="243"/>
      <c r="I34" s="243"/>
      <c r="J34" s="243"/>
      <c r="K34" s="243"/>
      <c r="L34" s="243"/>
      <c r="M34" s="243"/>
      <c r="N34" s="243"/>
      <c r="O34" s="243"/>
      <c r="P34" s="243"/>
    </row>
    <row r="35" spans="2:16" ht="27.75" customHeight="1" x14ac:dyDescent="0.35">
      <c r="B35" s="628" t="s">
        <v>292</v>
      </c>
      <c r="C35" s="628"/>
      <c r="D35" s="628"/>
      <c r="E35" s="628"/>
      <c r="F35" s="628"/>
      <c r="G35" s="628"/>
      <c r="H35" s="628"/>
      <c r="I35" s="628"/>
      <c r="J35" s="628"/>
      <c r="K35" s="628"/>
      <c r="L35" s="628"/>
      <c r="M35" s="628"/>
      <c r="N35" s="628"/>
      <c r="O35" s="628"/>
      <c r="P35" s="628"/>
    </row>
    <row r="36" spans="2:16" ht="10.5" customHeight="1" x14ac:dyDescent="0.35">
      <c r="B36" s="242"/>
      <c r="C36" s="243"/>
      <c r="D36" s="243"/>
      <c r="E36" s="243"/>
      <c r="F36" s="243"/>
      <c r="G36" s="243"/>
      <c r="H36" s="243"/>
      <c r="I36" s="243"/>
      <c r="J36" s="243"/>
      <c r="K36" s="243"/>
      <c r="L36" s="243"/>
      <c r="M36" s="243"/>
      <c r="N36" s="243"/>
      <c r="O36" s="243"/>
      <c r="P36" s="243"/>
    </row>
    <row r="37" spans="2:16" ht="15" customHeight="1" x14ac:dyDescent="0.35">
      <c r="B37" s="628" t="s">
        <v>293</v>
      </c>
      <c r="C37" s="628"/>
      <c r="D37" s="628"/>
      <c r="E37" s="628"/>
      <c r="F37" s="628"/>
      <c r="G37" s="628"/>
      <c r="H37" s="628"/>
      <c r="I37" s="628"/>
      <c r="J37" s="628"/>
      <c r="K37" s="628"/>
      <c r="L37" s="628"/>
      <c r="M37" s="628"/>
      <c r="N37" s="628"/>
      <c r="O37" s="628"/>
      <c r="P37" s="628"/>
    </row>
    <row r="38" spans="2:16" ht="10.5" customHeight="1" x14ac:dyDescent="0.35">
      <c r="B38" s="242"/>
      <c r="C38" s="243"/>
      <c r="D38" s="243"/>
      <c r="E38" s="243"/>
      <c r="F38" s="243"/>
      <c r="G38" s="243"/>
      <c r="H38" s="243"/>
      <c r="I38" s="243"/>
      <c r="J38" s="243"/>
      <c r="K38" s="243"/>
      <c r="L38" s="243"/>
      <c r="M38" s="243"/>
      <c r="N38" s="243"/>
      <c r="O38" s="243"/>
      <c r="P38" s="243"/>
    </row>
    <row r="39" spans="2:16" ht="15" customHeight="1" x14ac:dyDescent="0.35">
      <c r="B39" s="628" t="s">
        <v>294</v>
      </c>
      <c r="C39" s="628"/>
      <c r="D39" s="628"/>
      <c r="E39" s="628"/>
      <c r="F39" s="628"/>
      <c r="G39" s="628"/>
      <c r="H39" s="628"/>
      <c r="I39" s="628"/>
      <c r="J39" s="628"/>
      <c r="K39" s="628"/>
      <c r="L39" s="628"/>
      <c r="M39" s="628"/>
      <c r="N39" s="628"/>
      <c r="O39" s="628"/>
      <c r="P39" s="628"/>
    </row>
    <row r="40" spans="2:16" ht="10.5" customHeight="1" x14ac:dyDescent="0.35">
      <c r="B40" s="242"/>
      <c r="C40" s="243"/>
      <c r="D40" s="243"/>
      <c r="E40" s="243"/>
      <c r="F40" s="243"/>
      <c r="G40" s="243"/>
      <c r="H40" s="243"/>
      <c r="I40" s="243"/>
      <c r="J40" s="243"/>
      <c r="K40" s="243"/>
      <c r="L40" s="243"/>
      <c r="M40" s="243"/>
      <c r="N40" s="243"/>
      <c r="O40" s="243"/>
      <c r="P40" s="243"/>
    </row>
    <row r="41" spans="2:16" ht="24" customHeight="1" x14ac:dyDescent="0.35">
      <c r="B41" s="628" t="s">
        <v>639</v>
      </c>
      <c r="C41" s="628"/>
      <c r="D41" s="628"/>
      <c r="E41" s="628"/>
      <c r="F41" s="628"/>
      <c r="G41" s="628"/>
      <c r="H41" s="628"/>
      <c r="I41" s="628"/>
      <c r="J41" s="628"/>
      <c r="K41" s="628"/>
      <c r="L41" s="628"/>
      <c r="M41" s="628"/>
      <c r="N41" s="628"/>
      <c r="O41" s="628"/>
      <c r="P41" s="628"/>
    </row>
    <row r="42" spans="2:16" ht="10.5" customHeight="1" x14ac:dyDescent="0.35">
      <c r="B42" s="242"/>
      <c r="C42" s="243"/>
      <c r="D42" s="243"/>
      <c r="E42" s="243"/>
      <c r="F42" s="243"/>
      <c r="G42" s="243"/>
      <c r="H42" s="243"/>
      <c r="I42" s="243"/>
      <c r="J42" s="243"/>
      <c r="K42" s="243"/>
      <c r="L42" s="243"/>
      <c r="M42" s="243"/>
      <c r="N42" s="243"/>
      <c r="O42" s="243"/>
      <c r="P42" s="243"/>
    </row>
    <row r="43" spans="2:16" ht="15" customHeight="1" x14ac:dyDescent="0.35">
      <c r="B43" s="628" t="s">
        <v>295</v>
      </c>
      <c r="C43" s="628"/>
      <c r="D43" s="628"/>
      <c r="E43" s="628"/>
      <c r="F43" s="628"/>
      <c r="G43" s="628"/>
      <c r="H43" s="628"/>
      <c r="I43" s="628"/>
      <c r="J43" s="628"/>
      <c r="K43" s="628"/>
      <c r="L43" s="628"/>
      <c r="M43" s="628"/>
      <c r="N43" s="628"/>
      <c r="O43" s="628"/>
      <c r="P43" s="628"/>
    </row>
    <row r="44" spans="2:16" ht="10.5" customHeight="1" x14ac:dyDescent="0.35">
      <c r="B44" s="242"/>
      <c r="C44" s="243"/>
      <c r="D44" s="243"/>
      <c r="E44" s="243"/>
      <c r="F44" s="243"/>
      <c r="G44" s="243"/>
      <c r="H44" s="243"/>
      <c r="I44" s="243"/>
      <c r="J44" s="243"/>
      <c r="K44" s="243"/>
      <c r="L44" s="243"/>
      <c r="M44" s="243"/>
      <c r="N44" s="243"/>
      <c r="O44" s="243"/>
      <c r="P44" s="243"/>
    </row>
    <row r="45" spans="2:16" ht="15" customHeight="1" x14ac:dyDescent="0.35">
      <c r="B45" s="628" t="s">
        <v>296</v>
      </c>
      <c r="C45" s="628"/>
      <c r="D45" s="628"/>
      <c r="E45" s="628"/>
      <c r="F45" s="628"/>
      <c r="G45" s="628"/>
      <c r="H45" s="628"/>
      <c r="I45" s="628"/>
      <c r="J45" s="628"/>
      <c r="K45" s="628"/>
      <c r="L45" s="628"/>
      <c r="M45" s="628"/>
      <c r="N45" s="628"/>
      <c r="O45" s="628"/>
      <c r="P45" s="628"/>
    </row>
    <row r="46" spans="2:16" ht="10.5" customHeight="1" x14ac:dyDescent="0.35">
      <c r="B46" s="242"/>
      <c r="C46" s="243"/>
      <c r="D46" s="243"/>
      <c r="E46" s="243"/>
      <c r="F46" s="243"/>
      <c r="G46" s="243"/>
      <c r="H46" s="243"/>
      <c r="I46" s="243"/>
      <c r="J46" s="243"/>
      <c r="K46" s="243"/>
      <c r="L46" s="243"/>
      <c r="M46" s="243"/>
      <c r="N46" s="243"/>
      <c r="O46" s="243"/>
      <c r="P46" s="243"/>
    </row>
    <row r="47" spans="2:16" ht="24.75" customHeight="1" x14ac:dyDescent="0.35">
      <c r="B47" s="628" t="s">
        <v>640</v>
      </c>
      <c r="C47" s="628"/>
      <c r="D47" s="628"/>
      <c r="E47" s="628"/>
      <c r="F47" s="628"/>
      <c r="G47" s="628"/>
      <c r="H47" s="628"/>
      <c r="I47" s="628"/>
      <c r="J47" s="628"/>
      <c r="K47" s="628"/>
      <c r="L47" s="628"/>
      <c r="M47" s="628"/>
      <c r="N47" s="628"/>
      <c r="O47" s="628"/>
      <c r="P47" s="628"/>
    </row>
    <row r="48" spans="2:16" ht="10.5" customHeight="1" x14ac:dyDescent="0.35">
      <c r="B48" s="242"/>
      <c r="C48" s="243"/>
      <c r="D48" s="243"/>
      <c r="E48" s="243"/>
      <c r="F48" s="243"/>
      <c r="G48" s="243"/>
      <c r="H48" s="243"/>
      <c r="I48" s="243"/>
      <c r="J48" s="243"/>
      <c r="K48" s="243"/>
      <c r="L48" s="243"/>
      <c r="M48" s="243"/>
      <c r="N48" s="243"/>
      <c r="O48" s="243"/>
      <c r="P48" s="243"/>
    </row>
    <row r="49" spans="2:16" ht="15" customHeight="1" x14ac:dyDescent="0.35">
      <c r="B49" s="628" t="s">
        <v>297</v>
      </c>
      <c r="C49" s="628"/>
      <c r="D49" s="628"/>
      <c r="E49" s="628"/>
      <c r="F49" s="628"/>
      <c r="G49" s="628"/>
      <c r="H49" s="628"/>
      <c r="I49" s="628"/>
      <c r="J49" s="628"/>
      <c r="K49" s="628"/>
      <c r="L49" s="628"/>
      <c r="M49" s="628"/>
      <c r="N49" s="628"/>
      <c r="O49" s="628"/>
      <c r="P49" s="628"/>
    </row>
    <row r="50" spans="2:16" ht="10.5" customHeight="1" x14ac:dyDescent="0.35">
      <c r="B50" s="242"/>
      <c r="C50" s="236"/>
      <c r="D50" s="236"/>
      <c r="E50" s="236"/>
      <c r="F50" s="236"/>
      <c r="G50" s="236"/>
      <c r="H50" s="236"/>
      <c r="I50" s="236"/>
      <c r="J50" s="236"/>
      <c r="K50" s="236"/>
      <c r="L50" s="236"/>
      <c r="M50" s="236"/>
      <c r="N50" s="236"/>
      <c r="O50" s="236"/>
      <c r="P50" s="236"/>
    </row>
    <row r="51" spans="2:16" ht="15" customHeight="1" x14ac:dyDescent="0.35">
      <c r="B51" s="628" t="s">
        <v>298</v>
      </c>
      <c r="C51" s="628"/>
      <c r="D51" s="628"/>
      <c r="E51" s="628"/>
      <c r="F51" s="628"/>
      <c r="G51" s="628"/>
      <c r="H51" s="628"/>
      <c r="I51" s="628"/>
      <c r="J51" s="628"/>
      <c r="K51" s="628"/>
      <c r="L51" s="628"/>
      <c r="M51" s="628"/>
      <c r="N51" s="628"/>
      <c r="O51" s="628"/>
      <c r="P51" s="628"/>
    </row>
    <row r="52" spans="2:16" ht="10.5" customHeight="1" x14ac:dyDescent="0.35">
      <c r="B52" s="242"/>
      <c r="C52" s="236"/>
      <c r="D52" s="236"/>
      <c r="E52" s="236"/>
      <c r="F52" s="236"/>
      <c r="G52" s="236"/>
      <c r="H52" s="236"/>
      <c r="I52" s="236"/>
      <c r="J52" s="236"/>
      <c r="K52" s="236"/>
      <c r="L52" s="236"/>
      <c r="M52" s="236"/>
      <c r="N52" s="236"/>
      <c r="O52" s="236"/>
      <c r="P52" s="236"/>
    </row>
    <row r="53" spans="2:16" ht="15" customHeight="1" x14ac:dyDescent="0.35">
      <c r="B53" s="628" t="s">
        <v>299</v>
      </c>
      <c r="C53" s="628"/>
      <c r="D53" s="628"/>
      <c r="E53" s="628"/>
      <c r="F53" s="628"/>
      <c r="G53" s="628"/>
      <c r="H53" s="628"/>
      <c r="I53" s="628"/>
      <c r="J53" s="628"/>
      <c r="K53" s="628"/>
      <c r="L53" s="628"/>
      <c r="M53" s="628"/>
      <c r="N53" s="628"/>
      <c r="O53" s="628"/>
      <c r="P53" s="628"/>
    </row>
    <row r="54" spans="2:16" ht="10.5" customHeight="1" x14ac:dyDescent="0.35">
      <c r="B54" s="242"/>
      <c r="C54" s="236"/>
      <c r="D54" s="236"/>
      <c r="E54" s="236"/>
      <c r="F54" s="236"/>
      <c r="G54" s="236"/>
      <c r="H54" s="236"/>
      <c r="I54" s="236"/>
      <c r="J54" s="236"/>
      <c r="K54" s="236"/>
      <c r="L54" s="236"/>
      <c r="M54" s="236"/>
      <c r="N54" s="236"/>
      <c r="O54" s="236"/>
      <c r="P54" s="236"/>
    </row>
    <row r="55" spans="2:16" ht="12.75" customHeight="1" x14ac:dyDescent="0.35">
      <c r="B55" s="219"/>
      <c r="C55" s="236"/>
      <c r="D55" s="236"/>
      <c r="E55" s="236"/>
      <c r="F55" s="236"/>
      <c r="G55" s="236"/>
      <c r="H55" s="236"/>
      <c r="I55" s="236"/>
      <c r="J55" s="236"/>
      <c r="K55" s="236"/>
      <c r="L55" s="236"/>
      <c r="M55" s="236"/>
      <c r="N55" s="236"/>
      <c r="O55" s="236"/>
      <c r="P55" s="236"/>
    </row>
    <row r="56" spans="2:16" ht="25.5" customHeight="1" x14ac:dyDescent="0.35">
      <c r="B56" s="626" t="s">
        <v>300</v>
      </c>
      <c r="C56" s="626"/>
      <c r="D56" s="626"/>
      <c r="E56" s="626"/>
      <c r="F56" s="626"/>
      <c r="G56" s="626"/>
      <c r="H56" s="626"/>
      <c r="I56" s="626"/>
      <c r="J56" s="626"/>
      <c r="K56" s="626"/>
      <c r="L56" s="626"/>
      <c r="M56" s="626"/>
      <c r="N56" s="626"/>
      <c r="O56" s="626"/>
      <c r="P56" s="626"/>
    </row>
    <row r="57" spans="2:16" ht="15" customHeight="1" x14ac:dyDescent="0.35">
      <c r="B57" s="630" t="s">
        <v>301</v>
      </c>
      <c r="C57" s="630"/>
      <c r="D57" s="630"/>
      <c r="E57" s="630"/>
      <c r="F57" s="630"/>
      <c r="G57" s="630"/>
      <c r="H57" s="630"/>
      <c r="I57" s="630"/>
      <c r="J57" s="630"/>
      <c r="K57" s="630"/>
      <c r="L57" s="630"/>
      <c r="M57" s="630"/>
      <c r="N57" s="630"/>
      <c r="O57" s="630"/>
      <c r="P57" s="630"/>
    </row>
    <row r="58" spans="2:16" ht="28.5" customHeight="1" x14ac:dyDescent="0.35">
      <c r="B58" s="631" t="s">
        <v>302</v>
      </c>
      <c r="C58" s="631"/>
      <c r="D58" s="631"/>
      <c r="E58" s="631"/>
      <c r="F58" s="631"/>
      <c r="G58" s="631"/>
      <c r="H58" s="631"/>
      <c r="I58" s="631"/>
      <c r="J58" s="631"/>
      <c r="K58" s="631"/>
      <c r="L58" s="631"/>
      <c r="M58" s="631"/>
      <c r="N58" s="631"/>
      <c r="O58" s="631"/>
      <c r="P58" s="631"/>
    </row>
    <row r="59" spans="2:16" ht="10.5" customHeight="1" x14ac:dyDescent="0.35">
      <c r="B59" s="220"/>
      <c r="C59" s="220"/>
      <c r="D59" s="220"/>
      <c r="E59" s="220"/>
      <c r="F59" s="220"/>
      <c r="G59" s="220"/>
      <c r="H59" s="220"/>
      <c r="I59" s="220"/>
      <c r="J59" s="220"/>
      <c r="K59" s="220"/>
      <c r="L59" s="220"/>
      <c r="M59" s="220"/>
      <c r="N59" s="220"/>
      <c r="O59" s="220"/>
      <c r="P59" s="220"/>
    </row>
    <row r="60" spans="2:16" ht="31.5" customHeight="1" x14ac:dyDescent="0.35">
      <c r="B60" s="627" t="s">
        <v>303</v>
      </c>
      <c r="C60" s="627"/>
      <c r="D60" s="627"/>
      <c r="E60" s="627"/>
      <c r="F60" s="627"/>
      <c r="G60" s="627"/>
      <c r="H60" s="627"/>
      <c r="I60" s="627"/>
      <c r="J60" s="627"/>
      <c r="K60" s="627"/>
      <c r="L60" s="627"/>
      <c r="M60" s="627"/>
      <c r="N60" s="627"/>
      <c r="O60" s="627"/>
      <c r="P60" s="627"/>
    </row>
    <row r="61" spans="2:16" ht="10.5" customHeight="1" x14ac:dyDescent="0.35">
      <c r="B61" s="220"/>
      <c r="C61" s="220"/>
      <c r="D61" s="220"/>
      <c r="E61" s="220"/>
      <c r="F61" s="220"/>
      <c r="G61" s="220"/>
      <c r="H61" s="220"/>
      <c r="I61" s="220"/>
      <c r="J61" s="220"/>
      <c r="K61" s="220"/>
      <c r="L61" s="220"/>
      <c r="M61" s="220"/>
      <c r="N61" s="220"/>
      <c r="O61" s="220"/>
      <c r="P61" s="220"/>
    </row>
    <row r="62" spans="2:16" ht="39.75" customHeight="1" x14ac:dyDescent="0.35">
      <c r="B62" s="627" t="s">
        <v>304</v>
      </c>
      <c r="C62" s="627"/>
      <c r="D62" s="627"/>
      <c r="E62" s="627"/>
      <c r="F62" s="627"/>
      <c r="G62" s="627"/>
      <c r="H62" s="627"/>
      <c r="I62" s="627"/>
      <c r="J62" s="627"/>
      <c r="K62" s="627"/>
      <c r="L62" s="627"/>
      <c r="M62" s="627"/>
      <c r="N62" s="627"/>
      <c r="O62" s="627"/>
      <c r="P62" s="627"/>
    </row>
    <row r="63" spans="2:16" ht="10.5" customHeight="1" x14ac:dyDescent="0.35">
      <c r="B63" s="220"/>
      <c r="C63" s="220"/>
      <c r="D63" s="220"/>
      <c r="E63" s="220"/>
      <c r="F63" s="220"/>
      <c r="G63" s="220"/>
      <c r="H63" s="220"/>
      <c r="I63" s="220"/>
      <c r="J63" s="220"/>
      <c r="K63" s="220"/>
      <c r="L63" s="220"/>
      <c r="M63" s="220"/>
      <c r="N63" s="220"/>
      <c r="O63" s="220"/>
      <c r="P63" s="220"/>
    </row>
    <row r="64" spans="2:16" ht="27" customHeight="1" x14ac:dyDescent="0.35">
      <c r="B64" s="627" t="s">
        <v>305</v>
      </c>
      <c r="C64" s="627"/>
      <c r="D64" s="627"/>
      <c r="E64" s="627"/>
      <c r="F64" s="627"/>
      <c r="G64" s="627"/>
      <c r="H64" s="627"/>
      <c r="I64" s="627"/>
      <c r="J64" s="627"/>
      <c r="K64" s="627"/>
      <c r="L64" s="627"/>
      <c r="M64" s="627"/>
      <c r="N64" s="627"/>
      <c r="O64" s="627"/>
      <c r="P64" s="627"/>
    </row>
    <row r="65" spans="2:16" ht="10.5" customHeight="1" x14ac:dyDescent="0.35">
      <c r="B65" s="220"/>
      <c r="C65" s="220"/>
      <c r="D65" s="220"/>
      <c r="E65" s="220"/>
      <c r="F65" s="220"/>
      <c r="G65" s="220"/>
      <c r="H65" s="220"/>
      <c r="I65" s="220"/>
      <c r="J65" s="220"/>
      <c r="K65" s="220"/>
      <c r="L65" s="220"/>
      <c r="M65" s="220"/>
      <c r="N65" s="220"/>
      <c r="O65" s="220"/>
      <c r="P65" s="220"/>
    </row>
    <row r="66" spans="2:16" ht="13.5" customHeight="1" x14ac:dyDescent="0.35">
      <c r="B66" s="627" t="s">
        <v>306</v>
      </c>
      <c r="C66" s="627"/>
      <c r="D66" s="627"/>
      <c r="E66" s="627"/>
      <c r="F66" s="627"/>
      <c r="G66" s="627"/>
      <c r="H66" s="627"/>
      <c r="I66" s="627"/>
      <c r="J66" s="627"/>
      <c r="K66" s="627"/>
      <c r="L66" s="627"/>
      <c r="M66" s="627"/>
      <c r="N66" s="627"/>
      <c r="O66" s="627"/>
      <c r="P66" s="627"/>
    </row>
    <row r="67" spans="2:16" ht="10.5" customHeight="1" x14ac:dyDescent="0.35">
      <c r="B67" s="220"/>
      <c r="C67" s="220"/>
      <c r="D67" s="220"/>
      <c r="E67" s="220"/>
      <c r="F67" s="220"/>
      <c r="G67" s="220"/>
      <c r="H67" s="220"/>
      <c r="I67" s="220"/>
      <c r="J67" s="220"/>
      <c r="K67" s="220"/>
      <c r="L67" s="220"/>
      <c r="M67" s="220"/>
      <c r="N67" s="220"/>
      <c r="O67" s="220"/>
      <c r="P67" s="220"/>
    </row>
    <row r="68" spans="2:16" ht="28.5" customHeight="1" x14ac:dyDescent="0.35">
      <c r="B68" s="627" t="s">
        <v>307</v>
      </c>
      <c r="C68" s="627"/>
      <c r="D68" s="627"/>
      <c r="E68" s="627"/>
      <c r="F68" s="627"/>
      <c r="G68" s="627"/>
      <c r="H68" s="627"/>
      <c r="I68" s="627"/>
      <c r="J68" s="627"/>
      <c r="K68" s="627"/>
      <c r="L68" s="627"/>
      <c r="M68" s="627"/>
      <c r="N68" s="627"/>
      <c r="O68" s="627"/>
      <c r="P68" s="627"/>
    </row>
    <row r="69" spans="2:16" ht="10.5" customHeight="1" x14ac:dyDescent="0.35">
      <c r="B69" s="220"/>
      <c r="C69" s="220"/>
      <c r="D69" s="220"/>
      <c r="E69" s="220"/>
      <c r="F69" s="220"/>
      <c r="G69" s="220"/>
      <c r="H69" s="220"/>
      <c r="I69" s="220"/>
      <c r="J69" s="220"/>
      <c r="K69" s="220"/>
      <c r="L69" s="220"/>
      <c r="M69" s="220"/>
      <c r="N69" s="220"/>
      <c r="O69" s="220"/>
      <c r="P69" s="220"/>
    </row>
    <row r="70" spans="2:16" ht="36.75" customHeight="1" x14ac:dyDescent="0.35">
      <c r="B70" s="627" t="s">
        <v>308</v>
      </c>
      <c r="C70" s="627"/>
      <c r="D70" s="627"/>
      <c r="E70" s="627"/>
      <c r="F70" s="627"/>
      <c r="G70" s="627"/>
      <c r="H70" s="627"/>
      <c r="I70" s="627"/>
      <c r="J70" s="627"/>
      <c r="K70" s="627"/>
      <c r="L70" s="627"/>
      <c r="M70" s="627"/>
      <c r="N70" s="627"/>
      <c r="O70" s="627"/>
      <c r="P70" s="627"/>
    </row>
    <row r="71" spans="2:16" ht="10.5" customHeight="1" x14ac:dyDescent="0.35">
      <c r="B71" s="220"/>
      <c r="C71" s="220"/>
      <c r="D71" s="220"/>
      <c r="E71" s="220"/>
      <c r="F71" s="220"/>
      <c r="G71" s="220"/>
      <c r="H71" s="220"/>
      <c r="I71" s="220"/>
      <c r="J71" s="220"/>
      <c r="K71" s="220"/>
      <c r="L71" s="220"/>
      <c r="M71" s="220"/>
      <c r="N71" s="220"/>
      <c r="O71" s="220"/>
      <c r="P71" s="220"/>
    </row>
    <row r="72" spans="2:16" ht="13.5" customHeight="1" x14ac:dyDescent="0.35">
      <c r="B72" s="627" t="s">
        <v>309</v>
      </c>
      <c r="C72" s="627"/>
      <c r="D72" s="627"/>
      <c r="E72" s="627"/>
      <c r="F72" s="627"/>
      <c r="G72" s="627"/>
      <c r="H72" s="627"/>
      <c r="I72" s="627"/>
      <c r="J72" s="627"/>
      <c r="K72" s="627"/>
      <c r="L72" s="627"/>
      <c r="M72" s="627"/>
      <c r="N72" s="627"/>
      <c r="O72" s="627"/>
      <c r="P72" s="627"/>
    </row>
    <row r="73" spans="2:16" ht="10.5" customHeight="1" x14ac:dyDescent="0.35">
      <c r="B73" s="220"/>
      <c r="C73" s="220"/>
      <c r="D73" s="220"/>
      <c r="E73" s="220"/>
      <c r="F73" s="220"/>
      <c r="G73" s="220"/>
      <c r="H73" s="220"/>
      <c r="I73" s="220"/>
      <c r="J73" s="220"/>
      <c r="K73" s="220"/>
      <c r="L73" s="220"/>
      <c r="M73" s="220"/>
      <c r="N73" s="220"/>
      <c r="O73" s="220"/>
      <c r="P73" s="220"/>
    </row>
    <row r="74" spans="2:16" ht="28.5" customHeight="1" x14ac:dyDescent="0.35">
      <c r="B74" s="627" t="s">
        <v>310</v>
      </c>
      <c r="C74" s="627"/>
      <c r="D74" s="627"/>
      <c r="E74" s="627"/>
      <c r="F74" s="627"/>
      <c r="G74" s="627"/>
      <c r="H74" s="627"/>
      <c r="I74" s="627"/>
      <c r="J74" s="627"/>
      <c r="K74" s="627"/>
      <c r="L74" s="627"/>
      <c r="M74" s="627"/>
      <c r="N74" s="627"/>
      <c r="O74" s="627"/>
      <c r="P74" s="627"/>
    </row>
    <row r="75" spans="2:16" ht="10.5" customHeight="1" x14ac:dyDescent="0.35">
      <c r="B75" s="220"/>
      <c r="C75" s="220"/>
      <c r="D75" s="220"/>
      <c r="E75" s="220"/>
      <c r="F75" s="220"/>
      <c r="G75" s="220"/>
      <c r="H75" s="220"/>
      <c r="I75" s="220"/>
      <c r="J75" s="220"/>
      <c r="K75" s="220"/>
      <c r="L75" s="220"/>
      <c r="M75" s="220"/>
      <c r="N75" s="220"/>
      <c r="O75" s="220"/>
      <c r="P75" s="220"/>
    </row>
    <row r="76" spans="2:16" ht="39" customHeight="1" x14ac:dyDescent="0.35">
      <c r="B76" s="218"/>
      <c r="C76" s="629" t="s">
        <v>651</v>
      </c>
      <c r="D76" s="629"/>
      <c r="E76" s="629"/>
      <c r="F76" s="629"/>
      <c r="G76" s="629"/>
      <c r="H76" s="629"/>
      <c r="I76" s="629"/>
      <c r="J76" s="629"/>
      <c r="K76" s="629"/>
      <c r="L76" s="629"/>
      <c r="M76" s="629"/>
      <c r="N76" s="629"/>
      <c r="O76" s="629"/>
      <c r="P76" s="629"/>
    </row>
    <row r="77" spans="2:16" ht="10.5" customHeight="1" x14ac:dyDescent="0.35">
      <c r="B77" s="220"/>
      <c r="C77" s="220"/>
      <c r="D77" s="220"/>
      <c r="E77" s="220"/>
      <c r="F77" s="220"/>
      <c r="G77" s="220"/>
      <c r="H77" s="220"/>
      <c r="I77" s="220"/>
      <c r="J77" s="220"/>
      <c r="K77" s="220"/>
      <c r="L77" s="220"/>
      <c r="M77" s="220"/>
      <c r="N77" s="220"/>
      <c r="O77" s="220"/>
      <c r="P77" s="220"/>
    </row>
    <row r="78" spans="2:16" ht="41.25" customHeight="1" x14ac:dyDescent="0.35">
      <c r="B78" s="218"/>
      <c r="C78" s="629" t="s">
        <v>312</v>
      </c>
      <c r="D78" s="629"/>
      <c r="E78" s="629"/>
      <c r="F78" s="629"/>
      <c r="G78" s="629"/>
      <c r="H78" s="629"/>
      <c r="I78" s="629"/>
      <c r="J78" s="629"/>
      <c r="K78" s="629"/>
      <c r="L78" s="629"/>
      <c r="M78" s="629"/>
      <c r="N78" s="629"/>
      <c r="O78" s="629"/>
      <c r="P78" s="629"/>
    </row>
    <row r="79" spans="2:16" ht="10.5" customHeight="1" x14ac:dyDescent="0.35">
      <c r="B79" s="220"/>
      <c r="C79" s="220"/>
      <c r="D79" s="220"/>
      <c r="E79" s="220"/>
      <c r="F79" s="220"/>
      <c r="G79" s="220"/>
      <c r="H79" s="220"/>
      <c r="I79" s="220"/>
      <c r="J79" s="220"/>
      <c r="K79" s="220"/>
      <c r="L79" s="220"/>
      <c r="M79" s="220"/>
      <c r="N79" s="220"/>
      <c r="O79" s="220"/>
      <c r="P79" s="220"/>
    </row>
    <row r="80" spans="2:16" ht="27" customHeight="1" x14ac:dyDescent="0.35">
      <c r="B80" s="218"/>
      <c r="C80" s="629" t="s">
        <v>313</v>
      </c>
      <c r="D80" s="629"/>
      <c r="E80" s="629"/>
      <c r="F80" s="629"/>
      <c r="G80" s="629"/>
      <c r="H80" s="629"/>
      <c r="I80" s="629"/>
      <c r="J80" s="629"/>
      <c r="K80" s="629"/>
      <c r="L80" s="629"/>
      <c r="M80" s="629"/>
      <c r="N80" s="629"/>
      <c r="O80" s="629"/>
      <c r="P80" s="629"/>
    </row>
    <row r="81" spans="2:16" ht="10.5" customHeight="1" x14ac:dyDescent="0.35">
      <c r="B81" s="220"/>
      <c r="C81" s="220"/>
      <c r="D81" s="220"/>
      <c r="E81" s="220"/>
      <c r="F81" s="220"/>
      <c r="G81" s="220"/>
      <c r="H81" s="220"/>
      <c r="I81" s="220"/>
      <c r="J81" s="220"/>
      <c r="K81" s="220"/>
      <c r="L81" s="220"/>
      <c r="M81" s="220"/>
      <c r="N81" s="220"/>
      <c r="O81" s="220"/>
      <c r="P81" s="220"/>
    </row>
    <row r="82" spans="2:16" ht="37.5" customHeight="1" x14ac:dyDescent="0.35">
      <c r="B82" s="218"/>
      <c r="C82" s="629" t="s">
        <v>314</v>
      </c>
      <c r="D82" s="629"/>
      <c r="E82" s="629"/>
      <c r="F82" s="629"/>
      <c r="G82" s="629"/>
      <c r="H82" s="629"/>
      <c r="I82" s="629"/>
      <c r="J82" s="629"/>
      <c r="K82" s="629"/>
      <c r="L82" s="629"/>
      <c r="M82" s="629"/>
      <c r="N82" s="629"/>
      <c r="O82" s="629"/>
      <c r="P82" s="629"/>
    </row>
    <row r="83" spans="2:16" ht="10.5" customHeight="1" x14ac:dyDescent="0.35">
      <c r="B83" s="220"/>
      <c r="C83" s="220"/>
      <c r="D83" s="220"/>
      <c r="E83" s="220"/>
      <c r="F83" s="220"/>
      <c r="G83" s="220"/>
      <c r="H83" s="220"/>
      <c r="I83" s="220"/>
      <c r="J83" s="220"/>
      <c r="K83" s="220"/>
      <c r="L83" s="220"/>
      <c r="M83" s="220"/>
      <c r="N83" s="220"/>
      <c r="O83" s="220"/>
      <c r="P83" s="220"/>
    </row>
    <row r="84" spans="2:16" ht="25.5" customHeight="1" x14ac:dyDescent="0.35">
      <c r="B84" s="627" t="s">
        <v>315</v>
      </c>
      <c r="C84" s="627"/>
      <c r="D84" s="627"/>
      <c r="E84" s="627"/>
      <c r="F84" s="627"/>
      <c r="G84" s="627"/>
      <c r="H84" s="627"/>
      <c r="I84" s="627"/>
      <c r="J84" s="627"/>
      <c r="K84" s="627"/>
      <c r="L84" s="627"/>
      <c r="M84" s="627"/>
      <c r="N84" s="627"/>
      <c r="O84" s="627"/>
      <c r="P84" s="627"/>
    </row>
    <row r="85" spans="2:16" ht="10.5" customHeight="1" x14ac:dyDescent="0.35">
      <c r="B85" s="220"/>
      <c r="C85" s="220"/>
      <c r="D85" s="220"/>
      <c r="E85" s="220"/>
      <c r="F85" s="220"/>
      <c r="G85" s="220"/>
      <c r="H85" s="220"/>
      <c r="I85" s="220"/>
      <c r="J85" s="220"/>
      <c r="K85" s="220"/>
      <c r="L85" s="220"/>
      <c r="M85" s="220"/>
      <c r="N85" s="220"/>
      <c r="O85" s="220"/>
      <c r="P85" s="220"/>
    </row>
    <row r="86" spans="2:16" ht="24" customHeight="1" x14ac:dyDescent="0.35">
      <c r="B86" s="218"/>
      <c r="C86" s="629" t="s">
        <v>316</v>
      </c>
      <c r="D86" s="629"/>
      <c r="E86" s="629"/>
      <c r="F86" s="629"/>
      <c r="G86" s="629"/>
      <c r="H86" s="629"/>
      <c r="I86" s="629"/>
      <c r="J86" s="629"/>
      <c r="K86" s="629"/>
      <c r="L86" s="629"/>
      <c r="M86" s="629"/>
      <c r="N86" s="629"/>
      <c r="O86" s="629"/>
      <c r="P86" s="629"/>
    </row>
    <row r="87" spans="2:16" ht="10.5" customHeight="1" x14ac:dyDescent="0.35">
      <c r="B87" s="220"/>
      <c r="C87" s="220"/>
      <c r="D87" s="220"/>
      <c r="E87" s="220"/>
      <c r="F87" s="220"/>
      <c r="G87" s="220"/>
      <c r="H87" s="220"/>
      <c r="I87" s="220"/>
      <c r="J87" s="220"/>
      <c r="K87" s="220"/>
      <c r="L87" s="220"/>
      <c r="M87" s="220"/>
      <c r="N87" s="220"/>
      <c r="O87" s="220"/>
      <c r="P87" s="220"/>
    </row>
    <row r="88" spans="2:16" ht="37.5" customHeight="1" x14ac:dyDescent="0.35">
      <c r="B88" s="218"/>
      <c r="C88" s="629" t="s">
        <v>317</v>
      </c>
      <c r="D88" s="629"/>
      <c r="E88" s="629"/>
      <c r="F88" s="629"/>
      <c r="G88" s="629"/>
      <c r="H88" s="629"/>
      <c r="I88" s="629"/>
      <c r="J88" s="629"/>
      <c r="K88" s="629"/>
      <c r="L88" s="629"/>
      <c r="M88" s="629"/>
      <c r="N88" s="629"/>
      <c r="O88" s="629"/>
      <c r="P88" s="629"/>
    </row>
    <row r="89" spans="2:16" ht="10.5" customHeight="1" x14ac:dyDescent="0.35">
      <c r="B89" s="219"/>
      <c r="C89" s="236"/>
      <c r="D89" s="236"/>
      <c r="E89" s="236"/>
      <c r="F89" s="236"/>
      <c r="G89" s="236"/>
      <c r="H89" s="236"/>
      <c r="I89" s="236"/>
      <c r="J89" s="236"/>
      <c r="K89" s="236"/>
      <c r="L89" s="236"/>
      <c r="M89" s="236"/>
      <c r="N89" s="236"/>
      <c r="O89" s="236"/>
      <c r="P89" s="236"/>
    </row>
    <row r="90" spans="2:16" x14ac:dyDescent="0.35">
      <c r="B90" s="633" t="s">
        <v>318</v>
      </c>
      <c r="C90" s="633"/>
      <c r="D90" s="633"/>
      <c r="E90" s="633"/>
      <c r="F90" s="633"/>
      <c r="G90" s="633"/>
      <c r="H90" s="633"/>
      <c r="I90" s="633"/>
      <c r="J90" s="633"/>
      <c r="K90" s="633"/>
      <c r="L90" s="633"/>
      <c r="M90" s="633"/>
      <c r="N90" s="633"/>
      <c r="O90" s="633"/>
      <c r="P90" s="633"/>
    </row>
    <row r="91" spans="2:16" ht="10.5" customHeight="1" x14ac:dyDescent="0.35">
      <c r="B91" s="219"/>
      <c r="C91" s="236"/>
      <c r="D91" s="236"/>
      <c r="E91" s="236"/>
      <c r="F91" s="236"/>
      <c r="G91" s="236"/>
      <c r="H91" s="236"/>
      <c r="I91" s="236"/>
      <c r="J91" s="236"/>
      <c r="K91" s="236"/>
      <c r="L91" s="236"/>
      <c r="M91" s="236"/>
      <c r="N91" s="236"/>
      <c r="O91" s="236"/>
      <c r="P91" s="236"/>
    </row>
    <row r="92" spans="2:16" s="244" customFormat="1" ht="27" customHeight="1" x14ac:dyDescent="0.35">
      <c r="B92" s="627" t="s">
        <v>319</v>
      </c>
      <c r="C92" s="627"/>
      <c r="D92" s="627"/>
      <c r="E92" s="627"/>
      <c r="F92" s="627"/>
      <c r="G92" s="627"/>
      <c r="H92" s="627"/>
      <c r="I92" s="627"/>
      <c r="J92" s="627"/>
      <c r="K92" s="627"/>
      <c r="L92" s="627"/>
      <c r="M92" s="627"/>
      <c r="N92" s="627"/>
      <c r="O92" s="627"/>
      <c r="P92" s="627"/>
    </row>
    <row r="93" spans="2:16" ht="10.5" customHeight="1" x14ac:dyDescent="0.35">
      <c r="B93" s="219"/>
      <c r="C93" s="236"/>
      <c r="D93" s="236"/>
      <c r="E93" s="236"/>
      <c r="F93" s="236"/>
      <c r="G93" s="236"/>
      <c r="H93" s="236"/>
      <c r="I93" s="236"/>
      <c r="J93" s="236"/>
      <c r="K93" s="236"/>
      <c r="L93" s="236"/>
      <c r="M93" s="236"/>
      <c r="N93" s="236"/>
      <c r="O93" s="236"/>
      <c r="P93" s="236"/>
    </row>
    <row r="94" spans="2:16" ht="38.25" customHeight="1" x14ac:dyDescent="0.35">
      <c r="B94" s="627" t="s">
        <v>320</v>
      </c>
      <c r="C94" s="627"/>
      <c r="D94" s="627"/>
      <c r="E94" s="627"/>
      <c r="F94" s="627"/>
      <c r="G94" s="627"/>
      <c r="H94" s="627"/>
      <c r="I94" s="627"/>
      <c r="J94" s="627"/>
      <c r="K94" s="627"/>
      <c r="L94" s="627"/>
      <c r="M94" s="627"/>
      <c r="N94" s="627"/>
      <c r="O94" s="627"/>
      <c r="P94" s="627"/>
    </row>
    <row r="95" spans="2:16" ht="10.5" customHeight="1" x14ac:dyDescent="0.35">
      <c r="B95" s="219"/>
      <c r="C95" s="236"/>
      <c r="D95" s="236"/>
      <c r="E95" s="236"/>
      <c r="F95" s="236"/>
      <c r="G95" s="236"/>
      <c r="H95" s="236"/>
      <c r="I95" s="236"/>
      <c r="J95" s="236"/>
      <c r="K95" s="236"/>
      <c r="L95" s="236"/>
      <c r="M95" s="236"/>
      <c r="N95" s="236"/>
      <c r="O95" s="236"/>
      <c r="P95" s="236"/>
    </row>
    <row r="96" spans="2:16" ht="15" customHeight="1" x14ac:dyDescent="0.35">
      <c r="B96" s="627" t="s">
        <v>321</v>
      </c>
      <c r="C96" s="627"/>
      <c r="D96" s="627"/>
      <c r="E96" s="627"/>
      <c r="F96" s="627"/>
      <c r="G96" s="627"/>
      <c r="H96" s="627"/>
      <c r="I96" s="627"/>
      <c r="J96" s="627"/>
      <c r="K96" s="627"/>
      <c r="L96" s="627"/>
      <c r="M96" s="627"/>
      <c r="N96" s="627"/>
      <c r="O96" s="627"/>
      <c r="P96" s="627"/>
    </row>
    <row r="97" spans="2:16" ht="10.5" customHeight="1" x14ac:dyDescent="0.35">
      <c r="B97" s="219"/>
      <c r="C97" s="236"/>
      <c r="D97" s="236"/>
      <c r="E97" s="236"/>
      <c r="F97" s="236"/>
      <c r="G97" s="236"/>
      <c r="H97" s="236"/>
      <c r="I97" s="236"/>
      <c r="J97" s="236"/>
      <c r="K97" s="236"/>
      <c r="L97" s="236"/>
      <c r="M97" s="236"/>
      <c r="N97" s="236"/>
      <c r="O97" s="236"/>
      <c r="P97" s="236"/>
    </row>
    <row r="98" spans="2:16" ht="27" customHeight="1" x14ac:dyDescent="0.35">
      <c r="B98" s="627" t="s">
        <v>322</v>
      </c>
      <c r="C98" s="627"/>
      <c r="D98" s="627"/>
      <c r="E98" s="627"/>
      <c r="F98" s="627"/>
      <c r="G98" s="627"/>
      <c r="H98" s="627"/>
      <c r="I98" s="627"/>
      <c r="J98" s="627"/>
      <c r="K98" s="627"/>
      <c r="L98" s="627"/>
      <c r="M98" s="627"/>
      <c r="N98" s="627"/>
      <c r="O98" s="627"/>
      <c r="P98" s="627"/>
    </row>
    <row r="99" spans="2:16" ht="10.5" customHeight="1" x14ac:dyDescent="0.35">
      <c r="B99" s="219"/>
      <c r="C99" s="236"/>
      <c r="D99" s="236"/>
      <c r="E99" s="236"/>
      <c r="F99" s="236"/>
      <c r="G99" s="236"/>
      <c r="H99" s="236"/>
      <c r="I99" s="236"/>
      <c r="J99" s="236"/>
      <c r="K99" s="236"/>
      <c r="L99" s="236"/>
      <c r="M99" s="236"/>
      <c r="N99" s="236"/>
      <c r="O99" s="236"/>
      <c r="P99" s="236"/>
    </row>
    <row r="100" spans="2:16" ht="26.25" customHeight="1" x14ac:dyDescent="0.35">
      <c r="B100" s="219"/>
      <c r="C100" s="632" t="s">
        <v>323</v>
      </c>
      <c r="D100" s="632"/>
      <c r="E100" s="632"/>
      <c r="F100" s="632"/>
      <c r="G100" s="632"/>
      <c r="H100" s="632"/>
      <c r="I100" s="632"/>
      <c r="J100" s="632"/>
      <c r="K100" s="632"/>
      <c r="L100" s="632"/>
      <c r="M100" s="632"/>
      <c r="N100" s="632"/>
      <c r="O100" s="632"/>
      <c r="P100" s="632"/>
    </row>
    <row r="101" spans="2:16" ht="10.5" customHeight="1" x14ac:dyDescent="0.35">
      <c r="B101" s="219"/>
      <c r="C101" s="236"/>
      <c r="D101" s="236"/>
      <c r="E101" s="236"/>
      <c r="F101" s="236"/>
      <c r="G101" s="236"/>
      <c r="H101" s="236"/>
      <c r="I101" s="236"/>
      <c r="J101" s="236"/>
      <c r="K101" s="236"/>
      <c r="L101" s="236"/>
      <c r="M101" s="236"/>
      <c r="N101" s="236"/>
      <c r="O101" s="236"/>
      <c r="P101" s="236"/>
    </row>
    <row r="102" spans="2:16" ht="35.25" customHeight="1" x14ac:dyDescent="0.35">
      <c r="B102" s="219"/>
      <c r="C102" s="632" t="s">
        <v>311</v>
      </c>
      <c r="D102" s="632"/>
      <c r="E102" s="632"/>
      <c r="F102" s="632"/>
      <c r="G102" s="632"/>
      <c r="H102" s="632"/>
      <c r="I102" s="632"/>
      <c r="J102" s="632"/>
      <c r="K102" s="632"/>
      <c r="L102" s="632"/>
      <c r="M102" s="632"/>
      <c r="N102" s="632"/>
      <c r="O102" s="632"/>
      <c r="P102" s="632"/>
    </row>
    <row r="103" spans="2:16" ht="10.5" customHeight="1" x14ac:dyDescent="0.35">
      <c r="B103" s="219"/>
      <c r="C103" s="236"/>
      <c r="D103" s="236"/>
      <c r="E103" s="236"/>
      <c r="F103" s="236"/>
      <c r="G103" s="236"/>
      <c r="H103" s="236"/>
      <c r="I103" s="236"/>
      <c r="J103" s="236"/>
      <c r="K103" s="236"/>
      <c r="L103" s="236"/>
      <c r="M103" s="236"/>
      <c r="N103" s="236"/>
      <c r="O103" s="236"/>
      <c r="P103" s="236"/>
    </row>
    <row r="104" spans="2:16" ht="36.75" customHeight="1" x14ac:dyDescent="0.35">
      <c r="B104" s="219"/>
      <c r="C104" s="632" t="s">
        <v>324</v>
      </c>
      <c r="D104" s="632"/>
      <c r="E104" s="632"/>
      <c r="F104" s="632"/>
      <c r="G104" s="632"/>
      <c r="H104" s="632"/>
      <c r="I104" s="632"/>
      <c r="J104" s="632"/>
      <c r="K104" s="632"/>
      <c r="L104" s="632"/>
      <c r="M104" s="632"/>
      <c r="N104" s="632"/>
      <c r="O104" s="632"/>
      <c r="P104" s="632"/>
    </row>
    <row r="105" spans="2:16" ht="10.5" customHeight="1" x14ac:dyDescent="0.35">
      <c r="B105" s="219"/>
      <c r="C105" s="236"/>
      <c r="D105" s="236"/>
      <c r="E105" s="236"/>
      <c r="F105" s="236"/>
      <c r="G105" s="236"/>
      <c r="H105" s="236"/>
      <c r="I105" s="236"/>
      <c r="J105" s="236"/>
      <c r="K105" s="236"/>
      <c r="L105" s="236"/>
      <c r="M105" s="236"/>
      <c r="N105" s="236"/>
      <c r="O105" s="236"/>
      <c r="P105" s="236"/>
    </row>
    <row r="106" spans="2:16" ht="24" customHeight="1" x14ac:dyDescent="0.35">
      <c r="B106" s="219"/>
      <c r="C106" s="632" t="s">
        <v>313</v>
      </c>
      <c r="D106" s="632"/>
      <c r="E106" s="632"/>
      <c r="F106" s="632"/>
      <c r="G106" s="632"/>
      <c r="H106" s="632"/>
      <c r="I106" s="632"/>
      <c r="J106" s="632"/>
      <c r="K106" s="632"/>
      <c r="L106" s="632"/>
      <c r="M106" s="632"/>
      <c r="N106" s="632"/>
      <c r="O106" s="632"/>
      <c r="P106" s="632"/>
    </row>
    <row r="107" spans="2:16" ht="10.5" customHeight="1" x14ac:dyDescent="0.35">
      <c r="B107" s="219"/>
      <c r="C107" s="236"/>
      <c r="D107" s="236"/>
      <c r="E107" s="236"/>
      <c r="F107" s="236"/>
      <c r="G107" s="236"/>
      <c r="H107" s="236"/>
      <c r="I107" s="236"/>
      <c r="J107" s="236"/>
      <c r="K107" s="236"/>
      <c r="L107" s="236"/>
      <c r="M107" s="236"/>
      <c r="N107" s="236"/>
      <c r="O107" s="236"/>
      <c r="P107" s="236"/>
    </row>
    <row r="108" spans="2:16" ht="36" customHeight="1" x14ac:dyDescent="0.35">
      <c r="B108" s="219"/>
      <c r="C108" s="632" t="s">
        <v>325</v>
      </c>
      <c r="D108" s="632"/>
      <c r="E108" s="632"/>
      <c r="F108" s="632"/>
      <c r="G108" s="632"/>
      <c r="H108" s="632"/>
      <c r="I108" s="632"/>
      <c r="J108" s="632"/>
      <c r="K108" s="632"/>
      <c r="L108" s="632"/>
      <c r="M108" s="632"/>
      <c r="N108" s="632"/>
      <c r="O108" s="632"/>
      <c r="P108" s="632"/>
    </row>
    <row r="109" spans="2:16" ht="10.5" customHeight="1" x14ac:dyDescent="0.35">
      <c r="B109" s="219"/>
      <c r="C109" s="236"/>
      <c r="D109" s="236"/>
      <c r="E109" s="236"/>
      <c r="F109" s="236"/>
      <c r="G109" s="236"/>
      <c r="H109" s="236"/>
      <c r="I109" s="236"/>
      <c r="J109" s="236"/>
      <c r="K109" s="236"/>
      <c r="L109" s="236"/>
      <c r="M109" s="236"/>
      <c r="N109" s="236"/>
      <c r="O109" s="236"/>
      <c r="P109" s="236"/>
    </row>
    <row r="110" spans="2:16" ht="25.5" customHeight="1" x14ac:dyDescent="0.35">
      <c r="B110" s="627" t="s">
        <v>326</v>
      </c>
      <c r="C110" s="627"/>
      <c r="D110" s="627"/>
      <c r="E110" s="627"/>
      <c r="F110" s="627"/>
      <c r="G110" s="627"/>
      <c r="H110" s="627"/>
      <c r="I110" s="627"/>
      <c r="J110" s="627"/>
      <c r="K110" s="627"/>
      <c r="L110" s="627"/>
      <c r="M110" s="627"/>
      <c r="N110" s="627"/>
      <c r="O110" s="627"/>
      <c r="P110" s="627"/>
    </row>
    <row r="111" spans="2:16" ht="10.5" customHeight="1" x14ac:dyDescent="0.35">
      <c r="B111" s="219"/>
      <c r="C111" s="236"/>
      <c r="D111" s="236"/>
      <c r="E111" s="236"/>
      <c r="F111" s="236"/>
      <c r="G111" s="236"/>
      <c r="H111" s="236"/>
      <c r="I111" s="236"/>
      <c r="J111" s="236"/>
      <c r="K111" s="236"/>
      <c r="L111" s="236"/>
      <c r="M111" s="236"/>
      <c r="N111" s="236"/>
      <c r="O111" s="236"/>
      <c r="P111" s="236"/>
    </row>
    <row r="112" spans="2:16" ht="26.25" customHeight="1" x14ac:dyDescent="0.35">
      <c r="B112" s="219"/>
      <c r="C112" s="632" t="s">
        <v>327</v>
      </c>
      <c r="D112" s="632"/>
      <c r="E112" s="632"/>
      <c r="F112" s="632"/>
      <c r="G112" s="632"/>
      <c r="H112" s="632"/>
      <c r="I112" s="632"/>
      <c r="J112" s="632"/>
      <c r="K112" s="632"/>
      <c r="L112" s="632"/>
      <c r="M112" s="632"/>
      <c r="N112" s="632"/>
      <c r="O112" s="632"/>
      <c r="P112" s="632"/>
    </row>
    <row r="113" spans="2:16" ht="10.5" customHeight="1" x14ac:dyDescent="0.35">
      <c r="B113" s="219"/>
      <c r="C113" s="236"/>
      <c r="D113" s="236"/>
      <c r="E113" s="236"/>
      <c r="F113" s="236"/>
      <c r="G113" s="236"/>
      <c r="H113" s="236"/>
      <c r="I113" s="236"/>
      <c r="J113" s="236"/>
      <c r="K113" s="236"/>
      <c r="L113" s="236"/>
      <c r="M113" s="236"/>
      <c r="N113" s="236"/>
      <c r="O113" s="236"/>
      <c r="P113" s="236"/>
    </row>
    <row r="114" spans="2:16" ht="36" customHeight="1" x14ac:dyDescent="0.35">
      <c r="B114" s="219"/>
      <c r="C114" s="632" t="s">
        <v>328</v>
      </c>
      <c r="D114" s="632"/>
      <c r="E114" s="632"/>
      <c r="F114" s="632"/>
      <c r="G114" s="632"/>
      <c r="H114" s="632"/>
      <c r="I114" s="632"/>
      <c r="J114" s="632"/>
      <c r="K114" s="632"/>
      <c r="L114" s="632"/>
      <c r="M114" s="632"/>
      <c r="N114" s="632"/>
      <c r="O114" s="632"/>
      <c r="P114" s="632"/>
    </row>
    <row r="115" spans="2:16" ht="10.5" customHeight="1" x14ac:dyDescent="0.35">
      <c r="B115" s="219"/>
      <c r="C115" s="236"/>
      <c r="D115" s="236"/>
      <c r="E115" s="236"/>
      <c r="F115" s="236"/>
      <c r="G115" s="236"/>
      <c r="H115" s="236"/>
      <c r="I115" s="236"/>
      <c r="J115" s="236"/>
      <c r="K115" s="236"/>
      <c r="L115" s="236"/>
      <c r="M115" s="236"/>
      <c r="N115" s="236"/>
      <c r="O115" s="236"/>
      <c r="P115" s="236"/>
    </row>
    <row r="116" spans="2:16" ht="15" customHeight="1" x14ac:dyDescent="0.35">
      <c r="B116" s="627" t="s">
        <v>329</v>
      </c>
      <c r="C116" s="627"/>
      <c r="D116" s="627"/>
      <c r="E116" s="627"/>
      <c r="F116" s="627"/>
      <c r="G116" s="627"/>
      <c r="H116" s="627"/>
      <c r="I116" s="627"/>
      <c r="J116" s="627"/>
      <c r="K116" s="627"/>
      <c r="L116" s="627"/>
      <c r="M116" s="627"/>
      <c r="N116" s="627"/>
      <c r="O116" s="627"/>
      <c r="P116" s="627"/>
    </row>
    <row r="117" spans="2:16" ht="10.5" customHeight="1" x14ac:dyDescent="0.35">
      <c r="B117" s="219"/>
      <c r="C117" s="236"/>
      <c r="D117" s="236"/>
      <c r="E117" s="236"/>
      <c r="F117" s="236"/>
      <c r="G117" s="236"/>
      <c r="H117" s="236"/>
      <c r="I117" s="236"/>
      <c r="J117" s="236"/>
      <c r="K117" s="236"/>
      <c r="L117" s="236"/>
      <c r="M117" s="236"/>
      <c r="N117" s="236"/>
      <c r="O117" s="236"/>
      <c r="P117" s="236"/>
    </row>
    <row r="118" spans="2:16" ht="15" customHeight="1" x14ac:dyDescent="0.35">
      <c r="B118" s="630" t="s">
        <v>330</v>
      </c>
      <c r="C118" s="630"/>
      <c r="D118" s="630"/>
      <c r="E118" s="630"/>
      <c r="F118" s="630"/>
      <c r="G118" s="630"/>
      <c r="H118" s="630"/>
      <c r="I118" s="630"/>
      <c r="J118" s="630"/>
      <c r="K118" s="630"/>
      <c r="L118" s="630"/>
      <c r="M118" s="630"/>
      <c r="N118" s="630"/>
      <c r="O118" s="630"/>
      <c r="P118" s="236"/>
    </row>
    <row r="119" spans="2:16" ht="41.25" customHeight="1" x14ac:dyDescent="0.35">
      <c r="B119" s="627" t="s">
        <v>331</v>
      </c>
      <c r="C119" s="627"/>
      <c r="D119" s="627"/>
      <c r="E119" s="627"/>
      <c r="F119" s="627"/>
      <c r="G119" s="627"/>
      <c r="H119" s="627"/>
      <c r="I119" s="627"/>
      <c r="J119" s="627"/>
      <c r="K119" s="627"/>
      <c r="L119" s="627"/>
      <c r="M119" s="627"/>
      <c r="N119" s="627"/>
      <c r="O119" s="627"/>
      <c r="P119" s="627"/>
    </row>
    <row r="120" spans="2:16" ht="10.5" customHeight="1" x14ac:dyDescent="0.35">
      <c r="B120" s="220"/>
      <c r="C120" s="220"/>
      <c r="D120" s="220"/>
      <c r="E120" s="220"/>
      <c r="F120" s="220"/>
      <c r="G120" s="220"/>
      <c r="H120" s="220"/>
      <c r="I120" s="220"/>
      <c r="J120" s="220"/>
      <c r="K120" s="220"/>
      <c r="L120" s="220"/>
      <c r="M120" s="220"/>
      <c r="N120" s="220"/>
      <c r="O120" s="220"/>
      <c r="P120" s="220"/>
    </row>
    <row r="121" spans="2:16" ht="15" customHeight="1" x14ac:dyDescent="0.35">
      <c r="B121" s="634" t="s">
        <v>333</v>
      </c>
      <c r="C121" s="634"/>
      <c r="D121" s="634"/>
      <c r="E121" s="634"/>
      <c r="F121" s="634"/>
      <c r="G121" s="634"/>
      <c r="H121" s="634"/>
      <c r="I121" s="634"/>
      <c r="J121" s="634"/>
      <c r="K121" s="634"/>
      <c r="L121" s="634"/>
      <c r="M121" s="634"/>
      <c r="N121" s="634"/>
      <c r="O121" s="634"/>
      <c r="P121" s="634"/>
    </row>
    <row r="122" spans="2:16" ht="10.5" customHeight="1" x14ac:dyDescent="0.35">
      <c r="B122" s="246"/>
      <c r="C122" s="245"/>
      <c r="D122" s="245"/>
      <c r="E122" s="245"/>
      <c r="F122" s="245"/>
      <c r="G122" s="245"/>
      <c r="H122" s="245"/>
      <c r="I122" s="245"/>
      <c r="J122" s="245"/>
      <c r="K122" s="245"/>
      <c r="L122" s="245"/>
      <c r="M122" s="245"/>
      <c r="N122" s="245"/>
      <c r="O122" s="245"/>
      <c r="P122" s="245"/>
    </row>
    <row r="123" spans="2:16" ht="27" customHeight="1" x14ac:dyDescent="0.35">
      <c r="B123" s="635" t="s">
        <v>334</v>
      </c>
      <c r="C123" s="635"/>
      <c r="D123" s="635"/>
      <c r="E123" s="635"/>
      <c r="F123" s="635"/>
      <c r="G123" s="635"/>
      <c r="H123" s="635"/>
      <c r="I123" s="635"/>
      <c r="J123" s="635"/>
      <c r="K123" s="635"/>
      <c r="L123" s="635"/>
      <c r="M123" s="635"/>
      <c r="N123" s="635"/>
      <c r="O123" s="635"/>
      <c r="P123" s="635"/>
    </row>
    <row r="124" spans="2:16" ht="10.5" customHeight="1" x14ac:dyDescent="0.35">
      <c r="B124" s="246"/>
      <c r="C124" s="245"/>
      <c r="D124" s="245"/>
      <c r="E124" s="245"/>
      <c r="F124" s="245"/>
      <c r="G124" s="245"/>
      <c r="H124" s="245"/>
      <c r="I124" s="245"/>
      <c r="J124" s="245"/>
      <c r="K124" s="245"/>
      <c r="L124" s="245"/>
      <c r="M124" s="245"/>
      <c r="N124" s="245"/>
      <c r="O124" s="245"/>
      <c r="P124" s="245"/>
    </row>
    <row r="125" spans="2:16" ht="22.5" customHeight="1" x14ac:dyDescent="0.35">
      <c r="B125" s="635" t="s">
        <v>335</v>
      </c>
      <c r="C125" s="635"/>
      <c r="D125" s="635"/>
      <c r="E125" s="635"/>
      <c r="F125" s="635"/>
      <c r="G125" s="635"/>
      <c r="H125" s="635"/>
      <c r="I125" s="635"/>
      <c r="J125" s="635"/>
      <c r="K125" s="635"/>
      <c r="L125" s="635"/>
      <c r="M125" s="635"/>
      <c r="N125" s="635"/>
      <c r="O125" s="635"/>
      <c r="P125" s="635"/>
    </row>
    <row r="126" spans="2:16" ht="10.5" customHeight="1" x14ac:dyDescent="0.35">
      <c r="B126" s="246"/>
      <c r="C126" s="245"/>
      <c r="D126" s="245"/>
      <c r="E126" s="245"/>
      <c r="F126" s="245"/>
      <c r="G126" s="245"/>
      <c r="H126" s="245"/>
      <c r="I126" s="245"/>
      <c r="J126" s="245"/>
      <c r="K126" s="245"/>
      <c r="L126" s="245"/>
      <c r="M126" s="245"/>
      <c r="N126" s="245"/>
      <c r="O126" s="245"/>
      <c r="P126" s="245"/>
    </row>
    <row r="127" spans="2:16" ht="23.25" customHeight="1" x14ac:dyDescent="0.35">
      <c r="B127" s="246"/>
      <c r="C127" s="627" t="s">
        <v>336</v>
      </c>
      <c r="D127" s="627"/>
      <c r="E127" s="627"/>
      <c r="F127" s="627"/>
      <c r="G127" s="627"/>
      <c r="H127" s="627"/>
      <c r="I127" s="627"/>
      <c r="J127" s="627"/>
      <c r="K127" s="627"/>
      <c r="L127" s="627"/>
      <c r="M127" s="627"/>
      <c r="N127" s="627"/>
      <c r="O127" s="627"/>
      <c r="P127" s="627"/>
    </row>
    <row r="128" spans="2:16" ht="10.5" customHeight="1" x14ac:dyDescent="0.35">
      <c r="B128" s="246"/>
      <c r="C128" s="245"/>
      <c r="D128" s="245"/>
      <c r="E128" s="245"/>
      <c r="F128" s="245"/>
      <c r="G128" s="245"/>
      <c r="H128" s="245"/>
      <c r="I128" s="245"/>
      <c r="J128" s="245"/>
      <c r="K128" s="245"/>
      <c r="L128" s="245"/>
      <c r="M128" s="245"/>
      <c r="N128" s="245"/>
      <c r="O128" s="245"/>
      <c r="P128" s="245"/>
    </row>
    <row r="129" spans="2:16" ht="24" customHeight="1" x14ac:dyDescent="0.35">
      <c r="B129" s="246"/>
      <c r="C129" s="627" t="s">
        <v>337</v>
      </c>
      <c r="D129" s="627"/>
      <c r="E129" s="627"/>
      <c r="F129" s="627"/>
      <c r="G129" s="627"/>
      <c r="H129" s="627"/>
      <c r="I129" s="627"/>
      <c r="J129" s="627"/>
      <c r="K129" s="627"/>
      <c r="L129" s="627"/>
      <c r="M129" s="627"/>
      <c r="N129" s="627"/>
      <c r="O129" s="627"/>
      <c r="P129" s="627"/>
    </row>
    <row r="130" spans="2:16" ht="10.5" customHeight="1" x14ac:dyDescent="0.35">
      <c r="B130" s="246"/>
      <c r="C130" s="245"/>
      <c r="D130" s="245"/>
      <c r="E130" s="245"/>
      <c r="F130" s="245"/>
      <c r="G130" s="245"/>
      <c r="H130" s="245"/>
      <c r="I130" s="245"/>
      <c r="J130" s="245"/>
      <c r="K130" s="245"/>
      <c r="L130" s="245"/>
      <c r="M130" s="245"/>
      <c r="N130" s="245"/>
      <c r="O130" s="245"/>
      <c r="P130" s="245"/>
    </row>
    <row r="131" spans="2:16" ht="15" customHeight="1" x14ac:dyDescent="0.35">
      <c r="B131" s="246"/>
      <c r="C131" s="627" t="s">
        <v>338</v>
      </c>
      <c r="D131" s="627"/>
      <c r="E131" s="627"/>
      <c r="F131" s="627"/>
      <c r="G131" s="627"/>
      <c r="H131" s="627"/>
      <c r="I131" s="627"/>
      <c r="J131" s="627"/>
      <c r="K131" s="627"/>
      <c r="L131" s="627"/>
      <c r="M131" s="627"/>
      <c r="N131" s="627"/>
      <c r="O131" s="627"/>
      <c r="P131" s="627"/>
    </row>
    <row r="132" spans="2:16" ht="10.5" customHeight="1" x14ac:dyDescent="0.35">
      <c r="B132" s="246"/>
      <c r="C132" s="245"/>
      <c r="D132" s="245"/>
      <c r="E132" s="245"/>
      <c r="F132" s="245"/>
      <c r="G132" s="245"/>
      <c r="H132" s="245"/>
      <c r="I132" s="245"/>
      <c r="J132" s="245"/>
      <c r="K132" s="245"/>
      <c r="L132" s="245"/>
      <c r="M132" s="245"/>
      <c r="N132" s="245"/>
      <c r="O132" s="245"/>
      <c r="P132" s="245"/>
    </row>
    <row r="133" spans="2:16" ht="23.25" customHeight="1" x14ac:dyDescent="0.35">
      <c r="B133" s="246"/>
      <c r="C133" s="627" t="s">
        <v>339</v>
      </c>
      <c r="D133" s="627"/>
      <c r="E133" s="627"/>
      <c r="F133" s="627"/>
      <c r="G133" s="627"/>
      <c r="H133" s="627"/>
      <c r="I133" s="627"/>
      <c r="J133" s="627"/>
      <c r="K133" s="627"/>
      <c r="L133" s="627"/>
      <c r="M133" s="627"/>
      <c r="N133" s="627"/>
      <c r="O133" s="627"/>
      <c r="P133" s="627"/>
    </row>
    <row r="134" spans="2:16" ht="10.5" customHeight="1" x14ac:dyDescent="0.35">
      <c r="B134" s="236"/>
      <c r="C134" s="236"/>
      <c r="D134" s="236"/>
      <c r="E134" s="236"/>
      <c r="F134" s="236"/>
      <c r="G134" s="236"/>
      <c r="H134" s="236"/>
      <c r="I134" s="236"/>
      <c r="J134" s="236"/>
      <c r="K134" s="236"/>
      <c r="L134" s="236"/>
      <c r="M134" s="236"/>
      <c r="N134" s="236"/>
      <c r="O134" s="236"/>
      <c r="P134" s="236"/>
    </row>
    <row r="135" spans="2:16" ht="22.5" customHeight="1" x14ac:dyDescent="0.35">
      <c r="B135" s="635" t="s">
        <v>340</v>
      </c>
      <c r="C135" s="635"/>
      <c r="D135" s="635"/>
      <c r="E135" s="635"/>
      <c r="F135" s="635"/>
      <c r="G135" s="635"/>
      <c r="H135" s="635"/>
      <c r="I135" s="635"/>
      <c r="J135" s="635"/>
      <c r="K135" s="635"/>
      <c r="L135" s="635"/>
      <c r="M135" s="635"/>
      <c r="N135" s="635"/>
      <c r="O135" s="635"/>
      <c r="P135" s="635"/>
    </row>
    <row r="136" spans="2:16" ht="10.5" customHeight="1" x14ac:dyDescent="0.35"/>
    <row r="137" spans="2:16" ht="15" customHeight="1" x14ac:dyDescent="0.35">
      <c r="C137" s="627" t="s">
        <v>341</v>
      </c>
      <c r="D137" s="627"/>
      <c r="E137" s="627"/>
      <c r="F137" s="627"/>
      <c r="G137" s="627"/>
      <c r="H137" s="627"/>
      <c r="I137" s="627"/>
      <c r="J137" s="627"/>
      <c r="K137" s="627"/>
      <c r="L137" s="627"/>
      <c r="M137" s="627"/>
      <c r="N137" s="627"/>
      <c r="O137" s="627"/>
      <c r="P137" s="627"/>
    </row>
    <row r="138" spans="2:16" ht="10.5" customHeight="1" x14ac:dyDescent="0.35"/>
    <row r="139" spans="2:16" ht="15" customHeight="1" x14ac:dyDescent="0.35">
      <c r="C139" s="627" t="s">
        <v>332</v>
      </c>
      <c r="D139" s="627"/>
      <c r="E139" s="627"/>
      <c r="F139" s="627"/>
      <c r="G139" s="627"/>
      <c r="H139" s="627"/>
      <c r="I139" s="627"/>
      <c r="J139" s="627"/>
      <c r="K139" s="627"/>
      <c r="L139" s="627"/>
      <c r="M139" s="627"/>
      <c r="N139" s="627"/>
      <c r="O139" s="627"/>
      <c r="P139" s="627"/>
    </row>
    <row r="140" spans="2:16" ht="10.5" customHeight="1" x14ac:dyDescent="0.35"/>
    <row r="141" spans="2:16" ht="24" customHeight="1" x14ac:dyDescent="0.35">
      <c r="C141" s="627" t="s">
        <v>342</v>
      </c>
      <c r="D141" s="627"/>
      <c r="E141" s="627"/>
      <c r="F141" s="627"/>
      <c r="G141" s="627"/>
      <c r="H141" s="627"/>
      <c r="I141" s="627"/>
      <c r="J141" s="627"/>
      <c r="K141" s="627"/>
      <c r="L141" s="627"/>
      <c r="M141" s="627"/>
      <c r="N141" s="627"/>
      <c r="O141" s="627"/>
      <c r="P141" s="627"/>
    </row>
    <row r="142" spans="2:16" ht="10.5" customHeight="1" x14ac:dyDescent="0.35"/>
    <row r="143" spans="2:16" ht="23.25" customHeight="1" x14ac:dyDescent="0.35">
      <c r="C143" s="627" t="s">
        <v>343</v>
      </c>
      <c r="D143" s="627"/>
      <c r="E143" s="627"/>
      <c r="F143" s="627"/>
      <c r="G143" s="627"/>
      <c r="H143" s="627"/>
      <c r="I143" s="627"/>
      <c r="J143" s="627"/>
      <c r="K143" s="627"/>
      <c r="L143" s="627"/>
      <c r="M143" s="627"/>
      <c r="N143" s="627"/>
      <c r="O143" s="627"/>
      <c r="P143" s="627"/>
    </row>
    <row r="144" spans="2:16" ht="10.5" customHeight="1" x14ac:dyDescent="0.35"/>
    <row r="145" spans="2:16" ht="15" customHeight="1" x14ac:dyDescent="0.35">
      <c r="B145" s="635" t="s">
        <v>344</v>
      </c>
      <c r="C145" s="635"/>
      <c r="D145" s="635"/>
      <c r="E145" s="635"/>
      <c r="F145" s="635"/>
      <c r="G145" s="635"/>
      <c r="H145" s="635"/>
      <c r="I145" s="635"/>
      <c r="J145" s="635"/>
      <c r="K145" s="635"/>
      <c r="L145" s="635"/>
      <c r="M145" s="635"/>
      <c r="N145" s="635"/>
      <c r="O145" s="635"/>
      <c r="P145" s="635"/>
    </row>
  </sheetData>
  <sheetProtection algorithmName="SHA-512" hashValue="HOrQTlKIsNI36OqFZtFlVSLmw8Y/iUBvuqHayd1fw5cFUe7cIjufT+Jf47xu7wDZOj3Dx7PQPK4ME7gvW0aQEw==" saltValue="9Zd7LZ4s7fHIJDIshXVwKA==" spinCount="100000" sheet="1" objects="1" scenarios="1"/>
  <mergeCells count="70">
    <mergeCell ref="C139:P139"/>
    <mergeCell ref="C141:P141"/>
    <mergeCell ref="C143:P143"/>
    <mergeCell ref="B145:P145"/>
    <mergeCell ref="C127:P127"/>
    <mergeCell ref="C129:P129"/>
    <mergeCell ref="C131:P131"/>
    <mergeCell ref="C133:P133"/>
    <mergeCell ref="B135:P135"/>
    <mergeCell ref="C137:P137"/>
    <mergeCell ref="B121:P121"/>
    <mergeCell ref="B123:P123"/>
    <mergeCell ref="B125:P125"/>
    <mergeCell ref="B118:O118"/>
    <mergeCell ref="B119:P119"/>
    <mergeCell ref="B116:P116"/>
    <mergeCell ref="C104:P104"/>
    <mergeCell ref="C106:P106"/>
    <mergeCell ref="C108:P108"/>
    <mergeCell ref="B110:P110"/>
    <mergeCell ref="C112:P112"/>
    <mergeCell ref="C114:P114"/>
    <mergeCell ref="C102:P102"/>
    <mergeCell ref="C80:P80"/>
    <mergeCell ref="C82:P82"/>
    <mergeCell ref="B84:P84"/>
    <mergeCell ref="C86:P86"/>
    <mergeCell ref="C88:P88"/>
    <mergeCell ref="B90:P90"/>
    <mergeCell ref="B92:P92"/>
    <mergeCell ref="B94:P94"/>
    <mergeCell ref="B96:P96"/>
    <mergeCell ref="B98:P98"/>
    <mergeCell ref="C100:P100"/>
    <mergeCell ref="C78:P78"/>
    <mergeCell ref="B57:P57"/>
    <mergeCell ref="B58:P58"/>
    <mergeCell ref="B60:P60"/>
    <mergeCell ref="B62:P62"/>
    <mergeCell ref="B64:P64"/>
    <mergeCell ref="B66:P66"/>
    <mergeCell ref="B68:P68"/>
    <mergeCell ref="B70:P70"/>
    <mergeCell ref="B72:P72"/>
    <mergeCell ref="B74:P74"/>
    <mergeCell ref="C76:P76"/>
    <mergeCell ref="B49:P49"/>
    <mergeCell ref="B51:P51"/>
    <mergeCell ref="B53:P53"/>
    <mergeCell ref="B56:P56"/>
    <mergeCell ref="B37:P37"/>
    <mergeCell ref="B39:P39"/>
    <mergeCell ref="B41:P41"/>
    <mergeCell ref="B43:P43"/>
    <mergeCell ref="B45:P45"/>
    <mergeCell ref="B47:P47"/>
    <mergeCell ref="B29:P29"/>
    <mergeCell ref="B31:P31"/>
    <mergeCell ref="B33:P33"/>
    <mergeCell ref="B35:P35"/>
    <mergeCell ref="B22:P22"/>
    <mergeCell ref="B23:P23"/>
    <mergeCell ref="B25:P25"/>
    <mergeCell ref="B27:P27"/>
    <mergeCell ref="C20:P20"/>
    <mergeCell ref="B1:P1"/>
    <mergeCell ref="B3:P3"/>
    <mergeCell ref="B4:P4"/>
    <mergeCell ref="C11:P11"/>
    <mergeCell ref="C15:P18"/>
  </mergeCells>
  <printOptions horizontalCentered="1"/>
  <pageMargins left="0.25" right="0.25" top="0.25" bottom="0.25" header="0.3" footer="0.3"/>
  <pageSetup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1"/>
  <sheetViews>
    <sheetView zoomScaleNormal="100" zoomScaleSheetLayoutView="100" workbookViewId="0">
      <selection sqref="A1:G1"/>
    </sheetView>
  </sheetViews>
  <sheetFormatPr defaultColWidth="9.1796875" defaultRowHeight="14.5" x14ac:dyDescent="0.35"/>
  <cols>
    <col min="1" max="1" width="37.1796875" style="234" customWidth="1"/>
    <col min="2" max="2" width="11.54296875" style="234" customWidth="1"/>
    <col min="3" max="7" width="13" style="234" customWidth="1"/>
    <col min="8" max="8" width="14.54296875" style="234" customWidth="1"/>
    <col min="9" max="9" width="2.81640625" style="234" customWidth="1"/>
    <col min="10" max="16384" width="9.1796875" style="234"/>
  </cols>
  <sheetData>
    <row r="1" spans="1:10" ht="30" customHeight="1" x14ac:dyDescent="0.35">
      <c r="A1" s="789" t="s">
        <v>187</v>
      </c>
      <c r="B1" s="789"/>
      <c r="C1" s="789"/>
      <c r="D1" s="789"/>
      <c r="E1" s="789"/>
      <c r="F1" s="789"/>
      <c r="G1" s="789"/>
      <c r="H1" s="266">
        <f>+'Section A'!B2</f>
        <v>0</v>
      </c>
    </row>
    <row r="2" spans="1:10" ht="46.5" customHeight="1" x14ac:dyDescent="0.35">
      <c r="A2" s="811" t="s">
        <v>253</v>
      </c>
      <c r="B2" s="811"/>
      <c r="C2" s="811"/>
      <c r="D2" s="811"/>
      <c r="E2" s="811"/>
      <c r="F2" s="811"/>
      <c r="G2" s="811"/>
      <c r="H2" s="811"/>
    </row>
    <row r="3" spans="1:10" ht="16.5" customHeight="1" x14ac:dyDescent="0.35">
      <c r="A3" s="806" t="s">
        <v>62</v>
      </c>
      <c r="B3" s="792" t="s">
        <v>5</v>
      </c>
      <c r="C3" s="792"/>
      <c r="D3" s="792"/>
      <c r="E3" s="792" t="s">
        <v>29</v>
      </c>
      <c r="F3" s="792"/>
      <c r="G3" s="792"/>
      <c r="H3" s="792" t="s">
        <v>35</v>
      </c>
    </row>
    <row r="4" spans="1:10" ht="14.25" customHeight="1" x14ac:dyDescent="0.35">
      <c r="A4" s="806"/>
      <c r="B4" s="792"/>
      <c r="C4" s="792"/>
      <c r="D4" s="792"/>
      <c r="E4" s="330" t="s">
        <v>60</v>
      </c>
      <c r="F4" s="330" t="s">
        <v>61</v>
      </c>
      <c r="G4" s="330" t="s">
        <v>51</v>
      </c>
      <c r="H4" s="792"/>
    </row>
    <row r="5" spans="1:10" x14ac:dyDescent="0.35">
      <c r="A5" s="270"/>
      <c r="B5" s="807"/>
      <c r="C5" s="807"/>
      <c r="D5" s="807"/>
      <c r="E5" s="273"/>
      <c r="F5" s="331"/>
      <c r="G5" s="332"/>
      <c r="H5" s="264">
        <f>ROUND(+E5*G5,2)</f>
        <v>0</v>
      </c>
    </row>
    <row r="6" spans="1:10" ht="15" customHeight="1" x14ac:dyDescent="0.65">
      <c r="A6" s="270"/>
      <c r="B6" s="807"/>
      <c r="C6" s="807"/>
      <c r="D6" s="807"/>
      <c r="E6" s="273"/>
      <c r="F6" s="331"/>
      <c r="G6" s="332"/>
      <c r="H6" s="276">
        <f>ROUND(+E6*G6,2)</f>
        <v>0</v>
      </c>
    </row>
    <row r="7" spans="1:10" x14ac:dyDescent="0.35">
      <c r="A7" s="270"/>
      <c r="B7" s="807"/>
      <c r="C7" s="807"/>
      <c r="D7" s="807"/>
      <c r="E7" s="272"/>
      <c r="F7" s="263"/>
      <c r="G7" s="263" t="s">
        <v>240</v>
      </c>
      <c r="H7" s="264">
        <f>ROUND(SUM(H5:H6),2)</f>
        <v>0</v>
      </c>
      <c r="J7" s="279" t="s">
        <v>271</v>
      </c>
    </row>
    <row r="8" spans="1:10" x14ac:dyDescent="0.35">
      <c r="A8" s="270"/>
      <c r="B8" s="807"/>
      <c r="C8" s="807"/>
      <c r="D8" s="807"/>
      <c r="E8" s="272"/>
      <c r="F8" s="263"/>
      <c r="G8" s="263"/>
      <c r="H8" s="264"/>
      <c r="J8" s="279"/>
    </row>
    <row r="9" spans="1:10" x14ac:dyDescent="0.35">
      <c r="A9" s="270"/>
      <c r="B9" s="807"/>
      <c r="C9" s="807"/>
      <c r="D9" s="807"/>
      <c r="E9" s="273"/>
      <c r="F9" s="331"/>
      <c r="G9" s="332"/>
      <c r="H9" s="264">
        <f>ROUND(+E9*G9,2)</f>
        <v>0</v>
      </c>
    </row>
    <row r="10" spans="1:10" ht="17.5" x14ac:dyDescent="0.65">
      <c r="A10" s="270"/>
      <c r="B10" s="807"/>
      <c r="C10" s="807"/>
      <c r="D10" s="807"/>
      <c r="E10" s="273"/>
      <c r="F10" s="331"/>
      <c r="G10" s="332"/>
      <c r="H10" s="276">
        <f>ROUND(+E10*G10,2)</f>
        <v>0</v>
      </c>
    </row>
    <row r="11" spans="1:10" x14ac:dyDescent="0.35">
      <c r="A11" s="270"/>
      <c r="B11" s="807"/>
      <c r="C11" s="807"/>
      <c r="D11" s="807"/>
      <c r="E11" s="272"/>
      <c r="F11" s="265"/>
      <c r="G11" s="265" t="s">
        <v>272</v>
      </c>
      <c r="H11" s="264">
        <f>ROUND(SUM(H8:H10),2)</f>
        <v>0</v>
      </c>
      <c r="J11" s="279" t="s">
        <v>271</v>
      </c>
    </row>
    <row r="12" spans="1:10" x14ac:dyDescent="0.35">
      <c r="A12" s="272"/>
      <c r="B12" s="272"/>
      <c r="C12" s="272"/>
      <c r="D12" s="272"/>
      <c r="E12" s="272"/>
      <c r="F12" s="263"/>
      <c r="G12" s="263"/>
      <c r="H12" s="264"/>
    </row>
    <row r="13" spans="1:10" x14ac:dyDescent="0.35">
      <c r="A13" s="792" t="s">
        <v>63</v>
      </c>
      <c r="B13" s="792" t="s">
        <v>43</v>
      </c>
      <c r="C13" s="793" t="s">
        <v>29</v>
      </c>
      <c r="D13" s="793"/>
      <c r="E13" s="793"/>
      <c r="F13" s="793"/>
      <c r="G13" s="793"/>
      <c r="H13" s="792" t="s">
        <v>35</v>
      </c>
    </row>
    <row r="14" spans="1:10" x14ac:dyDescent="0.35">
      <c r="A14" s="792"/>
      <c r="B14" s="792"/>
      <c r="C14" s="269" t="s">
        <v>44</v>
      </c>
      <c r="D14" s="269" t="s">
        <v>45</v>
      </c>
      <c r="E14" s="269" t="s">
        <v>46</v>
      </c>
      <c r="F14" s="269" t="s">
        <v>47</v>
      </c>
      <c r="G14" s="269" t="s">
        <v>48</v>
      </c>
      <c r="H14" s="792"/>
    </row>
    <row r="15" spans="1:10" x14ac:dyDescent="0.35">
      <c r="A15" s="270"/>
      <c r="B15" s="271"/>
      <c r="C15" s="274"/>
      <c r="D15" s="273"/>
      <c r="E15" s="331"/>
      <c r="F15" s="274"/>
      <c r="G15" s="274"/>
      <c r="H15" s="264">
        <f t="shared" ref="H15:H16" si="0">ROUND(D15*F15*G15,2)</f>
        <v>0</v>
      </c>
    </row>
    <row r="16" spans="1:10" ht="17.5" x14ac:dyDescent="0.65">
      <c r="A16" s="270"/>
      <c r="B16" s="271"/>
      <c r="C16" s="274"/>
      <c r="D16" s="273"/>
      <c r="E16" s="331"/>
      <c r="F16" s="274"/>
      <c r="G16" s="274"/>
      <c r="H16" s="276">
        <f t="shared" si="0"/>
        <v>0</v>
      </c>
    </row>
    <row r="17" spans="1:10" x14ac:dyDescent="0.35">
      <c r="A17" s="270"/>
      <c r="B17" s="327"/>
      <c r="C17" s="266"/>
      <c r="D17" s="278"/>
      <c r="E17" s="329"/>
      <c r="F17" s="306"/>
      <c r="G17" s="263" t="s">
        <v>240</v>
      </c>
      <c r="H17" s="264">
        <f>ROUND(SUM(H15:H16),2)</f>
        <v>0</v>
      </c>
      <c r="J17" s="279" t="s">
        <v>271</v>
      </c>
    </row>
    <row r="18" spans="1:10" x14ac:dyDescent="0.35">
      <c r="A18" s="270"/>
      <c r="B18" s="271"/>
      <c r="C18" s="266"/>
      <c r="D18" s="278"/>
      <c r="E18" s="329"/>
      <c r="F18" s="266"/>
      <c r="G18" s="266"/>
      <c r="H18" s="281"/>
    </row>
    <row r="19" spans="1:10" x14ac:dyDescent="0.35">
      <c r="A19" s="270"/>
      <c r="B19" s="271"/>
      <c r="C19" s="274"/>
      <c r="D19" s="273"/>
      <c r="E19" s="331"/>
      <c r="F19" s="274"/>
      <c r="G19" s="274"/>
      <c r="H19" s="264">
        <f>ROUND(D19*F19*G19,2)</f>
        <v>0</v>
      </c>
    </row>
    <row r="20" spans="1:10" ht="17.5" x14ac:dyDescent="0.65">
      <c r="A20" s="270"/>
      <c r="B20" s="271"/>
      <c r="C20" s="274"/>
      <c r="D20" s="273"/>
      <c r="E20" s="331"/>
      <c r="F20" s="274"/>
      <c r="G20" s="274"/>
      <c r="H20" s="276">
        <f>ROUND(D20*F20*G20,2)</f>
        <v>0</v>
      </c>
    </row>
    <row r="21" spans="1:10" x14ac:dyDescent="0.35">
      <c r="A21" s="270"/>
      <c r="B21" s="266"/>
      <c r="C21" s="266"/>
      <c r="D21" s="278"/>
      <c r="E21" s="266"/>
      <c r="F21" s="311"/>
      <c r="G21" s="265" t="s">
        <v>272</v>
      </c>
      <c r="H21" s="264">
        <f>ROUND(SUM(H18:H20),2)</f>
        <v>0</v>
      </c>
      <c r="J21" s="279" t="s">
        <v>271</v>
      </c>
    </row>
    <row r="22" spans="1:10" x14ac:dyDescent="0.35">
      <c r="A22" s="266"/>
      <c r="B22" s="266"/>
      <c r="C22" s="266"/>
      <c r="D22" s="278"/>
      <c r="E22" s="266"/>
      <c r="F22" s="266"/>
      <c r="G22" s="266"/>
      <c r="H22" s="281"/>
    </row>
    <row r="23" spans="1:10" x14ac:dyDescent="0.35">
      <c r="A23" s="286" t="s">
        <v>64</v>
      </c>
      <c r="B23" s="287"/>
      <c r="C23" s="287"/>
      <c r="D23" s="287"/>
      <c r="E23" s="287"/>
      <c r="F23" s="287"/>
      <c r="G23" s="287"/>
      <c r="H23" s="288"/>
      <c r="J23" s="279" t="s">
        <v>242</v>
      </c>
    </row>
    <row r="24" spans="1:10" ht="45" customHeight="1" x14ac:dyDescent="0.35">
      <c r="A24" s="794"/>
      <c r="B24" s="795"/>
      <c r="C24" s="795"/>
      <c r="D24" s="795"/>
      <c r="E24" s="795"/>
      <c r="F24" s="795"/>
      <c r="G24" s="795"/>
      <c r="H24" s="796"/>
      <c r="J24" s="289"/>
    </row>
    <row r="25" spans="1:10" x14ac:dyDescent="0.35">
      <c r="A25" s="290"/>
      <c r="B25" s="291"/>
      <c r="C25" s="291"/>
      <c r="D25" s="291"/>
      <c r="E25" s="292"/>
      <c r="F25" s="293"/>
      <c r="G25" s="293" t="s">
        <v>240</v>
      </c>
      <c r="H25" s="294">
        <f>ROUND(H7,2)+ROUND(H17,2)</f>
        <v>0</v>
      </c>
      <c r="J25" s="279" t="s">
        <v>243</v>
      </c>
    </row>
    <row r="26" spans="1:10" x14ac:dyDescent="0.35">
      <c r="A26" s="266"/>
      <c r="B26" s="266"/>
      <c r="C26" s="266"/>
      <c r="D26" s="266"/>
      <c r="E26" s="266"/>
      <c r="F26" s="266"/>
      <c r="G26" s="266"/>
      <c r="H26" s="266"/>
    </row>
    <row r="27" spans="1:10" x14ac:dyDescent="0.35">
      <c r="A27" s="286" t="s">
        <v>65</v>
      </c>
      <c r="B27" s="295"/>
      <c r="C27" s="296"/>
      <c r="D27" s="296"/>
      <c r="E27" s="296"/>
      <c r="F27" s="296"/>
      <c r="G27" s="296"/>
      <c r="H27" s="297"/>
      <c r="J27" s="279" t="s">
        <v>242</v>
      </c>
    </row>
    <row r="28" spans="1:10" ht="45" customHeight="1" x14ac:dyDescent="0.35">
      <c r="A28" s="808"/>
      <c r="B28" s="809"/>
      <c r="C28" s="809"/>
      <c r="D28" s="809"/>
      <c r="E28" s="809"/>
      <c r="F28" s="809"/>
      <c r="G28" s="809"/>
      <c r="H28" s="810"/>
    </row>
    <row r="29" spans="1:10" x14ac:dyDescent="0.35">
      <c r="A29" s="298"/>
      <c r="B29" s="299"/>
      <c r="C29" s="299"/>
      <c r="D29" s="299"/>
      <c r="E29" s="292"/>
      <c r="F29" s="300"/>
      <c r="G29" s="300" t="s">
        <v>37</v>
      </c>
      <c r="H29" s="294">
        <f>ROUND(H21,2)+ROUND(H11,2)</f>
        <v>0</v>
      </c>
      <c r="J29" s="279" t="s">
        <v>244</v>
      </c>
    </row>
    <row r="30" spans="1:10" x14ac:dyDescent="0.35">
      <c r="A30" s="266"/>
      <c r="B30" s="266"/>
      <c r="C30" s="266"/>
      <c r="D30" s="266"/>
      <c r="E30" s="266"/>
      <c r="F30" s="266"/>
      <c r="G30" s="301"/>
      <c r="H30" s="281"/>
    </row>
    <row r="31" spans="1:10" x14ac:dyDescent="0.35">
      <c r="A31" s="266"/>
      <c r="B31" s="266"/>
      <c r="C31" s="266"/>
      <c r="D31" s="266"/>
      <c r="E31" s="266"/>
      <c r="F31" s="790" t="s">
        <v>212</v>
      </c>
      <c r="G31" s="790"/>
      <c r="H31" s="264">
        <f>H25+H29</f>
        <v>0</v>
      </c>
      <c r="J31" s="302" t="s">
        <v>245</v>
      </c>
    </row>
  </sheetData>
  <sheetProtection algorithmName="SHA-512" hashValue="sNgw6iv3M4FqRZbRie6d4ypF/KZkAc4c9Awt2oWJoY6gf3zkiKgfVcrX0zauOSzrZzGysjJhGtxaEq0azUoXCg==" saltValue="frI13pI+4JvzUMTJbylfrQ==" spinCount="100000" sheet="1" objects="1" scenarios="1"/>
  <mergeCells count="20">
    <mergeCell ref="A1:G1"/>
    <mergeCell ref="A2:H2"/>
    <mergeCell ref="H13:H14"/>
    <mergeCell ref="B7:D7"/>
    <mergeCell ref="B8:D8"/>
    <mergeCell ref="B10:D10"/>
    <mergeCell ref="B11:D11"/>
    <mergeCell ref="B9:D9"/>
    <mergeCell ref="F31:G31"/>
    <mergeCell ref="E3:G3"/>
    <mergeCell ref="A3:A4"/>
    <mergeCell ref="B3:D4"/>
    <mergeCell ref="B5:D5"/>
    <mergeCell ref="B6:D6"/>
    <mergeCell ref="A13:A14"/>
    <mergeCell ref="B13:B14"/>
    <mergeCell ref="C13:G13"/>
    <mergeCell ref="A28:H28"/>
    <mergeCell ref="H3:H4"/>
    <mergeCell ref="A24:H24"/>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0"/>
  <sheetViews>
    <sheetView zoomScaleNormal="100" workbookViewId="0">
      <selection sqref="A1:F1"/>
    </sheetView>
  </sheetViews>
  <sheetFormatPr defaultColWidth="9.1796875" defaultRowHeight="14.5" x14ac:dyDescent="0.35"/>
  <cols>
    <col min="1" max="2" width="23.26953125" style="234" customWidth="1"/>
    <col min="3" max="5" width="16.54296875" style="234" customWidth="1"/>
    <col min="6" max="6" width="15" style="234" customWidth="1"/>
    <col min="7" max="7" width="16.54296875" style="234" customWidth="1"/>
    <col min="8" max="8" width="2.26953125" style="234" customWidth="1"/>
    <col min="9" max="16384" width="9.1796875" style="234"/>
  </cols>
  <sheetData>
    <row r="1" spans="1:10" ht="30" customHeight="1" x14ac:dyDescent="0.35">
      <c r="A1" s="789" t="s">
        <v>187</v>
      </c>
      <c r="B1" s="789"/>
      <c r="C1" s="789"/>
      <c r="D1" s="789"/>
      <c r="E1" s="789"/>
      <c r="F1" s="789"/>
      <c r="G1" s="266">
        <f>+'Section A'!B2</f>
        <v>0</v>
      </c>
    </row>
    <row r="2" spans="1:10" ht="63" customHeight="1" x14ac:dyDescent="0.35">
      <c r="A2" s="811" t="s">
        <v>198</v>
      </c>
      <c r="B2" s="811"/>
      <c r="C2" s="811"/>
      <c r="D2" s="811"/>
      <c r="E2" s="811"/>
      <c r="F2" s="811"/>
      <c r="G2" s="811"/>
    </row>
    <row r="3" spans="1:10" ht="25.5" customHeight="1" x14ac:dyDescent="0.35">
      <c r="A3" s="798" t="s">
        <v>20</v>
      </c>
      <c r="B3" s="798"/>
      <c r="C3" s="798" t="s">
        <v>66</v>
      </c>
      <c r="D3" s="798"/>
      <c r="E3" s="798"/>
      <c r="F3" s="798"/>
      <c r="G3" s="316" t="s">
        <v>35</v>
      </c>
    </row>
    <row r="4" spans="1:10" ht="15" customHeight="1" x14ac:dyDescent="0.35">
      <c r="A4" s="815"/>
      <c r="B4" s="815"/>
      <c r="C4" s="801"/>
      <c r="D4" s="801"/>
      <c r="E4" s="801"/>
      <c r="F4" s="801"/>
      <c r="G4" s="309">
        <v>0</v>
      </c>
      <c r="I4" s="333" t="s">
        <v>82</v>
      </c>
      <c r="J4" s="333"/>
    </row>
    <row r="5" spans="1:10" ht="15" customHeight="1" x14ac:dyDescent="0.35">
      <c r="A5" s="807"/>
      <c r="B5" s="807"/>
      <c r="C5" s="795"/>
      <c r="D5" s="795"/>
      <c r="E5" s="795"/>
      <c r="F5" s="795"/>
      <c r="G5" s="334">
        <v>0</v>
      </c>
      <c r="I5" s="335" t="s">
        <v>82</v>
      </c>
      <c r="J5" s="336"/>
    </row>
    <row r="6" spans="1:10" x14ac:dyDescent="0.35">
      <c r="A6" s="807"/>
      <c r="B6" s="807"/>
      <c r="C6" s="266"/>
      <c r="D6" s="266"/>
      <c r="E6" s="263"/>
      <c r="F6" s="263" t="s">
        <v>41</v>
      </c>
      <c r="G6" s="264">
        <f>ROUND(SUM(G4:G5),2)</f>
        <v>0</v>
      </c>
      <c r="I6" s="279" t="s">
        <v>270</v>
      </c>
    </row>
    <row r="7" spans="1:10" x14ac:dyDescent="0.35">
      <c r="A7" s="807"/>
      <c r="B7" s="807"/>
      <c r="C7" s="795"/>
      <c r="D7" s="795"/>
      <c r="E7" s="795"/>
      <c r="F7" s="795"/>
      <c r="G7" s="281"/>
    </row>
    <row r="8" spans="1:10" x14ac:dyDescent="0.35">
      <c r="A8" s="807"/>
      <c r="B8" s="807"/>
      <c r="C8" s="795"/>
      <c r="D8" s="795"/>
      <c r="E8" s="795"/>
      <c r="F8" s="795"/>
      <c r="G8" s="322">
        <v>0</v>
      </c>
    </row>
    <row r="9" spans="1:10" x14ac:dyDescent="0.35">
      <c r="A9" s="807"/>
      <c r="B9" s="807"/>
      <c r="C9" s="795"/>
      <c r="D9" s="795"/>
      <c r="E9" s="795"/>
      <c r="F9" s="795"/>
      <c r="G9" s="326">
        <v>0</v>
      </c>
    </row>
    <row r="10" spans="1:10" x14ac:dyDescent="0.35">
      <c r="A10" s="807"/>
      <c r="B10" s="807"/>
      <c r="C10" s="266"/>
      <c r="D10" s="266"/>
      <c r="E10" s="265"/>
      <c r="F10" s="265" t="s">
        <v>37</v>
      </c>
      <c r="G10" s="264">
        <f>ROUND(SUM(G7:G9),2)</f>
        <v>0</v>
      </c>
      <c r="I10" s="279" t="s">
        <v>270</v>
      </c>
    </row>
    <row r="11" spans="1:10" x14ac:dyDescent="0.35">
      <c r="A11" s="266"/>
      <c r="B11" s="266"/>
      <c r="C11" s="266"/>
      <c r="D11" s="266"/>
      <c r="E11" s="266"/>
      <c r="F11" s="317"/>
      <c r="G11" s="281"/>
    </row>
    <row r="12" spans="1:10" x14ac:dyDescent="0.35">
      <c r="A12" s="286" t="s">
        <v>67</v>
      </c>
      <c r="B12" s="287"/>
      <c r="C12" s="287"/>
      <c r="D12" s="287"/>
      <c r="E12" s="287"/>
      <c r="F12" s="287"/>
      <c r="G12" s="312"/>
      <c r="I12" s="279" t="s">
        <v>242</v>
      </c>
    </row>
    <row r="13" spans="1:10" ht="45" customHeight="1" x14ac:dyDescent="0.35">
      <c r="A13" s="812"/>
      <c r="B13" s="813"/>
      <c r="C13" s="813"/>
      <c r="D13" s="813"/>
      <c r="E13" s="813"/>
      <c r="F13" s="813"/>
      <c r="G13" s="814"/>
    </row>
    <row r="14" spans="1:10" x14ac:dyDescent="0.35">
      <c r="A14" s="290"/>
      <c r="B14" s="291"/>
      <c r="C14" s="291"/>
      <c r="D14" s="291"/>
      <c r="E14" s="292"/>
      <c r="F14" s="293" t="s">
        <v>240</v>
      </c>
      <c r="G14" s="294">
        <f>ROUND(G6,2)</f>
        <v>0</v>
      </c>
      <c r="I14" s="279" t="s">
        <v>246</v>
      </c>
    </row>
    <row r="15" spans="1:10" x14ac:dyDescent="0.35">
      <c r="A15" s="266"/>
      <c r="B15" s="266"/>
      <c r="C15" s="266"/>
      <c r="D15" s="266"/>
      <c r="E15" s="266"/>
      <c r="F15" s="266"/>
      <c r="G15" s="266"/>
      <c r="I15" s="279"/>
    </row>
    <row r="16" spans="1:10" x14ac:dyDescent="0.35">
      <c r="A16" s="286" t="s">
        <v>68</v>
      </c>
      <c r="B16" s="295"/>
      <c r="C16" s="296"/>
      <c r="D16" s="296"/>
      <c r="E16" s="296"/>
      <c r="F16" s="296"/>
      <c r="G16" s="314"/>
      <c r="I16" s="279" t="s">
        <v>242</v>
      </c>
    </row>
    <row r="17" spans="1:9" ht="45" customHeight="1" x14ac:dyDescent="0.35">
      <c r="A17" s="812"/>
      <c r="B17" s="813"/>
      <c r="C17" s="813"/>
      <c r="D17" s="813"/>
      <c r="E17" s="813"/>
      <c r="F17" s="813"/>
      <c r="G17" s="814"/>
    </row>
    <row r="18" spans="1:9" x14ac:dyDescent="0.35">
      <c r="A18" s="298"/>
      <c r="B18" s="299"/>
      <c r="C18" s="299"/>
      <c r="D18" s="299"/>
      <c r="E18" s="292"/>
      <c r="F18" s="300" t="s">
        <v>37</v>
      </c>
      <c r="G18" s="294">
        <f>ROUND(G10,2)</f>
        <v>0</v>
      </c>
      <c r="I18" s="279" t="s">
        <v>247</v>
      </c>
    </row>
    <row r="19" spans="1:9" x14ac:dyDescent="0.35">
      <c r="A19" s="266"/>
      <c r="B19" s="266"/>
      <c r="C19" s="266"/>
      <c r="D19" s="266"/>
      <c r="E19" s="266"/>
      <c r="F19" s="266"/>
      <c r="G19" s="315"/>
    </row>
    <row r="20" spans="1:9" x14ac:dyDescent="0.35">
      <c r="A20" s="266"/>
      <c r="B20" s="266"/>
      <c r="C20" s="266"/>
      <c r="D20" s="266"/>
      <c r="E20" s="790" t="s">
        <v>69</v>
      </c>
      <c r="F20" s="790"/>
      <c r="G20" s="264">
        <f>G14+G18</f>
        <v>0</v>
      </c>
      <c r="I20" s="302" t="s">
        <v>245</v>
      </c>
    </row>
  </sheetData>
  <sheetProtection algorithmName="SHA-512" hashValue="DgB4/ZSf/r5XVVfXrq1h3jrqzfH7TAGynLceRGo2BXlDLV8ySs7mWbZWnmoDYOAvJNq9C7Y4SQPiNHUszTPaeQ==" saltValue="ya5kRdEbXaRWUhamd9xGMA==" spinCount="100000" sheet="1" objects="1" scenarios="1"/>
  <mergeCells count="19">
    <mergeCell ref="E20:F20"/>
    <mergeCell ref="C3:F3"/>
    <mergeCell ref="A3:B3"/>
    <mergeCell ref="A13:G13"/>
    <mergeCell ref="A17:G17"/>
    <mergeCell ref="C4:F4"/>
    <mergeCell ref="A4:B4"/>
    <mergeCell ref="A9:B9"/>
    <mergeCell ref="C5:F5"/>
    <mergeCell ref="C9:F9"/>
    <mergeCell ref="A8:B8"/>
    <mergeCell ref="A10:B10"/>
    <mergeCell ref="C7:F7"/>
    <mergeCell ref="A5:B5"/>
    <mergeCell ref="A7:B7"/>
    <mergeCell ref="A6:B6"/>
    <mergeCell ref="C8:F8"/>
    <mergeCell ref="A1:F1"/>
    <mergeCell ref="A2:G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23"/>
  <sheetViews>
    <sheetView zoomScaleNormal="100" workbookViewId="0">
      <selection sqref="A1:F1"/>
    </sheetView>
  </sheetViews>
  <sheetFormatPr defaultColWidth="9.1796875" defaultRowHeight="13" x14ac:dyDescent="0.3"/>
  <cols>
    <col min="1" max="1" width="18" style="162" customWidth="1"/>
    <col min="2" max="2" width="24" style="162" customWidth="1"/>
    <col min="3" max="6" width="16.81640625" style="162" customWidth="1"/>
    <col min="7" max="7" width="18.453125" style="162" customWidth="1"/>
    <col min="8" max="8" width="2.7265625" style="162" customWidth="1"/>
    <col min="9" max="16384" width="9.1796875" style="162"/>
  </cols>
  <sheetData>
    <row r="1" spans="1:9" ht="25.5" customHeight="1" x14ac:dyDescent="0.35">
      <c r="A1" s="789" t="s">
        <v>187</v>
      </c>
      <c r="B1" s="789"/>
      <c r="C1" s="789"/>
      <c r="D1" s="789"/>
      <c r="E1" s="789"/>
      <c r="F1" s="789"/>
      <c r="G1" s="266">
        <f>+'Section A'!B2</f>
        <v>0</v>
      </c>
    </row>
    <row r="2" spans="1:9" ht="67.5" customHeight="1" x14ac:dyDescent="0.3">
      <c r="A2" s="816" t="s">
        <v>252</v>
      </c>
      <c r="B2" s="816"/>
      <c r="C2" s="816"/>
      <c r="D2" s="816"/>
      <c r="E2" s="816"/>
      <c r="F2" s="816"/>
      <c r="G2" s="816"/>
    </row>
    <row r="3" spans="1:9" x14ac:dyDescent="0.3">
      <c r="A3" s="307"/>
      <c r="B3" s="307"/>
      <c r="C3" s="307"/>
      <c r="D3" s="307"/>
      <c r="E3" s="307"/>
      <c r="F3" s="307"/>
      <c r="G3" s="307"/>
    </row>
    <row r="4" spans="1:9" x14ac:dyDescent="0.3">
      <c r="A4" s="806" t="s">
        <v>70</v>
      </c>
      <c r="B4" s="806"/>
      <c r="C4" s="806" t="s">
        <v>29</v>
      </c>
      <c r="D4" s="806"/>
      <c r="E4" s="806"/>
      <c r="F4" s="806"/>
      <c r="G4" s="806" t="s">
        <v>35</v>
      </c>
    </row>
    <row r="5" spans="1:9" x14ac:dyDescent="0.3">
      <c r="A5" s="806"/>
      <c r="B5" s="806"/>
      <c r="C5" s="337" t="s">
        <v>47</v>
      </c>
      <c r="D5" s="337" t="s">
        <v>46</v>
      </c>
      <c r="E5" s="337" t="s">
        <v>35</v>
      </c>
      <c r="F5" s="337" t="s">
        <v>34</v>
      </c>
      <c r="G5" s="806"/>
      <c r="I5" s="279" t="s">
        <v>241</v>
      </c>
    </row>
    <row r="6" spans="1:9" ht="14.5" x14ac:dyDescent="0.35">
      <c r="A6" s="817"/>
      <c r="B6" s="817"/>
      <c r="C6" s="274"/>
      <c r="D6" s="274"/>
      <c r="E6" s="273"/>
      <c r="F6" s="274"/>
      <c r="G6" s="264">
        <f t="shared" ref="G6:G7" si="0">ROUND(+C6*E6*F6,2)</f>
        <v>0</v>
      </c>
      <c r="I6" s="289"/>
    </row>
    <row r="7" spans="1:9" ht="14.5" x14ac:dyDescent="0.35">
      <c r="A7" s="809"/>
      <c r="B7" s="809"/>
      <c r="C7" s="274"/>
      <c r="D7" s="274"/>
      <c r="E7" s="273"/>
      <c r="F7" s="274"/>
      <c r="G7" s="264">
        <f t="shared" si="0"/>
        <v>0</v>
      </c>
      <c r="I7" s="289"/>
    </row>
    <row r="8" spans="1:9" ht="17.5" x14ac:dyDescent="0.65">
      <c r="A8" s="809"/>
      <c r="B8" s="809"/>
      <c r="C8" s="274"/>
      <c r="D8" s="274"/>
      <c r="E8" s="273"/>
      <c r="F8" s="274"/>
      <c r="G8" s="276">
        <f>ROUND(+C8*E8*F8,2)</f>
        <v>0</v>
      </c>
      <c r="I8" s="289"/>
    </row>
    <row r="9" spans="1:9" ht="13.5" x14ac:dyDescent="0.35">
      <c r="A9" s="809"/>
      <c r="B9" s="809"/>
      <c r="C9" s="307"/>
      <c r="D9" s="307"/>
      <c r="E9" s="306"/>
      <c r="F9" s="263" t="s">
        <v>41</v>
      </c>
      <c r="G9" s="264">
        <f>ROUND(SUM(G6:G8),2)</f>
        <v>0</v>
      </c>
      <c r="I9" s="279" t="s">
        <v>270</v>
      </c>
    </row>
    <row r="10" spans="1:9" x14ac:dyDescent="0.3">
      <c r="A10" s="809"/>
      <c r="B10" s="809"/>
      <c r="C10" s="307"/>
      <c r="D10" s="307"/>
      <c r="E10" s="338"/>
      <c r="F10" s="307"/>
      <c r="G10" s="309"/>
    </row>
    <row r="11" spans="1:9" ht="13.5" x14ac:dyDescent="0.35">
      <c r="A11" s="809"/>
      <c r="B11" s="809"/>
      <c r="C11" s="274"/>
      <c r="D11" s="274"/>
      <c r="E11" s="273"/>
      <c r="F11" s="274"/>
      <c r="G11" s="264">
        <f>ROUND(+C11*E11*F11,2)</f>
        <v>0</v>
      </c>
    </row>
    <row r="12" spans="1:9" ht="16.5" x14ac:dyDescent="0.65">
      <c r="A12" s="809"/>
      <c r="B12" s="809"/>
      <c r="C12" s="274"/>
      <c r="D12" s="274"/>
      <c r="E12" s="273"/>
      <c r="F12" s="274"/>
      <c r="G12" s="276">
        <f>ROUND(+C12*E12*F12,2)</f>
        <v>0</v>
      </c>
    </row>
    <row r="13" spans="1:9" ht="13.5" x14ac:dyDescent="0.35">
      <c r="A13" s="307"/>
      <c r="B13" s="307"/>
      <c r="C13" s="307"/>
      <c r="D13" s="307"/>
      <c r="E13" s="311"/>
      <c r="F13" s="265" t="s">
        <v>37</v>
      </c>
      <c r="G13" s="264">
        <f>ROUND(SUM(G10:G12),2)</f>
        <v>0</v>
      </c>
      <c r="I13" s="279" t="s">
        <v>270</v>
      </c>
    </row>
    <row r="14" spans="1:9" x14ac:dyDescent="0.3">
      <c r="A14" s="307"/>
      <c r="B14" s="307"/>
      <c r="C14" s="307"/>
      <c r="D14" s="307"/>
      <c r="E14" s="307"/>
      <c r="F14" s="307"/>
      <c r="G14" s="309"/>
    </row>
    <row r="15" spans="1:9" ht="14" x14ac:dyDescent="0.3">
      <c r="A15" s="286" t="s">
        <v>71</v>
      </c>
      <c r="B15" s="287"/>
      <c r="C15" s="287"/>
      <c r="D15" s="287"/>
      <c r="E15" s="287"/>
      <c r="F15" s="287"/>
      <c r="G15" s="312"/>
      <c r="I15" s="279" t="s">
        <v>242</v>
      </c>
    </row>
    <row r="16" spans="1:9" ht="45" customHeight="1" x14ac:dyDescent="0.35">
      <c r="A16" s="812"/>
      <c r="B16" s="813"/>
      <c r="C16" s="813"/>
      <c r="D16" s="813"/>
      <c r="E16" s="813"/>
      <c r="F16" s="813"/>
      <c r="G16" s="814"/>
      <c r="I16" s="289"/>
    </row>
    <row r="17" spans="1:9" ht="14.5" x14ac:dyDescent="0.35">
      <c r="A17" s="290"/>
      <c r="B17" s="291"/>
      <c r="C17" s="291"/>
      <c r="D17" s="291"/>
      <c r="E17" s="292"/>
      <c r="F17" s="293" t="s">
        <v>240</v>
      </c>
      <c r="G17" s="294">
        <f>ROUND(G9,2)</f>
        <v>0</v>
      </c>
      <c r="I17" s="279" t="s">
        <v>246</v>
      </c>
    </row>
    <row r="18" spans="1:9" ht="14.5" x14ac:dyDescent="0.35">
      <c r="A18" s="266"/>
      <c r="B18" s="266"/>
      <c r="C18" s="266"/>
      <c r="D18" s="266"/>
      <c r="E18" s="266"/>
      <c r="F18" s="266"/>
      <c r="G18" s="266"/>
      <c r="I18" s="289"/>
    </row>
    <row r="19" spans="1:9" x14ac:dyDescent="0.3">
      <c r="A19" s="286" t="s">
        <v>72</v>
      </c>
      <c r="B19" s="295"/>
      <c r="C19" s="296"/>
      <c r="D19" s="296"/>
      <c r="E19" s="296"/>
      <c r="F19" s="296"/>
      <c r="G19" s="314"/>
      <c r="I19" s="279" t="s">
        <v>242</v>
      </c>
    </row>
    <row r="20" spans="1:9" ht="45" customHeight="1" x14ac:dyDescent="0.3">
      <c r="A20" s="812"/>
      <c r="B20" s="813"/>
      <c r="C20" s="813"/>
      <c r="D20" s="813"/>
      <c r="E20" s="813"/>
      <c r="F20" s="813"/>
      <c r="G20" s="814"/>
    </row>
    <row r="21" spans="1:9" ht="14.5" x14ac:dyDescent="0.35">
      <c r="A21" s="298"/>
      <c r="B21" s="299"/>
      <c r="C21" s="299"/>
      <c r="D21" s="299"/>
      <c r="E21" s="292"/>
      <c r="F21" s="300" t="s">
        <v>37</v>
      </c>
      <c r="G21" s="294">
        <f>ROUND(G13,2)</f>
        <v>0</v>
      </c>
      <c r="I21" s="279" t="s">
        <v>247</v>
      </c>
    </row>
    <row r="22" spans="1:9" ht="14.5" x14ac:dyDescent="0.35">
      <c r="A22" s="266"/>
      <c r="B22" s="266"/>
      <c r="C22" s="266"/>
      <c r="D22" s="266"/>
      <c r="E22" s="266"/>
      <c r="F22" s="266"/>
      <c r="G22" s="315"/>
    </row>
    <row r="23" spans="1:9" ht="14.5" x14ac:dyDescent="0.35">
      <c r="A23" s="266"/>
      <c r="B23" s="266"/>
      <c r="C23" s="266"/>
      <c r="D23" s="266"/>
      <c r="E23" s="339"/>
      <c r="F23" s="339" t="s">
        <v>73</v>
      </c>
      <c r="G23" s="264">
        <f>G17+G21</f>
        <v>0</v>
      </c>
      <c r="I23" s="302" t="s">
        <v>245</v>
      </c>
    </row>
  </sheetData>
  <sheetProtection algorithmName="SHA-512" hashValue="Ph4DMyI7ljf78ahSrPne/+0iDlbxew/thd3EbfQrq7Ju3pa3Taf/KvXwsLjylZFdB09WczZHmRIVyarKKgEIEQ==" saltValue="Aa8SlNVkdd56TtCR8BEm0w==" spinCount="100000" sheet="1" objects="1" scenarios="1"/>
  <mergeCells count="14">
    <mergeCell ref="A16:G16"/>
    <mergeCell ref="A20:G20"/>
    <mergeCell ref="A1:F1"/>
    <mergeCell ref="A2:G2"/>
    <mergeCell ref="C4:F4"/>
    <mergeCell ref="A4:B5"/>
    <mergeCell ref="G4:G5"/>
    <mergeCell ref="A6:B6"/>
    <mergeCell ref="A7:B7"/>
    <mergeCell ref="A8:B8"/>
    <mergeCell ref="A9:B9"/>
    <mergeCell ref="A10:B10"/>
    <mergeCell ref="A11:B11"/>
    <mergeCell ref="A12:B1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0"/>
  <sheetViews>
    <sheetView zoomScaleNormal="100" workbookViewId="0">
      <selection sqref="A1:F1"/>
    </sheetView>
  </sheetViews>
  <sheetFormatPr defaultColWidth="9.1796875" defaultRowHeight="14.5" x14ac:dyDescent="0.35"/>
  <cols>
    <col min="1" max="5" width="18.54296875" style="234" customWidth="1"/>
    <col min="6" max="6" width="16" style="234" customWidth="1"/>
    <col min="7" max="7" width="18.54296875" style="234" customWidth="1"/>
    <col min="8" max="8" width="2.1796875" style="234" customWidth="1"/>
    <col min="9" max="16384" width="9.1796875" style="234"/>
  </cols>
  <sheetData>
    <row r="1" spans="1:9" ht="20.25" customHeight="1" x14ac:dyDescent="0.35">
      <c r="A1" s="789" t="s">
        <v>187</v>
      </c>
      <c r="B1" s="789"/>
      <c r="C1" s="789"/>
      <c r="D1" s="789"/>
      <c r="E1" s="789"/>
      <c r="F1" s="789"/>
      <c r="G1" s="266">
        <f>+'Section A'!B2</f>
        <v>0</v>
      </c>
    </row>
    <row r="2" spans="1:9" ht="53.25" customHeight="1" x14ac:dyDescent="0.35">
      <c r="A2" s="811" t="s">
        <v>251</v>
      </c>
      <c r="B2" s="811"/>
      <c r="C2" s="811"/>
      <c r="D2" s="811"/>
      <c r="E2" s="811"/>
      <c r="F2" s="811"/>
      <c r="G2" s="811"/>
    </row>
    <row r="3" spans="1:9" x14ac:dyDescent="0.35">
      <c r="A3" s="798" t="s">
        <v>20</v>
      </c>
      <c r="B3" s="798"/>
      <c r="C3" s="798" t="s">
        <v>66</v>
      </c>
      <c r="D3" s="798"/>
      <c r="E3" s="798"/>
      <c r="F3" s="798"/>
      <c r="G3" s="316" t="s">
        <v>35</v>
      </c>
    </row>
    <row r="4" spans="1:9" x14ac:dyDescent="0.35">
      <c r="A4" s="818"/>
      <c r="B4" s="818"/>
      <c r="C4" s="807"/>
      <c r="D4" s="807"/>
      <c r="E4" s="807"/>
      <c r="F4" s="807"/>
      <c r="G4" s="264">
        <v>0</v>
      </c>
    </row>
    <row r="5" spans="1:9" x14ac:dyDescent="0.35">
      <c r="A5" s="809"/>
      <c r="B5" s="809"/>
      <c r="C5" s="807"/>
      <c r="D5" s="807"/>
      <c r="E5" s="807"/>
      <c r="F5" s="807"/>
      <c r="G5" s="340">
        <v>0</v>
      </c>
    </row>
    <row r="6" spans="1:9" x14ac:dyDescent="0.35">
      <c r="A6" s="809"/>
      <c r="B6" s="809"/>
      <c r="C6" s="266"/>
      <c r="D6" s="266"/>
      <c r="E6" s="306"/>
      <c r="F6" s="263" t="s">
        <v>41</v>
      </c>
      <c r="G6" s="264">
        <f>ROUND(SUM(G4:G5),2)</f>
        <v>0</v>
      </c>
      <c r="I6" s="279" t="s">
        <v>270</v>
      </c>
    </row>
    <row r="7" spans="1:9" x14ac:dyDescent="0.35">
      <c r="A7" s="809"/>
      <c r="B7" s="809"/>
      <c r="C7" s="807"/>
      <c r="D7" s="807"/>
      <c r="E7" s="807"/>
      <c r="F7" s="807"/>
      <c r="G7" s="281"/>
    </row>
    <row r="8" spans="1:9" x14ac:dyDescent="0.35">
      <c r="A8" s="809"/>
      <c r="B8" s="809"/>
      <c r="C8" s="807"/>
      <c r="D8" s="807"/>
      <c r="E8" s="807"/>
      <c r="F8" s="807"/>
      <c r="G8" s="264">
        <v>0</v>
      </c>
    </row>
    <row r="9" spans="1:9" x14ac:dyDescent="0.35">
      <c r="A9" s="809"/>
      <c r="B9" s="809"/>
      <c r="C9" s="807"/>
      <c r="D9" s="807"/>
      <c r="E9" s="807"/>
      <c r="F9" s="807"/>
      <c r="G9" s="340">
        <v>0</v>
      </c>
    </row>
    <row r="10" spans="1:9" x14ac:dyDescent="0.35">
      <c r="A10" s="809"/>
      <c r="B10" s="809"/>
      <c r="C10" s="266"/>
      <c r="D10" s="266"/>
      <c r="E10" s="311"/>
      <c r="F10" s="265" t="s">
        <v>37</v>
      </c>
      <c r="G10" s="264">
        <f>ROUND(SUM(G7:G9),2)</f>
        <v>0</v>
      </c>
      <c r="I10" s="279" t="s">
        <v>270</v>
      </c>
    </row>
    <row r="11" spans="1:9" x14ac:dyDescent="0.35">
      <c r="A11" s="266"/>
      <c r="B11" s="266"/>
      <c r="C11" s="266"/>
      <c r="D11" s="266"/>
      <c r="E11" s="266"/>
      <c r="F11" s="317"/>
      <c r="G11" s="281"/>
    </row>
    <row r="12" spans="1:9" x14ac:dyDescent="0.35">
      <c r="A12" s="286" t="s">
        <v>74</v>
      </c>
      <c r="B12" s="287"/>
      <c r="C12" s="287"/>
      <c r="D12" s="287"/>
      <c r="E12" s="287"/>
      <c r="F12" s="287"/>
      <c r="G12" s="312"/>
      <c r="I12" s="279" t="s">
        <v>242</v>
      </c>
    </row>
    <row r="13" spans="1:9" ht="45" customHeight="1" x14ac:dyDescent="0.35">
      <c r="A13" s="812"/>
      <c r="B13" s="813"/>
      <c r="C13" s="813"/>
      <c r="D13" s="813"/>
      <c r="E13" s="813"/>
      <c r="F13" s="813"/>
      <c r="G13" s="814"/>
      <c r="I13" s="289"/>
    </row>
    <row r="14" spans="1:9" x14ac:dyDescent="0.35">
      <c r="A14" s="290"/>
      <c r="B14" s="291"/>
      <c r="C14" s="291"/>
      <c r="D14" s="291"/>
      <c r="E14" s="292"/>
      <c r="F14" s="293" t="s">
        <v>240</v>
      </c>
      <c r="G14" s="294">
        <f>ROUND(G6,2)</f>
        <v>0</v>
      </c>
      <c r="I14" s="279" t="s">
        <v>246</v>
      </c>
    </row>
    <row r="15" spans="1:9" x14ac:dyDescent="0.35">
      <c r="A15" s="266"/>
      <c r="B15" s="266"/>
      <c r="C15" s="266"/>
      <c r="D15" s="266"/>
      <c r="E15" s="266"/>
      <c r="F15" s="266"/>
      <c r="G15" s="266"/>
    </row>
    <row r="16" spans="1:9" x14ac:dyDescent="0.35">
      <c r="A16" s="286" t="s">
        <v>75</v>
      </c>
      <c r="B16" s="295"/>
      <c r="C16" s="296"/>
      <c r="D16" s="296"/>
      <c r="E16" s="296"/>
      <c r="F16" s="296"/>
      <c r="G16" s="314"/>
      <c r="I16" s="279" t="s">
        <v>242</v>
      </c>
    </row>
    <row r="17" spans="1:9" ht="45" customHeight="1" x14ac:dyDescent="0.35">
      <c r="A17" s="812"/>
      <c r="B17" s="813"/>
      <c r="C17" s="813"/>
      <c r="D17" s="813"/>
      <c r="E17" s="813"/>
      <c r="F17" s="813"/>
      <c r="G17" s="814"/>
    </row>
    <row r="18" spans="1:9" x14ac:dyDescent="0.35">
      <c r="A18" s="298"/>
      <c r="B18" s="299"/>
      <c r="C18" s="299"/>
      <c r="D18" s="299"/>
      <c r="E18" s="292"/>
      <c r="F18" s="300" t="s">
        <v>37</v>
      </c>
      <c r="G18" s="294">
        <f>ROUND(G10,2)</f>
        <v>0</v>
      </c>
      <c r="I18" s="279" t="s">
        <v>247</v>
      </c>
    </row>
    <row r="19" spans="1:9" x14ac:dyDescent="0.35">
      <c r="A19" s="266"/>
      <c r="B19" s="266"/>
      <c r="C19" s="266"/>
      <c r="D19" s="266"/>
      <c r="E19" s="266"/>
      <c r="F19" s="266"/>
      <c r="G19" s="315"/>
    </row>
    <row r="20" spans="1:9" x14ac:dyDescent="0.35">
      <c r="A20" s="266"/>
      <c r="B20" s="266"/>
      <c r="C20" s="266"/>
      <c r="D20" s="266"/>
      <c r="E20" s="790" t="s">
        <v>76</v>
      </c>
      <c r="F20" s="790"/>
      <c r="G20" s="264">
        <f>G14+G18</f>
        <v>0</v>
      </c>
      <c r="I20" s="302" t="s">
        <v>245</v>
      </c>
    </row>
  </sheetData>
  <sheetProtection algorithmName="SHA-512" hashValue="6uX8B3yVu3wrJQ2+3brYbIOGNX/tamTu3TQo7irs8s8WKcaGsviS7ap/W/c7JWXaNHLcCEweeZb82KjZ/Spuuw==" saltValue="mjZ9cmdTfGXmdGrWWPswcQ==" spinCount="100000" sheet="1" objects="1" scenarios="1"/>
  <mergeCells count="19">
    <mergeCell ref="A1:F1"/>
    <mergeCell ref="E20:F20"/>
    <mergeCell ref="A2:G2"/>
    <mergeCell ref="A3:B3"/>
    <mergeCell ref="C3:F3"/>
    <mergeCell ref="A13:G13"/>
    <mergeCell ref="A17:G17"/>
    <mergeCell ref="A4:B4"/>
    <mergeCell ref="A5:B5"/>
    <mergeCell ref="A6:B6"/>
    <mergeCell ref="A7:B7"/>
    <mergeCell ref="A9:B9"/>
    <mergeCell ref="A10:B10"/>
    <mergeCell ref="C9:F9"/>
    <mergeCell ref="C5:F5"/>
    <mergeCell ref="C4:F4"/>
    <mergeCell ref="C7:F7"/>
    <mergeCell ref="A8:B8"/>
    <mergeCell ref="C8:F8"/>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3"/>
  <sheetViews>
    <sheetView zoomScaleNormal="100" workbookViewId="0">
      <selection sqref="A1:F1"/>
    </sheetView>
  </sheetViews>
  <sheetFormatPr defaultColWidth="9.1796875" defaultRowHeight="14.5" x14ac:dyDescent="0.35"/>
  <cols>
    <col min="1" max="1" width="22.54296875" style="234" customWidth="1"/>
    <col min="2" max="2" width="23.7265625" style="234" customWidth="1"/>
    <col min="3" max="6" width="16.453125" style="234" customWidth="1"/>
    <col min="7" max="7" width="16.7265625" style="234" customWidth="1"/>
    <col min="8" max="8" width="2.453125" style="234" customWidth="1"/>
    <col min="9" max="16384" width="9.1796875" style="234"/>
  </cols>
  <sheetData>
    <row r="1" spans="1:9" ht="29.25" customHeight="1" x14ac:dyDescent="0.35">
      <c r="A1" s="789" t="s">
        <v>187</v>
      </c>
      <c r="B1" s="789"/>
      <c r="C1" s="789"/>
      <c r="D1" s="789"/>
      <c r="E1" s="789"/>
      <c r="F1" s="789"/>
      <c r="G1" s="266">
        <f>+'Section A'!B2</f>
        <v>0</v>
      </c>
    </row>
    <row r="2" spans="1:9" ht="41.25" customHeight="1" x14ac:dyDescent="0.35">
      <c r="A2" s="816" t="s">
        <v>250</v>
      </c>
      <c r="B2" s="816"/>
      <c r="C2" s="816"/>
      <c r="D2" s="816"/>
      <c r="E2" s="816"/>
      <c r="F2" s="816"/>
      <c r="G2" s="816"/>
    </row>
    <row r="3" spans="1:9" ht="7.5" customHeight="1" x14ac:dyDescent="0.35">
      <c r="A3" s="307"/>
      <c r="B3" s="307"/>
      <c r="C3" s="307"/>
      <c r="D3" s="307"/>
      <c r="E3" s="307"/>
      <c r="F3" s="307"/>
      <c r="G3" s="307"/>
    </row>
    <row r="4" spans="1:9" x14ac:dyDescent="0.35">
      <c r="A4" s="806" t="s">
        <v>70</v>
      </c>
      <c r="B4" s="806"/>
      <c r="C4" s="806" t="s">
        <v>29</v>
      </c>
      <c r="D4" s="806"/>
      <c r="E4" s="806"/>
      <c r="F4" s="806"/>
      <c r="G4" s="806" t="s">
        <v>35</v>
      </c>
    </row>
    <row r="5" spans="1:9" x14ac:dyDescent="0.35">
      <c r="A5" s="806"/>
      <c r="B5" s="806"/>
      <c r="C5" s="337" t="s">
        <v>47</v>
      </c>
      <c r="D5" s="337" t="s">
        <v>46</v>
      </c>
      <c r="E5" s="337" t="s">
        <v>35</v>
      </c>
      <c r="F5" s="337" t="s">
        <v>34</v>
      </c>
      <c r="G5" s="806"/>
    </row>
    <row r="6" spans="1:9" x14ac:dyDescent="0.35">
      <c r="A6" s="817"/>
      <c r="B6" s="817"/>
      <c r="C6" s="274"/>
      <c r="D6" s="274"/>
      <c r="E6" s="273"/>
      <c r="F6" s="274"/>
      <c r="G6" s="264">
        <f>ROUND(+C6*E6*F6,2)</f>
        <v>0</v>
      </c>
    </row>
    <row r="7" spans="1:9" x14ac:dyDescent="0.35">
      <c r="A7" s="819"/>
      <c r="B7" s="819"/>
      <c r="C7" s="274"/>
      <c r="D7" s="274"/>
      <c r="E7" s="273"/>
      <c r="F7" s="274"/>
      <c r="G7" s="264">
        <f>ROUND(+C7*E7*F7,2)</f>
        <v>0</v>
      </c>
    </row>
    <row r="8" spans="1:9" ht="17.5" x14ac:dyDescent="0.65">
      <c r="A8" s="819"/>
      <c r="B8" s="819"/>
      <c r="C8" s="274"/>
      <c r="D8" s="274"/>
      <c r="E8" s="273"/>
      <c r="F8" s="274"/>
      <c r="G8" s="276">
        <f>ROUND(+C8*E8*F8,2)</f>
        <v>0</v>
      </c>
    </row>
    <row r="9" spans="1:9" x14ac:dyDescent="0.35">
      <c r="A9" s="819"/>
      <c r="B9" s="819"/>
      <c r="C9" s="307"/>
      <c r="D9" s="307"/>
      <c r="E9" s="306"/>
      <c r="F9" s="263" t="s">
        <v>41</v>
      </c>
      <c r="G9" s="264">
        <f>ROUND(SUM(G6:G8),2)</f>
        <v>0</v>
      </c>
      <c r="I9" s="279" t="s">
        <v>270</v>
      </c>
    </row>
    <row r="10" spans="1:9" x14ac:dyDescent="0.35">
      <c r="A10" s="819"/>
      <c r="B10" s="819"/>
      <c r="C10" s="307"/>
      <c r="D10" s="307"/>
      <c r="E10" s="338"/>
      <c r="F10" s="307"/>
      <c r="G10" s="309"/>
    </row>
    <row r="11" spans="1:9" x14ac:dyDescent="0.35">
      <c r="A11" s="819"/>
      <c r="B11" s="819"/>
      <c r="C11" s="274"/>
      <c r="D11" s="274"/>
      <c r="E11" s="273"/>
      <c r="F11" s="274"/>
      <c r="G11" s="264">
        <f>ROUND(+C11*E11*F11,2)</f>
        <v>0</v>
      </c>
    </row>
    <row r="12" spans="1:9" ht="17.5" x14ac:dyDescent="0.65">
      <c r="A12" s="819"/>
      <c r="B12" s="819"/>
      <c r="C12" s="274"/>
      <c r="D12" s="274"/>
      <c r="E12" s="273"/>
      <c r="F12" s="274"/>
      <c r="G12" s="276">
        <f>ROUND(+C12*E12*F12,2)</f>
        <v>0</v>
      </c>
    </row>
    <row r="13" spans="1:9" x14ac:dyDescent="0.35">
      <c r="A13" s="819"/>
      <c r="B13" s="819"/>
      <c r="C13" s="307"/>
      <c r="D13" s="307"/>
      <c r="E13" s="265"/>
      <c r="F13" s="265" t="s">
        <v>37</v>
      </c>
      <c r="G13" s="264">
        <f>ROUND(SUM(G10:G12),2)</f>
        <v>0</v>
      </c>
      <c r="I13" s="279" t="s">
        <v>270</v>
      </c>
    </row>
    <row r="14" spans="1:9" x14ac:dyDescent="0.35">
      <c r="A14" s="819"/>
      <c r="B14" s="819"/>
      <c r="C14" s="341"/>
      <c r="D14" s="341"/>
      <c r="E14" s="341"/>
      <c r="F14" s="341"/>
      <c r="G14" s="342"/>
    </row>
    <row r="15" spans="1:9" x14ac:dyDescent="0.35">
      <c r="A15" s="286" t="s">
        <v>77</v>
      </c>
      <c r="B15" s="343"/>
      <c r="C15" s="343"/>
      <c r="D15" s="343"/>
      <c r="E15" s="287"/>
      <c r="F15" s="287"/>
      <c r="G15" s="312"/>
      <c r="I15" s="279" t="s">
        <v>242</v>
      </c>
    </row>
    <row r="16" spans="1:9" ht="45" customHeight="1" x14ac:dyDescent="0.35">
      <c r="A16" s="812"/>
      <c r="B16" s="813"/>
      <c r="C16" s="813"/>
      <c r="D16" s="813"/>
      <c r="E16" s="813"/>
      <c r="F16" s="813"/>
      <c r="G16" s="814"/>
      <c r="I16" s="289"/>
    </row>
    <row r="17" spans="1:9" x14ac:dyDescent="0.35">
      <c r="A17" s="290"/>
      <c r="B17" s="291"/>
      <c r="C17" s="291"/>
      <c r="D17" s="291"/>
      <c r="E17" s="292"/>
      <c r="F17" s="293" t="s">
        <v>240</v>
      </c>
      <c r="G17" s="294">
        <f>ROUND(G9,2)</f>
        <v>0</v>
      </c>
      <c r="I17" s="279" t="s">
        <v>246</v>
      </c>
    </row>
    <row r="18" spans="1:9" x14ac:dyDescent="0.35">
      <c r="A18" s="266"/>
      <c r="B18" s="266"/>
      <c r="C18" s="266"/>
      <c r="D18" s="266"/>
      <c r="E18" s="266"/>
      <c r="F18" s="266"/>
      <c r="G18" s="266"/>
    </row>
    <row r="19" spans="1:9" x14ac:dyDescent="0.35">
      <c r="A19" s="286" t="s">
        <v>78</v>
      </c>
      <c r="B19" s="295"/>
      <c r="C19" s="296"/>
      <c r="D19" s="296"/>
      <c r="E19" s="296"/>
      <c r="F19" s="296"/>
      <c r="G19" s="314"/>
      <c r="I19" s="279" t="s">
        <v>242</v>
      </c>
    </row>
    <row r="20" spans="1:9" ht="45" customHeight="1" x14ac:dyDescent="0.35">
      <c r="A20" s="812"/>
      <c r="B20" s="813"/>
      <c r="C20" s="813"/>
      <c r="D20" s="813"/>
      <c r="E20" s="813"/>
      <c r="F20" s="813"/>
      <c r="G20" s="814"/>
    </row>
    <row r="21" spans="1:9" x14ac:dyDescent="0.35">
      <c r="A21" s="298"/>
      <c r="B21" s="299"/>
      <c r="C21" s="299"/>
      <c r="D21" s="299"/>
      <c r="E21" s="292"/>
      <c r="F21" s="300" t="s">
        <v>37</v>
      </c>
      <c r="G21" s="294">
        <f>ROUND(G13,2)</f>
        <v>0</v>
      </c>
      <c r="I21" s="279" t="s">
        <v>247</v>
      </c>
    </row>
    <row r="22" spans="1:9" x14ac:dyDescent="0.35">
      <c r="A22" s="266"/>
      <c r="B22" s="266"/>
      <c r="C22" s="266"/>
      <c r="D22" s="266"/>
      <c r="E22" s="266"/>
      <c r="F22" s="266"/>
      <c r="G22" s="301"/>
    </row>
    <row r="23" spans="1:9" x14ac:dyDescent="0.35">
      <c r="A23" s="266"/>
      <c r="B23" s="266"/>
      <c r="C23" s="266"/>
      <c r="D23" s="790" t="s">
        <v>99</v>
      </c>
      <c r="E23" s="790"/>
      <c r="F23" s="790"/>
      <c r="G23" s="264">
        <f>G17+G21</f>
        <v>0</v>
      </c>
      <c r="I23" s="302" t="s">
        <v>245</v>
      </c>
    </row>
  </sheetData>
  <sheetProtection algorithmName="SHA-512" hashValue="G2A6VPD6TU0P41UtuUfuVxfxEclXjH8ktHodZfRlMS6bhHNSmnpofJmLJbezz0/sm/0rDhcz4Ij9b4x/bmcWlw==" saltValue="MCj40cf3aBaRdl2eYbZJAA==" spinCount="100000" sheet="1" objects="1" scenarios="1"/>
  <mergeCells count="17">
    <mergeCell ref="A1:F1"/>
    <mergeCell ref="D23:F23"/>
    <mergeCell ref="A2:G2"/>
    <mergeCell ref="A4:B5"/>
    <mergeCell ref="C4:F4"/>
    <mergeCell ref="G4:G5"/>
    <mergeCell ref="A16:G16"/>
    <mergeCell ref="A20:G20"/>
    <mergeCell ref="A6:B6"/>
    <mergeCell ref="A7:B7"/>
    <mergeCell ref="A8:B8"/>
    <mergeCell ref="A9:B9"/>
    <mergeCell ref="A10:B10"/>
    <mergeCell ref="A11:B11"/>
    <mergeCell ref="A12:B12"/>
    <mergeCell ref="A13:B13"/>
    <mergeCell ref="A14:B14"/>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23"/>
  <sheetViews>
    <sheetView zoomScaleNormal="100" workbookViewId="0">
      <selection sqref="A1:F1"/>
    </sheetView>
  </sheetViews>
  <sheetFormatPr defaultColWidth="9.1796875" defaultRowHeight="14.5" x14ac:dyDescent="0.35"/>
  <cols>
    <col min="1" max="1" width="31.54296875" style="234" customWidth="1"/>
    <col min="2" max="2" width="29.1796875" style="234" customWidth="1"/>
    <col min="3" max="6" width="12.54296875" style="234" customWidth="1"/>
    <col min="7" max="7" width="17.1796875" style="234" customWidth="1"/>
    <col min="8" max="8" width="2.453125" style="234" customWidth="1"/>
    <col min="9" max="16384" width="9.1796875" style="234"/>
  </cols>
  <sheetData>
    <row r="1" spans="1:9" ht="24.75" customHeight="1" x14ac:dyDescent="0.35">
      <c r="A1" s="789" t="s">
        <v>187</v>
      </c>
      <c r="B1" s="789"/>
      <c r="C1" s="789"/>
      <c r="D1" s="789"/>
      <c r="E1" s="789"/>
      <c r="F1" s="789"/>
      <c r="G1" s="266">
        <f>+'Section A'!B2</f>
        <v>0</v>
      </c>
    </row>
    <row r="2" spans="1:9" ht="42" customHeight="1" x14ac:dyDescent="0.35">
      <c r="A2" s="816" t="s">
        <v>197</v>
      </c>
      <c r="B2" s="816"/>
      <c r="C2" s="816"/>
      <c r="D2" s="816"/>
      <c r="E2" s="816"/>
      <c r="F2" s="816"/>
      <c r="G2" s="816"/>
    </row>
    <row r="3" spans="1:9" x14ac:dyDescent="0.35">
      <c r="A3" s="307"/>
      <c r="B3" s="307"/>
      <c r="C3" s="307"/>
      <c r="D3" s="307"/>
      <c r="E3" s="307"/>
      <c r="F3" s="307"/>
      <c r="G3" s="307"/>
    </row>
    <row r="4" spans="1:9" x14ac:dyDescent="0.35">
      <c r="A4" s="806" t="s">
        <v>70</v>
      </c>
      <c r="B4" s="806"/>
      <c r="C4" s="806" t="s">
        <v>29</v>
      </c>
      <c r="D4" s="806"/>
      <c r="E4" s="806"/>
      <c r="F4" s="806"/>
      <c r="G4" s="806" t="s">
        <v>35</v>
      </c>
    </row>
    <row r="5" spans="1:9" x14ac:dyDescent="0.35">
      <c r="A5" s="806"/>
      <c r="B5" s="806"/>
      <c r="C5" s="337" t="s">
        <v>47</v>
      </c>
      <c r="D5" s="337" t="s">
        <v>46</v>
      </c>
      <c r="E5" s="337" t="s">
        <v>35</v>
      </c>
      <c r="F5" s="337" t="s">
        <v>34</v>
      </c>
      <c r="G5" s="806"/>
      <c r="I5" s="279" t="s">
        <v>241</v>
      </c>
    </row>
    <row r="6" spans="1:9" x14ac:dyDescent="0.35">
      <c r="A6" s="817"/>
      <c r="B6" s="817"/>
      <c r="C6" s="274"/>
      <c r="D6" s="274"/>
      <c r="E6" s="273"/>
      <c r="F6" s="274"/>
      <c r="G6" s="264">
        <f>ROUND(+C6*E6*F6,2)</f>
        <v>0</v>
      </c>
      <c r="I6" s="289"/>
    </row>
    <row r="7" spans="1:9" x14ac:dyDescent="0.35">
      <c r="A7" s="819"/>
      <c r="B7" s="819"/>
      <c r="C7" s="274"/>
      <c r="D7" s="274"/>
      <c r="E7" s="273"/>
      <c r="F7" s="274"/>
      <c r="G7" s="264">
        <f>ROUND(+C7*E7*F7,2)</f>
        <v>0</v>
      </c>
      <c r="I7" s="289"/>
    </row>
    <row r="8" spans="1:9" ht="17.5" x14ac:dyDescent="0.65">
      <c r="A8" s="819"/>
      <c r="B8" s="819"/>
      <c r="C8" s="274"/>
      <c r="D8" s="274"/>
      <c r="E8" s="273"/>
      <c r="F8" s="274"/>
      <c r="G8" s="276">
        <f>ROUND(+C8*E8*F8,2)</f>
        <v>0</v>
      </c>
      <c r="I8" s="289"/>
    </row>
    <row r="9" spans="1:9" x14ac:dyDescent="0.35">
      <c r="A9" s="819"/>
      <c r="B9" s="819"/>
      <c r="C9" s="307"/>
      <c r="D9" s="307"/>
      <c r="E9" s="263"/>
      <c r="F9" s="263" t="s">
        <v>41</v>
      </c>
      <c r="G9" s="264">
        <f>ROUND(SUM(G6:G8),2)</f>
        <v>0</v>
      </c>
      <c r="I9" s="279" t="s">
        <v>270</v>
      </c>
    </row>
    <row r="10" spans="1:9" x14ac:dyDescent="0.35">
      <c r="A10" s="819"/>
      <c r="B10" s="819"/>
      <c r="C10" s="307"/>
      <c r="D10" s="307"/>
      <c r="E10" s="338"/>
      <c r="F10" s="307"/>
      <c r="G10" s="309"/>
    </row>
    <row r="11" spans="1:9" x14ac:dyDescent="0.35">
      <c r="A11" s="819"/>
      <c r="B11" s="819"/>
      <c r="C11" s="274"/>
      <c r="D11" s="274"/>
      <c r="E11" s="273"/>
      <c r="F11" s="274"/>
      <c r="G11" s="264">
        <f>ROUND(+C11*E11*F11,2)</f>
        <v>0</v>
      </c>
    </row>
    <row r="12" spans="1:9" ht="17.5" x14ac:dyDescent="0.65">
      <c r="A12" s="819"/>
      <c r="B12" s="819"/>
      <c r="C12" s="274"/>
      <c r="D12" s="274"/>
      <c r="E12" s="273"/>
      <c r="F12" s="274"/>
      <c r="G12" s="276">
        <f>ROUND(+C12*E12*F12,2)</f>
        <v>0</v>
      </c>
    </row>
    <row r="13" spans="1:9" x14ac:dyDescent="0.35">
      <c r="A13" s="819"/>
      <c r="B13" s="819"/>
      <c r="C13" s="307"/>
      <c r="D13" s="307"/>
      <c r="E13" s="265"/>
      <c r="F13" s="265" t="s">
        <v>37</v>
      </c>
      <c r="G13" s="264">
        <f>ROUND(SUM(G10:G12),2)</f>
        <v>0</v>
      </c>
      <c r="I13" s="279" t="s">
        <v>270</v>
      </c>
    </row>
    <row r="14" spans="1:9" x14ac:dyDescent="0.35">
      <c r="A14" s="307"/>
      <c r="B14" s="307"/>
      <c r="C14" s="307"/>
      <c r="D14" s="307"/>
      <c r="E14" s="307"/>
      <c r="F14" s="307"/>
      <c r="G14" s="309"/>
    </row>
    <row r="15" spans="1:9" x14ac:dyDescent="0.35">
      <c r="A15" s="286" t="s">
        <v>79</v>
      </c>
      <c r="B15" s="287"/>
      <c r="C15" s="287"/>
      <c r="D15" s="287"/>
      <c r="E15" s="287"/>
      <c r="F15" s="287"/>
      <c r="G15" s="312"/>
      <c r="I15" s="279" t="s">
        <v>242</v>
      </c>
    </row>
    <row r="16" spans="1:9" ht="45" customHeight="1" x14ac:dyDescent="0.35">
      <c r="A16" s="812"/>
      <c r="B16" s="813"/>
      <c r="C16" s="813"/>
      <c r="D16" s="813"/>
      <c r="E16" s="813"/>
      <c r="F16" s="813"/>
      <c r="G16" s="814"/>
      <c r="I16" s="289"/>
    </row>
    <row r="17" spans="1:11" x14ac:dyDescent="0.35">
      <c r="A17" s="290"/>
      <c r="B17" s="291"/>
      <c r="C17" s="291"/>
      <c r="D17" s="291"/>
      <c r="E17" s="292"/>
      <c r="F17" s="293" t="s">
        <v>240</v>
      </c>
      <c r="G17" s="294">
        <f>ROUND(G9,2)</f>
        <v>0</v>
      </c>
      <c r="I17" s="279" t="s">
        <v>246</v>
      </c>
      <c r="J17" s="344"/>
      <c r="K17" s="344"/>
    </row>
    <row r="18" spans="1:11" x14ac:dyDescent="0.35">
      <c r="A18" s="266"/>
      <c r="B18" s="266"/>
      <c r="C18" s="266"/>
      <c r="D18" s="266"/>
      <c r="E18" s="266"/>
      <c r="F18" s="266"/>
      <c r="G18" s="266"/>
      <c r="I18" s="279"/>
    </row>
    <row r="19" spans="1:11" x14ac:dyDescent="0.35">
      <c r="A19" s="286" t="s">
        <v>80</v>
      </c>
      <c r="B19" s="295"/>
      <c r="C19" s="296"/>
      <c r="D19" s="296"/>
      <c r="E19" s="296"/>
      <c r="F19" s="296"/>
      <c r="G19" s="314"/>
      <c r="I19" s="279" t="s">
        <v>242</v>
      </c>
    </row>
    <row r="20" spans="1:11" ht="45" customHeight="1" x14ac:dyDescent="0.35">
      <c r="A20" s="812"/>
      <c r="B20" s="813"/>
      <c r="C20" s="813"/>
      <c r="D20" s="813"/>
      <c r="E20" s="813"/>
      <c r="F20" s="813"/>
      <c r="G20" s="814"/>
    </row>
    <row r="21" spans="1:11" x14ac:dyDescent="0.35">
      <c r="A21" s="298"/>
      <c r="B21" s="299"/>
      <c r="C21" s="299"/>
      <c r="D21" s="299"/>
      <c r="E21" s="292"/>
      <c r="F21" s="300" t="s">
        <v>37</v>
      </c>
      <c r="G21" s="294">
        <f>ROUND(G13,2)</f>
        <v>0</v>
      </c>
      <c r="I21" s="279" t="s">
        <v>247</v>
      </c>
    </row>
    <row r="22" spans="1:11" x14ac:dyDescent="0.35">
      <c r="A22" s="266"/>
      <c r="B22" s="266"/>
      <c r="C22" s="266"/>
      <c r="D22" s="266"/>
      <c r="E22" s="266"/>
      <c r="F22" s="266"/>
      <c r="G22" s="315"/>
    </row>
    <row r="23" spans="1:11" x14ac:dyDescent="0.35">
      <c r="A23" s="266"/>
      <c r="B23" s="266"/>
      <c r="C23" s="266"/>
      <c r="D23" s="790" t="s">
        <v>81</v>
      </c>
      <c r="E23" s="790"/>
      <c r="F23" s="790"/>
      <c r="G23" s="264">
        <f>G17+G21</f>
        <v>0</v>
      </c>
      <c r="I23" s="302" t="s">
        <v>245</v>
      </c>
    </row>
  </sheetData>
  <sheetProtection algorithmName="SHA-512" hashValue="56dfcMFsGFzAT3CH7ZjKIcghCXiTaOwMKGSkGQsds7c0zOElmF84+uIpSC3rFur7UFjxTo9TOK2SMxW7tHOYew==" saltValue="aTacCZfXu+qFZqCRLuPf5Q==" spinCount="100000" sheet="1" objects="1" scenarios="1"/>
  <mergeCells count="16">
    <mergeCell ref="A1:F1"/>
    <mergeCell ref="D23:F23"/>
    <mergeCell ref="A2:G2"/>
    <mergeCell ref="A4:B5"/>
    <mergeCell ref="C4:F4"/>
    <mergeCell ref="G4:G5"/>
    <mergeCell ref="A16:G16"/>
    <mergeCell ref="A20:G20"/>
    <mergeCell ref="A6:B6"/>
    <mergeCell ref="A7:B7"/>
    <mergeCell ref="A8:B8"/>
    <mergeCell ref="A9:B9"/>
    <mergeCell ref="A10:B10"/>
    <mergeCell ref="A11:B11"/>
    <mergeCell ref="A12:B12"/>
    <mergeCell ref="A13:B13"/>
  </mergeCells>
  <printOptions horizontalCentered="1"/>
  <pageMargins left="0.25" right="0.25" top="0.25" bottom="0.25" header="0.3" footer="0.3"/>
  <pageSetup fitToHeight="0" orientation="landscape" r:id="rId1"/>
  <ignoredErrors>
    <ignoredError sqref="G6:G8 G12"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24"/>
  <sheetViews>
    <sheetView zoomScaleNormal="100" workbookViewId="0">
      <selection sqref="A1:F1"/>
    </sheetView>
  </sheetViews>
  <sheetFormatPr defaultColWidth="9.1796875" defaultRowHeight="14.5" x14ac:dyDescent="0.35"/>
  <cols>
    <col min="1" max="2" width="21.7265625" style="234" customWidth="1"/>
    <col min="3" max="6" width="15.26953125" style="234" customWidth="1"/>
    <col min="7" max="7" width="17" style="234" customWidth="1"/>
    <col min="8" max="8" width="2.7265625" style="234" customWidth="1"/>
    <col min="9" max="16384" width="9.1796875" style="234"/>
  </cols>
  <sheetData>
    <row r="1" spans="1:9" ht="20.25" customHeight="1" x14ac:dyDescent="0.35">
      <c r="A1" s="789" t="s">
        <v>187</v>
      </c>
      <c r="B1" s="789"/>
      <c r="C1" s="789"/>
      <c r="D1" s="789"/>
      <c r="E1" s="789"/>
      <c r="F1" s="789"/>
      <c r="G1" s="266">
        <f>+'Section A'!B2</f>
        <v>0</v>
      </c>
    </row>
    <row r="2" spans="1:9" ht="48" customHeight="1" x14ac:dyDescent="0.35">
      <c r="A2" s="816" t="s">
        <v>249</v>
      </c>
      <c r="B2" s="816"/>
      <c r="C2" s="816"/>
      <c r="D2" s="816"/>
      <c r="E2" s="816"/>
      <c r="F2" s="816"/>
      <c r="G2" s="816"/>
    </row>
    <row r="3" spans="1:9" x14ac:dyDescent="0.35">
      <c r="A3" s="307"/>
      <c r="B3" s="307"/>
      <c r="C3" s="307"/>
      <c r="D3" s="307"/>
      <c r="E3" s="307"/>
      <c r="F3" s="307"/>
      <c r="G3" s="307"/>
    </row>
    <row r="4" spans="1:9" x14ac:dyDescent="0.35">
      <c r="A4" s="806" t="s">
        <v>70</v>
      </c>
      <c r="B4" s="806"/>
      <c r="C4" s="806" t="s">
        <v>29</v>
      </c>
      <c r="D4" s="806"/>
      <c r="E4" s="806"/>
      <c r="F4" s="806"/>
      <c r="G4" s="806" t="s">
        <v>35</v>
      </c>
    </row>
    <row r="5" spans="1:9" x14ac:dyDescent="0.35">
      <c r="A5" s="806"/>
      <c r="B5" s="806"/>
      <c r="C5" s="337" t="s">
        <v>47</v>
      </c>
      <c r="D5" s="337" t="s">
        <v>46</v>
      </c>
      <c r="E5" s="337" t="s">
        <v>35</v>
      </c>
      <c r="F5" s="337" t="s">
        <v>34</v>
      </c>
      <c r="G5" s="806"/>
      <c r="I5" s="279" t="s">
        <v>241</v>
      </c>
    </row>
    <row r="6" spans="1:9" x14ac:dyDescent="0.35">
      <c r="A6" s="817"/>
      <c r="B6" s="817"/>
      <c r="C6" s="274"/>
      <c r="D6" s="274"/>
      <c r="E6" s="273"/>
      <c r="F6" s="274"/>
      <c r="G6" s="264">
        <f t="shared" ref="G6:G8" si="0">ROUND(+C6*E6*F6,2)</f>
        <v>0</v>
      </c>
      <c r="I6" s="289"/>
    </row>
    <row r="7" spans="1:9" x14ac:dyDescent="0.35">
      <c r="A7" s="809"/>
      <c r="B7" s="809"/>
      <c r="C7" s="274"/>
      <c r="D7" s="274"/>
      <c r="E7" s="273"/>
      <c r="F7" s="274"/>
      <c r="G7" s="264">
        <f t="shared" si="0"/>
        <v>0</v>
      </c>
      <c r="I7" s="289"/>
    </row>
    <row r="8" spans="1:9" x14ac:dyDescent="0.35">
      <c r="A8" s="809"/>
      <c r="B8" s="809"/>
      <c r="C8" s="274"/>
      <c r="D8" s="274"/>
      <c r="E8" s="273"/>
      <c r="F8" s="274"/>
      <c r="G8" s="264">
        <f t="shared" si="0"/>
        <v>0</v>
      </c>
      <c r="I8" s="289"/>
    </row>
    <row r="9" spans="1:9" ht="17.5" x14ac:dyDescent="0.65">
      <c r="A9" s="809"/>
      <c r="B9" s="809"/>
      <c r="C9" s="274"/>
      <c r="D9" s="274"/>
      <c r="E9" s="273"/>
      <c r="F9" s="274"/>
      <c r="G9" s="276">
        <f>ROUND(+C9*E9*F9,2)</f>
        <v>0</v>
      </c>
      <c r="I9" s="289"/>
    </row>
    <row r="10" spans="1:9" x14ac:dyDescent="0.35">
      <c r="A10" s="809"/>
      <c r="B10" s="809"/>
      <c r="C10" s="307"/>
      <c r="D10" s="307"/>
      <c r="E10" s="338"/>
      <c r="F10" s="345" t="s">
        <v>41</v>
      </c>
      <c r="G10" s="346">
        <f>ROUND(SUM(G6:G9),2)</f>
        <v>0</v>
      </c>
      <c r="I10" s="279" t="s">
        <v>270</v>
      </c>
    </row>
    <row r="11" spans="1:9" x14ac:dyDescent="0.35">
      <c r="A11" s="809"/>
      <c r="B11" s="809"/>
      <c r="C11" s="307"/>
      <c r="D11" s="307"/>
      <c r="E11" s="338"/>
      <c r="F11" s="307"/>
      <c r="G11" s="347"/>
    </row>
    <row r="12" spans="1:9" x14ac:dyDescent="0.35">
      <c r="A12" s="809"/>
      <c r="B12" s="809"/>
      <c r="C12" s="274"/>
      <c r="D12" s="274"/>
      <c r="E12" s="273"/>
      <c r="F12" s="274"/>
      <c r="G12" s="264">
        <f>ROUND(+C12*E12*F12,2)</f>
        <v>0</v>
      </c>
    </row>
    <row r="13" spans="1:9" ht="17.5" x14ac:dyDescent="0.65">
      <c r="A13" s="809"/>
      <c r="B13" s="809"/>
      <c r="C13" s="274"/>
      <c r="D13" s="274"/>
      <c r="E13" s="273"/>
      <c r="F13" s="274"/>
      <c r="G13" s="276">
        <f>ROUND(+C13*E13*F13,2)</f>
        <v>0</v>
      </c>
    </row>
    <row r="14" spans="1:9" x14ac:dyDescent="0.35">
      <c r="A14" s="809"/>
      <c r="B14" s="809"/>
      <c r="C14" s="307"/>
      <c r="D14" s="307"/>
      <c r="E14" s="265"/>
      <c r="F14" s="265" t="s">
        <v>37</v>
      </c>
      <c r="G14" s="264">
        <f>ROUND(SUM(G11:G13),2)</f>
        <v>0</v>
      </c>
      <c r="I14" s="279" t="s">
        <v>270</v>
      </c>
    </row>
    <row r="15" spans="1:9" x14ac:dyDescent="0.35">
      <c r="A15" s="809"/>
      <c r="B15" s="809"/>
      <c r="C15" s="307"/>
      <c r="D15" s="307"/>
      <c r="E15" s="307"/>
      <c r="F15" s="307"/>
      <c r="G15" s="309"/>
    </row>
    <row r="16" spans="1:9" x14ac:dyDescent="0.35">
      <c r="A16" s="286" t="s">
        <v>100</v>
      </c>
      <c r="B16" s="287"/>
      <c r="C16" s="287"/>
      <c r="D16" s="287"/>
      <c r="E16" s="287"/>
      <c r="F16" s="287"/>
      <c r="G16" s="312"/>
      <c r="I16" s="279" t="s">
        <v>242</v>
      </c>
    </row>
    <row r="17" spans="1:9" ht="45" customHeight="1" x14ac:dyDescent="0.35">
      <c r="A17" s="812"/>
      <c r="B17" s="813"/>
      <c r="C17" s="813"/>
      <c r="D17" s="813"/>
      <c r="E17" s="813"/>
      <c r="F17" s="813"/>
      <c r="G17" s="814"/>
      <c r="I17" s="289"/>
    </row>
    <row r="18" spans="1:9" x14ac:dyDescent="0.35">
      <c r="A18" s="290"/>
      <c r="B18" s="291"/>
      <c r="C18" s="291"/>
      <c r="D18" s="291"/>
      <c r="E18" s="292"/>
      <c r="F18" s="293" t="s">
        <v>240</v>
      </c>
      <c r="G18" s="294">
        <f>ROUND(G10,2)</f>
        <v>0</v>
      </c>
      <c r="I18" s="279" t="s">
        <v>246</v>
      </c>
    </row>
    <row r="19" spans="1:9" x14ac:dyDescent="0.35">
      <c r="A19" s="266"/>
      <c r="B19" s="266"/>
      <c r="C19" s="266"/>
      <c r="D19" s="266"/>
      <c r="E19" s="266"/>
      <c r="F19" s="266"/>
      <c r="G19" s="266"/>
      <c r="I19" s="348"/>
    </row>
    <row r="20" spans="1:9" x14ac:dyDescent="0.35">
      <c r="A20" s="286" t="s">
        <v>101</v>
      </c>
      <c r="B20" s="295"/>
      <c r="C20" s="296"/>
      <c r="D20" s="296"/>
      <c r="E20" s="296"/>
      <c r="F20" s="296"/>
      <c r="G20" s="314"/>
      <c r="I20" s="279" t="s">
        <v>242</v>
      </c>
    </row>
    <row r="21" spans="1:9" ht="45" customHeight="1" x14ac:dyDescent="0.35">
      <c r="A21" s="812"/>
      <c r="B21" s="813"/>
      <c r="C21" s="813"/>
      <c r="D21" s="813"/>
      <c r="E21" s="813"/>
      <c r="F21" s="813"/>
      <c r="G21" s="814"/>
    </row>
    <row r="22" spans="1:9" x14ac:dyDescent="0.35">
      <c r="A22" s="298"/>
      <c r="B22" s="299"/>
      <c r="C22" s="299"/>
      <c r="D22" s="299"/>
      <c r="E22" s="292"/>
      <c r="F22" s="300" t="s">
        <v>37</v>
      </c>
      <c r="G22" s="294">
        <f>ROUND(G14,2)</f>
        <v>0</v>
      </c>
      <c r="I22" s="279" t="s">
        <v>247</v>
      </c>
    </row>
    <row r="23" spans="1:9" x14ac:dyDescent="0.35">
      <c r="A23" s="266"/>
      <c r="B23" s="266"/>
      <c r="C23" s="266"/>
      <c r="D23" s="266"/>
      <c r="E23" s="266"/>
      <c r="F23" s="266"/>
      <c r="G23" s="315"/>
    </row>
    <row r="24" spans="1:9" x14ac:dyDescent="0.35">
      <c r="A24" s="266"/>
      <c r="B24" s="266"/>
      <c r="C24" s="266"/>
      <c r="D24" s="790" t="s">
        <v>102</v>
      </c>
      <c r="E24" s="790"/>
      <c r="F24" s="790"/>
      <c r="G24" s="264">
        <f>G18+G22</f>
        <v>0</v>
      </c>
      <c r="I24" s="302" t="s">
        <v>245</v>
      </c>
    </row>
  </sheetData>
  <sheetProtection algorithmName="SHA-512" hashValue="slFJ2lFQBwKcppxauuxobVBkDVGGp2Dvd2UX1Vyd8IaAlmEtdDqmlIqfUGgq9bx/ENgEbxkkrJlgkNaA/gRVAA==" saltValue="Fv+0j7TaVozQeqxu3NZBgg==" spinCount="100000" sheet="1" objects="1" scenarios="1"/>
  <mergeCells count="18">
    <mergeCell ref="A1:F1"/>
    <mergeCell ref="D24:F24"/>
    <mergeCell ref="A2:G2"/>
    <mergeCell ref="A4:B5"/>
    <mergeCell ref="C4:F4"/>
    <mergeCell ref="G4:G5"/>
    <mergeCell ref="A17:G17"/>
    <mergeCell ref="A21:G21"/>
    <mergeCell ref="A6:B6"/>
    <mergeCell ref="A7:B7"/>
    <mergeCell ref="A8:B8"/>
    <mergeCell ref="A9:B9"/>
    <mergeCell ref="A10:B10"/>
    <mergeCell ref="A11:B11"/>
    <mergeCell ref="A13:B13"/>
    <mergeCell ref="A14:B14"/>
    <mergeCell ref="A15:B15"/>
    <mergeCell ref="A12:B1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47"/>
  <sheetViews>
    <sheetView zoomScaleNormal="100" workbookViewId="0">
      <selection activeCell="C24" sqref="C24"/>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396</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64" t="s">
        <v>47</v>
      </c>
      <c r="D5" s="64" t="s">
        <v>46</v>
      </c>
      <c r="E5" s="64" t="s">
        <v>35</v>
      </c>
      <c r="F5" s="64" t="s">
        <v>34</v>
      </c>
      <c r="G5" s="773"/>
      <c r="I5" s="152" t="s">
        <v>241</v>
      </c>
    </row>
    <row r="6" spans="1:9" s="117" customFormat="1" x14ac:dyDescent="0.35">
      <c r="A6" s="823" t="s">
        <v>656</v>
      </c>
      <c r="B6" s="823"/>
      <c r="C6" s="591"/>
      <c r="D6" s="591"/>
      <c r="E6" s="592"/>
      <c r="F6" s="591"/>
      <c r="G6" s="94">
        <f>ROUND(+C6*E6*F6,0)</f>
        <v>0</v>
      </c>
      <c r="H6" s="234"/>
      <c r="I6"/>
    </row>
    <row r="7" spans="1:9" s="117" customFormat="1" x14ac:dyDescent="0.35">
      <c r="A7" s="824" t="s">
        <v>652</v>
      </c>
      <c r="B7" s="824"/>
      <c r="C7" s="591"/>
      <c r="D7" s="591"/>
      <c r="E7" s="592"/>
      <c r="F7" s="591"/>
      <c r="G7" s="94">
        <f t="shared" ref="G7:G30" si="0">ROUND(+C7*E7*F7,0)</f>
        <v>0</v>
      </c>
      <c r="H7" s="234"/>
      <c r="I7"/>
    </row>
    <row r="8" spans="1:9" s="117" customFormat="1" x14ac:dyDescent="0.35">
      <c r="A8" s="824" t="s">
        <v>655</v>
      </c>
      <c r="B8" s="824"/>
      <c r="C8" s="116"/>
      <c r="D8" s="116"/>
      <c r="E8" s="138"/>
      <c r="F8" s="116"/>
      <c r="G8" s="94">
        <f t="shared" si="0"/>
        <v>0</v>
      </c>
      <c r="H8" s="234"/>
      <c r="I8"/>
    </row>
    <row r="9" spans="1:9" s="117" customFormat="1" x14ac:dyDescent="0.35">
      <c r="A9" s="824" t="s">
        <v>653</v>
      </c>
      <c r="B9" s="824"/>
      <c r="C9" s="591"/>
      <c r="D9" s="591"/>
      <c r="E9" s="592"/>
      <c r="F9" s="591"/>
      <c r="G9" s="94">
        <f t="shared" si="0"/>
        <v>0</v>
      </c>
      <c r="H9" s="234"/>
      <c r="I9"/>
    </row>
    <row r="10" spans="1:9" s="117" customFormat="1" x14ac:dyDescent="0.35">
      <c r="A10" s="824" t="s">
        <v>654</v>
      </c>
      <c r="B10" s="824"/>
      <c r="C10" s="591"/>
      <c r="D10" s="591"/>
      <c r="E10" s="592"/>
      <c r="F10" s="591"/>
      <c r="G10" s="94">
        <f t="shared" si="0"/>
        <v>0</v>
      </c>
      <c r="H10" s="234"/>
      <c r="I10"/>
    </row>
    <row r="11" spans="1:9" s="117" customFormat="1" x14ac:dyDescent="0.35">
      <c r="A11" s="824" t="s">
        <v>657</v>
      </c>
      <c r="B11" s="824"/>
      <c r="C11" s="116"/>
      <c r="D11" s="116"/>
      <c r="E11" s="138"/>
      <c r="F11" s="116"/>
      <c r="G11" s="94">
        <f t="shared" si="0"/>
        <v>0</v>
      </c>
      <c r="H11" s="234"/>
      <c r="I11"/>
    </row>
    <row r="12" spans="1:9" s="117" customFormat="1" x14ac:dyDescent="0.35">
      <c r="A12" s="824" t="s">
        <v>658</v>
      </c>
      <c r="B12" s="824"/>
      <c r="C12" s="116"/>
      <c r="D12" s="116"/>
      <c r="E12" s="138"/>
      <c r="F12" s="116"/>
      <c r="G12" s="94">
        <f t="shared" si="0"/>
        <v>0</v>
      </c>
      <c r="H12" s="234"/>
      <c r="I12"/>
    </row>
    <row r="13" spans="1:9" s="117" customFormat="1" x14ac:dyDescent="0.35">
      <c r="A13" s="824" t="s">
        <v>659</v>
      </c>
      <c r="B13" s="824"/>
      <c r="C13" s="116"/>
      <c r="D13" s="116"/>
      <c r="E13" s="138"/>
      <c r="F13" s="116"/>
      <c r="G13" s="94">
        <f t="shared" si="0"/>
        <v>0</v>
      </c>
      <c r="H13" s="234"/>
      <c r="I13"/>
    </row>
    <row r="14" spans="1:9" s="117" customFormat="1" x14ac:dyDescent="0.35">
      <c r="A14" s="824" t="s">
        <v>660</v>
      </c>
      <c r="B14" s="824"/>
      <c r="C14" s="116"/>
      <c r="D14" s="116"/>
      <c r="E14" s="138"/>
      <c r="F14" s="116"/>
      <c r="G14" s="94">
        <f t="shared" si="0"/>
        <v>0</v>
      </c>
      <c r="H14" s="234"/>
      <c r="I14"/>
    </row>
    <row r="15" spans="1:9" s="117" customFormat="1" x14ac:dyDescent="0.35">
      <c r="A15" s="824"/>
      <c r="B15" s="824"/>
      <c r="C15" s="116"/>
      <c r="D15" s="116"/>
      <c r="E15" s="138"/>
      <c r="F15" s="116"/>
      <c r="G15" s="94">
        <f t="shared" si="0"/>
        <v>0</v>
      </c>
      <c r="H15" s="234"/>
      <c r="I15"/>
    </row>
    <row r="16" spans="1:9" s="117" customFormat="1" x14ac:dyDescent="0.35">
      <c r="A16" s="824"/>
      <c r="B16" s="824"/>
      <c r="C16" s="116"/>
      <c r="D16" s="116"/>
      <c r="E16" s="138"/>
      <c r="F16" s="116"/>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591"/>
      <c r="D19" s="591"/>
      <c r="E19" s="592"/>
      <c r="F19" s="591"/>
      <c r="G19" s="94">
        <f t="shared" si="0"/>
        <v>0</v>
      </c>
      <c r="H19" s="234"/>
      <c r="I19"/>
    </row>
    <row r="20" spans="1:9" s="117" customFormat="1" x14ac:dyDescent="0.35">
      <c r="A20" s="824"/>
      <c r="B20" s="824"/>
      <c r="C20" s="591"/>
      <c r="D20" s="591"/>
      <c r="E20" s="592"/>
      <c r="F20" s="591"/>
      <c r="G20" s="94">
        <f t="shared" si="0"/>
        <v>0</v>
      </c>
      <c r="H20" s="234"/>
      <c r="I20"/>
    </row>
    <row r="21" spans="1:9" s="117" customFormat="1" x14ac:dyDescent="0.35">
      <c r="A21" s="824"/>
      <c r="B21" s="824"/>
      <c r="C21" s="116"/>
      <c r="D21" s="116"/>
      <c r="E21" s="138"/>
      <c r="F21" s="116"/>
      <c r="G21" s="94">
        <f t="shared" si="0"/>
        <v>0</v>
      </c>
      <c r="H21" s="234"/>
      <c r="I21"/>
    </row>
    <row r="22" spans="1:9" s="117" customFormat="1" x14ac:dyDescent="0.35">
      <c r="A22" s="824"/>
      <c r="B22" s="824"/>
      <c r="C22" s="116"/>
      <c r="D22" s="116"/>
      <c r="E22" s="138"/>
      <c r="F22" s="116"/>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116"/>
      <c r="D27" s="116"/>
      <c r="E27" s="138"/>
      <c r="F27" s="116"/>
      <c r="G27" s="94">
        <f t="shared" si="0"/>
        <v>0</v>
      </c>
      <c r="H27" s="234"/>
      <c r="I27"/>
    </row>
    <row r="28" spans="1:9" s="117" customFormat="1" x14ac:dyDescent="0.35">
      <c r="A28" s="824"/>
      <c r="B28" s="824"/>
      <c r="C28" s="116"/>
      <c r="D28" s="116"/>
      <c r="E28" s="138"/>
      <c r="F28" s="116"/>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0"/>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397</v>
      </c>
      <c r="B37" s="123"/>
      <c r="C37" s="123"/>
      <c r="D37" s="123"/>
      <c r="E37" s="123"/>
      <c r="F37" s="123"/>
      <c r="G37" s="124"/>
      <c r="H37" s="234"/>
      <c r="I37" s="152" t="s">
        <v>242</v>
      </c>
    </row>
    <row r="38" spans="1:9" s="117" customFormat="1" ht="45" customHeight="1" x14ac:dyDescent="0.35">
      <c r="A38" s="825" t="s">
        <v>409</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398</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65" t="s">
        <v>37</v>
      </c>
      <c r="G43" s="92">
        <f>ROUND(G35,0)</f>
        <v>0</v>
      </c>
      <c r="I43" s="152" t="s">
        <v>247</v>
      </c>
    </row>
    <row r="44" spans="1:9" x14ac:dyDescent="0.35">
      <c r="G44" s="100"/>
    </row>
    <row r="45" spans="1:9" x14ac:dyDescent="0.35">
      <c r="D45" s="350"/>
      <c r="E45" s="350"/>
      <c r="F45" s="351" t="s">
        <v>399</v>
      </c>
      <c r="G45" s="93">
        <f>G39+G43</f>
        <v>0</v>
      </c>
      <c r="I45" s="151" t="s">
        <v>245</v>
      </c>
    </row>
    <row r="47" spans="1:9" x14ac:dyDescent="0.35">
      <c r="E47" s="28"/>
    </row>
  </sheetData>
  <sheetProtection algorithmName="SHA-512" hashValue="XFvIni7YR6rd5iChQ1ZHIj7YOUdEFA6zwEe9JrT4ycYCygB4vA+h/7OmzybM6MO74D2rgFSIcZhUDkz03rlZPA==" saltValue="BamR6BTy8ZOWxL6x/VZnHQ==" spinCount="100000" sheet="1" objects="1" scenarios="1" formatCells="0" formatRows="0" insertRows="0" deleteRows="0" sort="0"/>
  <mergeCells count="38">
    <mergeCell ref="A18:B18"/>
    <mergeCell ref="A12:B12"/>
    <mergeCell ref="A13:B13"/>
    <mergeCell ref="A14:B14"/>
    <mergeCell ref="A15:B15"/>
    <mergeCell ref="A16:B16"/>
    <mergeCell ref="A8:B8"/>
    <mergeCell ref="A9:B9"/>
    <mergeCell ref="A10:B10"/>
    <mergeCell ref="A38:G38"/>
    <mergeCell ref="A1:F1"/>
    <mergeCell ref="A2:G2"/>
    <mergeCell ref="A4:B5"/>
    <mergeCell ref="C4:F4"/>
    <mergeCell ref="G4:G5"/>
    <mergeCell ref="A11:B11"/>
    <mergeCell ref="A19:B19"/>
    <mergeCell ref="A25:B25"/>
    <mergeCell ref="A20:B20"/>
    <mergeCell ref="A21:B21"/>
    <mergeCell ref="A22:B22"/>
    <mergeCell ref="A17:B17"/>
    <mergeCell ref="A42:G42"/>
    <mergeCell ref="A6:B6"/>
    <mergeCell ref="A28:B28"/>
    <mergeCell ref="A29:B29"/>
    <mergeCell ref="A30:B30"/>
    <mergeCell ref="A31:B31"/>
    <mergeCell ref="A32:B32"/>
    <mergeCell ref="A35:B35"/>
    <mergeCell ref="A36:B36"/>
    <mergeCell ref="A33:B33"/>
    <mergeCell ref="A34:B34"/>
    <mergeCell ref="A26:B26"/>
    <mergeCell ref="A27:B27"/>
    <mergeCell ref="A23:B23"/>
    <mergeCell ref="A24:B24"/>
    <mergeCell ref="A7:B7"/>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232FB-13A4-4135-ABFC-49589DCD1058}">
  <sheetPr>
    <pageSetUpPr fitToPage="1"/>
  </sheetPr>
  <dimension ref="A1:I47"/>
  <sheetViews>
    <sheetView zoomScaleNormal="100" workbookViewId="0">
      <selection activeCell="C22" sqref="C22"/>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403</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656</v>
      </c>
      <c r="B6" s="823"/>
      <c r="C6" s="591"/>
      <c r="D6" s="591"/>
      <c r="E6" s="592"/>
      <c r="F6" s="591"/>
      <c r="G6" s="94">
        <f>ROUND(+C6*E6*F6,0)</f>
        <v>0</v>
      </c>
      <c r="H6" s="234"/>
      <c r="I6"/>
    </row>
    <row r="7" spans="1:9" s="117" customFormat="1" x14ac:dyDescent="0.35">
      <c r="A7" s="824" t="s">
        <v>652</v>
      </c>
      <c r="B7" s="824"/>
      <c r="C7" s="591"/>
      <c r="D7" s="591"/>
      <c r="E7" s="592"/>
      <c r="F7" s="591"/>
      <c r="G7" s="94">
        <f t="shared" ref="G7:G30" si="0">ROUND(+C7*E7*F7,0)</f>
        <v>0</v>
      </c>
      <c r="H7" s="234"/>
      <c r="I7"/>
    </row>
    <row r="8" spans="1:9" s="117" customFormat="1" x14ac:dyDescent="0.35">
      <c r="A8" s="824" t="s">
        <v>655</v>
      </c>
      <c r="B8" s="824"/>
      <c r="C8" s="116"/>
      <c r="D8" s="116"/>
      <c r="E8" s="138"/>
      <c r="F8" s="116"/>
      <c r="G8" s="94">
        <f t="shared" si="0"/>
        <v>0</v>
      </c>
      <c r="H8" s="234"/>
      <c r="I8"/>
    </row>
    <row r="9" spans="1:9" s="117" customFormat="1" ht="14.5" customHeight="1" x14ac:dyDescent="0.35">
      <c r="A9" s="824" t="s">
        <v>653</v>
      </c>
      <c r="B9" s="824"/>
      <c r="C9" s="591"/>
      <c r="D9" s="591"/>
      <c r="E9" s="592"/>
      <c r="F9" s="591"/>
      <c r="G9" s="94">
        <f t="shared" si="0"/>
        <v>0</v>
      </c>
      <c r="H9" s="234"/>
      <c r="I9"/>
    </row>
    <row r="10" spans="1:9" s="117" customFormat="1" x14ac:dyDescent="0.35">
      <c r="A10" s="824" t="s">
        <v>654</v>
      </c>
      <c r="B10" s="824"/>
      <c r="C10" s="591"/>
      <c r="D10" s="591"/>
      <c r="E10" s="592"/>
      <c r="F10" s="591"/>
      <c r="G10" s="94">
        <f t="shared" si="0"/>
        <v>0</v>
      </c>
      <c r="H10" s="234"/>
      <c r="I10"/>
    </row>
    <row r="11" spans="1:9" s="117" customFormat="1" x14ac:dyDescent="0.35">
      <c r="A11" s="824" t="s">
        <v>657</v>
      </c>
      <c r="B11" s="824"/>
      <c r="C11" s="116"/>
      <c r="D11" s="116"/>
      <c r="E11" s="138"/>
      <c r="F11" s="116"/>
      <c r="G11" s="94">
        <f t="shared" si="0"/>
        <v>0</v>
      </c>
      <c r="H11" s="234"/>
      <c r="I11"/>
    </row>
    <row r="12" spans="1:9" s="117" customFormat="1" x14ac:dyDescent="0.35">
      <c r="A12" s="824" t="s">
        <v>658</v>
      </c>
      <c r="B12" s="824"/>
      <c r="C12" s="116"/>
      <c r="D12" s="116"/>
      <c r="E12" s="138"/>
      <c r="F12" s="116"/>
      <c r="G12" s="94">
        <f t="shared" si="0"/>
        <v>0</v>
      </c>
      <c r="H12" s="234"/>
      <c r="I12"/>
    </row>
    <row r="13" spans="1:9" s="117" customFormat="1" ht="14.5" customHeight="1" x14ac:dyDescent="0.35">
      <c r="A13" s="824" t="s">
        <v>659</v>
      </c>
      <c r="B13" s="824"/>
      <c r="C13" s="116"/>
      <c r="D13" s="116"/>
      <c r="E13" s="138"/>
      <c r="F13" s="116"/>
      <c r="G13" s="94">
        <f t="shared" si="0"/>
        <v>0</v>
      </c>
      <c r="H13" s="234"/>
      <c r="I13"/>
    </row>
    <row r="14" spans="1:9" s="117" customFormat="1" x14ac:dyDescent="0.35">
      <c r="A14" s="824" t="s">
        <v>660</v>
      </c>
      <c r="B14" s="824"/>
      <c r="C14" s="116"/>
      <c r="D14" s="116"/>
      <c r="E14" s="138"/>
      <c r="F14" s="116"/>
      <c r="G14" s="94">
        <f t="shared" si="0"/>
        <v>0</v>
      </c>
      <c r="H14" s="234"/>
      <c r="I14"/>
    </row>
    <row r="15" spans="1:9" s="117" customFormat="1" x14ac:dyDescent="0.35">
      <c r="A15" s="824"/>
      <c r="B15" s="824"/>
      <c r="C15" s="591"/>
      <c r="D15" s="591"/>
      <c r="E15" s="592"/>
      <c r="F15" s="591"/>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116"/>
      <c r="D19" s="116"/>
      <c r="E19" s="138"/>
      <c r="F19" s="116"/>
      <c r="G19" s="94">
        <f t="shared" si="0"/>
        <v>0</v>
      </c>
      <c r="H19" s="234"/>
      <c r="I19"/>
    </row>
    <row r="20" spans="1:9" s="117" customFormat="1" x14ac:dyDescent="0.35">
      <c r="A20" s="824"/>
      <c r="B20" s="824"/>
      <c r="C20" s="116"/>
      <c r="D20" s="116"/>
      <c r="E20" s="138"/>
      <c r="F20" s="116"/>
      <c r="G20" s="94">
        <f t="shared" si="0"/>
        <v>0</v>
      </c>
      <c r="H20" s="234"/>
      <c r="I20"/>
    </row>
    <row r="21" spans="1:9" s="117" customFormat="1" x14ac:dyDescent="0.35">
      <c r="A21" s="824"/>
      <c r="B21" s="824"/>
      <c r="C21" s="116"/>
      <c r="D21" s="116"/>
      <c r="E21" s="138"/>
      <c r="F21" s="116"/>
      <c r="G21" s="94">
        <f t="shared" si="0"/>
        <v>0</v>
      </c>
      <c r="H21" s="234"/>
      <c r="I21"/>
    </row>
    <row r="22" spans="1:9" s="117" customFormat="1" x14ac:dyDescent="0.35">
      <c r="A22" s="824"/>
      <c r="B22" s="824"/>
      <c r="C22" s="116"/>
      <c r="D22" s="116"/>
      <c r="E22" s="138"/>
      <c r="F22" s="116"/>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591"/>
      <c r="D27" s="591"/>
      <c r="E27" s="592"/>
      <c r="F27" s="591"/>
      <c r="G27" s="94">
        <f t="shared" si="0"/>
        <v>0</v>
      </c>
      <c r="H27" s="234"/>
      <c r="I27"/>
    </row>
    <row r="28" spans="1:9" s="117" customFormat="1" x14ac:dyDescent="0.35">
      <c r="A28" s="824"/>
      <c r="B28" s="824"/>
      <c r="C28" s="591"/>
      <c r="D28" s="591"/>
      <c r="E28" s="592"/>
      <c r="F28" s="591"/>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402</v>
      </c>
      <c r="B37" s="123"/>
      <c r="C37" s="123"/>
      <c r="D37" s="123"/>
      <c r="E37" s="123"/>
      <c r="F37" s="123"/>
      <c r="G37" s="124"/>
      <c r="H37" s="234"/>
      <c r="I37" s="152" t="s">
        <v>242</v>
      </c>
    </row>
    <row r="38" spans="1:9" s="117" customFormat="1" ht="45" customHeight="1" x14ac:dyDescent="0.35">
      <c r="A38" s="825" t="s">
        <v>410</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401</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351" t="s">
        <v>400</v>
      </c>
      <c r="G45" s="93">
        <f>G39+G43</f>
        <v>0</v>
      </c>
      <c r="I45" s="151" t="s">
        <v>245</v>
      </c>
    </row>
    <row r="47" spans="1:9" x14ac:dyDescent="0.35">
      <c r="E47" s="28"/>
    </row>
  </sheetData>
  <sheetProtection algorithmName="SHA-512" hashValue="VdKWSAp1Kt0eOLNTejjZxx5JJk5v9wOMbiNK4I57ALx1MtYstI8bhEqARGOgybjhghthywrK1hWMxr2SGih6uA==" saltValue="iXuoz5O0afwXNV921tXS3g==" spinCount="100000" sheet="1" objects="1" scenarios="1" formatCells="0" formatRow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9CF3-8E56-4342-99B8-C7463F686517}">
  <sheetPr>
    <pageSetUpPr fitToPage="1"/>
  </sheetPr>
  <dimension ref="A1:I47"/>
  <sheetViews>
    <sheetView zoomScaleNormal="100" workbookViewId="0">
      <selection activeCell="E25" sqref="E25"/>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404</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550</v>
      </c>
      <c r="B6" s="823"/>
      <c r="C6" s="591"/>
      <c r="D6" s="591"/>
      <c r="E6" s="592"/>
      <c r="F6" s="591"/>
      <c r="G6" s="94">
        <f>ROUND(+C6*E6*F6,0)</f>
        <v>0</v>
      </c>
      <c r="H6" s="234"/>
      <c r="I6"/>
    </row>
    <row r="7" spans="1:9" s="117" customFormat="1" x14ac:dyDescent="0.35">
      <c r="A7" s="824" t="s">
        <v>552</v>
      </c>
      <c r="B7" s="824"/>
      <c r="C7" s="591"/>
      <c r="D7" s="591"/>
      <c r="E7" s="592"/>
      <c r="F7" s="591"/>
      <c r="G7" s="94">
        <f t="shared" ref="G7:G30" si="0">ROUND(+C7*E7*F7,0)</f>
        <v>0</v>
      </c>
      <c r="H7" s="234"/>
      <c r="I7"/>
    </row>
    <row r="8" spans="1:9" s="117" customFormat="1" x14ac:dyDescent="0.35">
      <c r="A8" s="824" t="s">
        <v>553</v>
      </c>
      <c r="B8" s="824"/>
      <c r="C8" s="591"/>
      <c r="D8" s="591"/>
      <c r="E8" s="592"/>
      <c r="F8" s="591"/>
      <c r="G8" s="94">
        <f t="shared" si="0"/>
        <v>0</v>
      </c>
      <c r="H8" s="234"/>
      <c r="I8"/>
    </row>
    <row r="9" spans="1:9" s="117" customFormat="1" x14ac:dyDescent="0.35">
      <c r="A9" s="824" t="s">
        <v>554</v>
      </c>
      <c r="B9" s="824"/>
      <c r="C9" s="591"/>
      <c r="D9" s="591"/>
      <c r="E9" s="592"/>
      <c r="F9" s="591"/>
      <c r="G9" s="94">
        <f t="shared" si="0"/>
        <v>0</v>
      </c>
      <c r="H9" s="234"/>
      <c r="I9"/>
    </row>
    <row r="10" spans="1:9" s="117" customFormat="1" x14ac:dyDescent="0.35">
      <c r="A10" s="824"/>
      <c r="B10" s="824"/>
      <c r="C10" s="116"/>
      <c r="D10" s="116"/>
      <c r="E10" s="138"/>
      <c r="F10" s="116"/>
      <c r="G10" s="94">
        <f t="shared" si="0"/>
        <v>0</v>
      </c>
      <c r="H10" s="234"/>
      <c r="I10"/>
    </row>
    <row r="11" spans="1:9" s="117" customFormat="1" x14ac:dyDescent="0.35">
      <c r="A11" s="824"/>
      <c r="B11" s="824"/>
      <c r="C11" s="591"/>
      <c r="D11" s="591"/>
      <c r="E11" s="592"/>
      <c r="F11" s="591"/>
      <c r="G11" s="94">
        <f t="shared" si="0"/>
        <v>0</v>
      </c>
      <c r="H11" s="234"/>
      <c r="I11"/>
    </row>
    <row r="12" spans="1:9" s="117" customFormat="1" x14ac:dyDescent="0.35">
      <c r="A12" s="824"/>
      <c r="B12" s="824"/>
      <c r="C12" s="591"/>
      <c r="D12" s="591"/>
      <c r="E12" s="592"/>
      <c r="F12" s="591"/>
      <c r="G12" s="94">
        <f t="shared" si="0"/>
        <v>0</v>
      </c>
      <c r="H12" s="234"/>
      <c r="I12"/>
    </row>
    <row r="13" spans="1:9" s="117" customFormat="1" x14ac:dyDescent="0.35">
      <c r="A13" s="824"/>
      <c r="B13" s="824"/>
      <c r="C13" s="116"/>
      <c r="D13" s="116"/>
      <c r="E13" s="138"/>
      <c r="F13" s="116"/>
      <c r="G13" s="94">
        <f t="shared" si="0"/>
        <v>0</v>
      </c>
      <c r="H13" s="234"/>
      <c r="I13"/>
    </row>
    <row r="14" spans="1:9" s="117" customFormat="1" x14ac:dyDescent="0.35">
      <c r="A14" s="824"/>
      <c r="B14" s="824"/>
      <c r="C14" s="116"/>
      <c r="D14" s="116"/>
      <c r="E14" s="138"/>
      <c r="F14" s="116"/>
      <c r="G14" s="94">
        <f t="shared" si="0"/>
        <v>0</v>
      </c>
      <c r="H14" s="234"/>
      <c r="I14"/>
    </row>
    <row r="15" spans="1:9" s="117" customFormat="1" x14ac:dyDescent="0.35">
      <c r="A15" s="824"/>
      <c r="B15" s="824"/>
      <c r="C15" s="591"/>
      <c r="D15" s="591"/>
      <c r="E15" s="592"/>
      <c r="F15" s="591"/>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591"/>
      <c r="D19" s="591"/>
      <c r="E19" s="592"/>
      <c r="F19" s="591"/>
      <c r="G19" s="94">
        <f t="shared" si="0"/>
        <v>0</v>
      </c>
      <c r="H19" s="234"/>
      <c r="I19"/>
    </row>
    <row r="20" spans="1:9" s="117" customFormat="1" x14ac:dyDescent="0.35">
      <c r="A20" s="824"/>
      <c r="B20" s="824"/>
      <c r="C20" s="591"/>
      <c r="D20" s="591"/>
      <c r="E20" s="592"/>
      <c r="F20" s="591"/>
      <c r="G20" s="94">
        <f t="shared" si="0"/>
        <v>0</v>
      </c>
      <c r="H20" s="234"/>
      <c r="I20"/>
    </row>
    <row r="21" spans="1:9" s="117" customFormat="1" x14ac:dyDescent="0.35">
      <c r="A21" s="824"/>
      <c r="B21" s="824"/>
      <c r="C21" s="116"/>
      <c r="D21" s="116"/>
      <c r="E21" s="138"/>
      <c r="F21" s="116"/>
      <c r="G21" s="94">
        <f t="shared" si="0"/>
        <v>0</v>
      </c>
      <c r="H21" s="234"/>
      <c r="I21"/>
    </row>
    <row r="22" spans="1:9" s="117" customFormat="1" x14ac:dyDescent="0.35">
      <c r="A22" s="824"/>
      <c r="B22" s="824"/>
      <c r="C22" s="591"/>
      <c r="D22" s="591"/>
      <c r="E22" s="592"/>
      <c r="F22" s="591"/>
      <c r="G22" s="94">
        <f t="shared" si="0"/>
        <v>0</v>
      </c>
      <c r="H22" s="234"/>
      <c r="I22"/>
    </row>
    <row r="23" spans="1:9" s="117" customFormat="1" x14ac:dyDescent="0.35">
      <c r="A23" s="824"/>
      <c r="B23" s="824"/>
      <c r="C23" s="591"/>
      <c r="D23" s="591"/>
      <c r="E23" s="592"/>
      <c r="F23" s="591"/>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591"/>
      <c r="D27" s="591"/>
      <c r="E27" s="592"/>
      <c r="F27" s="591"/>
      <c r="G27" s="94">
        <f t="shared" si="0"/>
        <v>0</v>
      </c>
      <c r="H27" s="234"/>
      <c r="I27"/>
    </row>
    <row r="28" spans="1:9" s="117" customFormat="1" x14ac:dyDescent="0.35">
      <c r="A28" s="824"/>
      <c r="B28" s="824"/>
      <c r="C28" s="591"/>
      <c r="D28" s="591"/>
      <c r="E28" s="592"/>
      <c r="F28" s="591"/>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407</v>
      </c>
      <c r="B37" s="123"/>
      <c r="C37" s="123"/>
      <c r="D37" s="123"/>
      <c r="E37" s="123"/>
      <c r="F37" s="123"/>
      <c r="G37" s="124"/>
      <c r="H37" s="234"/>
      <c r="I37" s="152" t="s">
        <v>242</v>
      </c>
    </row>
    <row r="38" spans="1:9" s="117" customFormat="1" ht="45" customHeight="1" x14ac:dyDescent="0.35">
      <c r="A38" s="825" t="s">
        <v>408</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406</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351" t="s">
        <v>405</v>
      </c>
      <c r="G45" s="93">
        <f>G39+G43</f>
        <v>0</v>
      </c>
      <c r="I45" s="151" t="s">
        <v>245</v>
      </c>
    </row>
    <row r="47" spans="1:9" x14ac:dyDescent="0.35">
      <c r="E47" s="28"/>
    </row>
  </sheetData>
  <sheetProtection algorithmName="SHA-512" hashValue="bs5efOR7ZeiPRzuiP3u+EBDvPjdeJNSgWc/TjKzUKptT/4LXN60Ojj6rjBkVjxAtZEwHQcV8rFTFSw0WPZPhDw==" saltValue="qFc6A8I45lqRl5jcTXnrNw==" spinCount="100000" sheet="1" objects="1" scenarios="1" formatCells="0" formatRow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43"/>
  <sheetViews>
    <sheetView zoomScaleNormal="100" zoomScaleSheetLayoutView="100" workbookViewId="0">
      <selection activeCell="G31" sqref="G31"/>
    </sheetView>
  </sheetViews>
  <sheetFormatPr defaultColWidth="9.1796875" defaultRowHeight="14.5" x14ac:dyDescent="0.35"/>
  <cols>
    <col min="1" max="1" width="22.1796875" style="6" customWidth="1"/>
    <col min="2" max="2" width="32.81640625" style="8" customWidth="1"/>
    <col min="3" max="3" width="18.81640625" style="8" customWidth="1"/>
    <col min="4" max="4" width="26.54296875" style="8" customWidth="1"/>
    <col min="5" max="5" width="15.453125" style="8" customWidth="1"/>
    <col min="6" max="6" width="19.7265625" style="8" customWidth="1"/>
    <col min="7" max="7" width="54" style="8" bestFit="1" customWidth="1"/>
    <col min="8" max="16384" width="9.1796875" style="8"/>
  </cols>
  <sheetData>
    <row r="1" spans="1:7" ht="21" customHeight="1" x14ac:dyDescent="0.35">
      <c r="A1" s="75" t="s">
        <v>236</v>
      </c>
      <c r="B1" s="647" t="s">
        <v>13</v>
      </c>
      <c r="C1" s="648"/>
      <c r="D1" s="649"/>
      <c r="E1" s="650" t="s">
        <v>237</v>
      </c>
      <c r="F1" s="651"/>
    </row>
    <row r="2" spans="1:7" ht="18" customHeight="1" x14ac:dyDescent="0.35">
      <c r="A2" s="212" t="s">
        <v>21</v>
      </c>
      <c r="B2" s="232"/>
      <c r="C2" s="214" t="s">
        <v>22</v>
      </c>
      <c r="D2" s="230"/>
      <c r="E2" s="214" t="s">
        <v>209</v>
      </c>
      <c r="F2" s="229" t="s">
        <v>274</v>
      </c>
      <c r="G2" s="228" t="s">
        <v>273</v>
      </c>
    </row>
    <row r="3" spans="1:7" ht="19.5" customHeight="1" x14ac:dyDescent="0.35">
      <c r="A3" s="213" t="s">
        <v>210</v>
      </c>
      <c r="B3" s="233" t="s">
        <v>648</v>
      </c>
      <c r="C3" s="213" t="s">
        <v>208</v>
      </c>
      <c r="D3" s="231" t="s">
        <v>647</v>
      </c>
      <c r="E3" s="212" t="s">
        <v>216</v>
      </c>
      <c r="F3" s="230">
        <v>21</v>
      </c>
      <c r="G3" s="597" t="s">
        <v>650</v>
      </c>
    </row>
    <row r="4" spans="1:7" ht="20.25" customHeight="1" x14ac:dyDescent="0.35">
      <c r="A4" s="636" t="s">
        <v>238</v>
      </c>
      <c r="B4" s="636"/>
      <c r="C4" s="636"/>
      <c r="D4" s="636"/>
      <c r="E4" s="215" t="s">
        <v>259</v>
      </c>
      <c r="F4" s="595"/>
      <c r="G4" s="598" t="e">
        <f>IF(((E29+E32)/E43)&lt;20%,"currently too low percentage in Work-Based Training","")</f>
        <v>#DIV/0!</v>
      </c>
    </row>
    <row r="5" spans="1:7" ht="17.25" customHeight="1" x14ac:dyDescent="0.35">
      <c r="A5" s="656" t="s">
        <v>28</v>
      </c>
      <c r="B5" s="657"/>
      <c r="C5" s="657"/>
      <c r="D5" s="658"/>
      <c r="E5" s="650" t="s">
        <v>218</v>
      </c>
      <c r="F5" s="651"/>
      <c r="G5" s="596"/>
    </row>
    <row r="6" spans="1:7" ht="17.25" customHeight="1" thickBot="1" x14ac:dyDescent="0.4">
      <c r="A6" s="659" t="s">
        <v>201</v>
      </c>
      <c r="B6" s="660"/>
      <c r="C6" s="660"/>
      <c r="D6" s="661"/>
      <c r="E6" s="662">
        <f>+E43</f>
        <v>0</v>
      </c>
      <c r="F6" s="663"/>
    </row>
    <row r="7" spans="1:7" ht="24" customHeight="1" thickBot="1" x14ac:dyDescent="0.4">
      <c r="A7" s="637" t="s">
        <v>115</v>
      </c>
      <c r="B7" s="638"/>
      <c r="C7" s="639"/>
      <c r="D7" s="640"/>
      <c r="E7" s="640"/>
      <c r="F7" s="641"/>
    </row>
    <row r="8" spans="1:7" ht="38.25" customHeight="1" x14ac:dyDescent="0.35">
      <c r="A8" s="652" t="s">
        <v>215</v>
      </c>
      <c r="B8" s="653"/>
      <c r="C8" s="652" t="s">
        <v>217</v>
      </c>
      <c r="D8" s="653"/>
      <c r="E8" s="654" t="s">
        <v>219</v>
      </c>
      <c r="F8" s="655"/>
    </row>
    <row r="9" spans="1:7" ht="19" customHeight="1" x14ac:dyDescent="0.35">
      <c r="A9" s="664" t="s">
        <v>345</v>
      </c>
      <c r="B9" s="665"/>
      <c r="C9" s="666">
        <v>200.43</v>
      </c>
      <c r="D9" s="667"/>
      <c r="E9" s="644">
        <f>+'1A'!G59</f>
        <v>0</v>
      </c>
      <c r="F9" s="644"/>
    </row>
    <row r="10" spans="1:7" ht="19" customHeight="1" x14ac:dyDescent="0.35">
      <c r="A10" s="664" t="s">
        <v>346</v>
      </c>
      <c r="B10" s="665"/>
      <c r="C10" s="666">
        <v>200.43</v>
      </c>
      <c r="D10" s="667"/>
      <c r="E10" s="644">
        <f>+'1B'!G59</f>
        <v>0</v>
      </c>
      <c r="F10" s="644"/>
    </row>
    <row r="11" spans="1:7" ht="19" customHeight="1" x14ac:dyDescent="0.35">
      <c r="A11" s="664" t="s">
        <v>347</v>
      </c>
      <c r="B11" s="665"/>
      <c r="C11" s="666">
        <v>200.43</v>
      </c>
      <c r="D11" s="667"/>
      <c r="E11" s="644">
        <f>+'1C'!G59</f>
        <v>0</v>
      </c>
      <c r="F11" s="644"/>
    </row>
    <row r="12" spans="1:7" ht="19" customHeight="1" x14ac:dyDescent="0.35">
      <c r="A12" s="664" t="s">
        <v>348</v>
      </c>
      <c r="B12" s="665"/>
      <c r="C12" s="666">
        <v>200.43100000000001</v>
      </c>
      <c r="D12" s="667"/>
      <c r="E12" s="644">
        <f>+'2A'!G99</f>
        <v>0</v>
      </c>
      <c r="F12" s="644"/>
    </row>
    <row r="13" spans="1:7" ht="19" customHeight="1" x14ac:dyDescent="0.35">
      <c r="A13" s="664" t="s">
        <v>349</v>
      </c>
      <c r="B13" s="665"/>
      <c r="C13" s="666">
        <v>200.43100000000001</v>
      </c>
      <c r="D13" s="667"/>
      <c r="E13" s="644">
        <f>+'2B'!G99</f>
        <v>0</v>
      </c>
      <c r="F13" s="644"/>
    </row>
    <row r="14" spans="1:7" ht="19" customHeight="1" x14ac:dyDescent="0.35">
      <c r="A14" s="664" t="s">
        <v>350</v>
      </c>
      <c r="B14" s="665"/>
      <c r="C14" s="666">
        <v>200.43100000000001</v>
      </c>
      <c r="D14" s="667"/>
      <c r="E14" s="644">
        <f>+'2C'!G99</f>
        <v>0</v>
      </c>
      <c r="F14" s="644"/>
    </row>
    <row r="15" spans="1:7" ht="19" hidden="1" customHeight="1" x14ac:dyDescent="0.35">
      <c r="A15" s="643" t="s">
        <v>88</v>
      </c>
      <c r="B15" s="643"/>
      <c r="C15" s="669">
        <v>200.47399999999999</v>
      </c>
      <c r="D15" s="669"/>
      <c r="E15" s="642">
        <f>+Travel!H18</f>
        <v>0</v>
      </c>
      <c r="F15" s="642"/>
    </row>
    <row r="16" spans="1:7" ht="19" hidden="1" customHeight="1" x14ac:dyDescent="0.35">
      <c r="A16" s="643" t="s">
        <v>0</v>
      </c>
      <c r="B16" s="643"/>
      <c r="C16" s="669">
        <v>200.43899999999999</v>
      </c>
      <c r="D16" s="669"/>
      <c r="E16" s="642">
        <f>+'Equipment '!G16</f>
        <v>0</v>
      </c>
      <c r="F16" s="642"/>
    </row>
    <row r="17" spans="1:6" ht="19" hidden="1" customHeight="1" x14ac:dyDescent="0.35">
      <c r="A17" s="643" t="s">
        <v>1</v>
      </c>
      <c r="B17" s="643"/>
      <c r="C17" s="669">
        <v>200.94</v>
      </c>
      <c r="D17" s="669"/>
      <c r="E17" s="642">
        <f>+Supplies!G19</f>
        <v>0</v>
      </c>
      <c r="F17" s="642"/>
    </row>
    <row r="18" spans="1:6" ht="19" hidden="1" customHeight="1" x14ac:dyDescent="0.35">
      <c r="A18" s="643" t="s">
        <v>221</v>
      </c>
      <c r="B18" s="643"/>
      <c r="C18" s="669" t="s">
        <v>220</v>
      </c>
      <c r="D18" s="669"/>
      <c r="E18" s="642">
        <f>+'Contractual Services'!G20</f>
        <v>0</v>
      </c>
      <c r="F18" s="642"/>
    </row>
    <row r="19" spans="1:6" ht="19" hidden="1" customHeight="1" x14ac:dyDescent="0.35">
      <c r="A19" s="643" t="s">
        <v>15</v>
      </c>
      <c r="B19" s="643"/>
      <c r="C19" s="669">
        <v>200.459</v>
      </c>
      <c r="D19" s="669"/>
      <c r="E19" s="642">
        <f>+Consultant!H25</f>
        <v>0</v>
      </c>
      <c r="F19" s="642"/>
    </row>
    <row r="20" spans="1:6" ht="19" hidden="1" customHeight="1" x14ac:dyDescent="0.35">
      <c r="A20" s="643" t="s">
        <v>16</v>
      </c>
      <c r="B20" s="643"/>
      <c r="C20" s="669"/>
      <c r="D20" s="669"/>
      <c r="E20" s="642">
        <f>+'Construction '!G14</f>
        <v>0</v>
      </c>
      <c r="F20" s="642"/>
    </row>
    <row r="21" spans="1:6" ht="19" hidden="1" customHeight="1" x14ac:dyDescent="0.35">
      <c r="A21" s="643" t="s">
        <v>17</v>
      </c>
      <c r="B21" s="643"/>
      <c r="C21" s="669">
        <v>200.465</v>
      </c>
      <c r="D21" s="669"/>
      <c r="E21" s="642">
        <f>+'Occupancy '!G17</f>
        <v>0</v>
      </c>
      <c r="F21" s="642"/>
    </row>
    <row r="22" spans="1:6" ht="19" hidden="1" customHeight="1" x14ac:dyDescent="0.35">
      <c r="A22" s="643" t="s">
        <v>18</v>
      </c>
      <c r="B22" s="643"/>
      <c r="C22" s="669">
        <v>200.87</v>
      </c>
      <c r="D22" s="669"/>
      <c r="E22" s="642">
        <f>+'R &amp; D '!G14</f>
        <v>0</v>
      </c>
      <c r="F22" s="642"/>
    </row>
    <row r="23" spans="1:6" ht="19" hidden="1" customHeight="1" x14ac:dyDescent="0.35">
      <c r="A23" s="643" t="s">
        <v>90</v>
      </c>
      <c r="B23" s="643"/>
      <c r="C23" s="669"/>
      <c r="D23" s="669"/>
      <c r="E23" s="642">
        <f>+'Telecommunications '!G17</f>
        <v>0</v>
      </c>
      <c r="F23" s="642"/>
    </row>
    <row r="24" spans="1:6" ht="19" hidden="1" customHeight="1" x14ac:dyDescent="0.35">
      <c r="A24" s="643" t="s">
        <v>19</v>
      </c>
      <c r="B24" s="643"/>
      <c r="C24" s="669">
        <v>200.47200000000001</v>
      </c>
      <c r="D24" s="669"/>
      <c r="E24" s="642">
        <f>+'Training &amp; Education'!G17</f>
        <v>0</v>
      </c>
      <c r="F24" s="642"/>
    </row>
    <row r="25" spans="1:6" ht="19" hidden="1" customHeight="1" x14ac:dyDescent="0.35">
      <c r="A25" s="643" t="s">
        <v>178</v>
      </c>
      <c r="B25" s="643"/>
      <c r="C25" s="669"/>
      <c r="D25" s="669"/>
      <c r="E25" s="642">
        <f>+'Miscellaneous (other) Costs '!G18</f>
        <v>0</v>
      </c>
      <c r="F25" s="642"/>
    </row>
    <row r="26" spans="1:6" ht="19" customHeight="1" x14ac:dyDescent="0.35">
      <c r="A26" s="664" t="s">
        <v>627</v>
      </c>
      <c r="B26" s="665"/>
      <c r="C26" s="668"/>
      <c r="D26" s="668"/>
      <c r="E26" s="644">
        <f>+'15A'!G39</f>
        <v>0</v>
      </c>
      <c r="F26" s="644"/>
    </row>
    <row r="27" spans="1:6" ht="19" customHeight="1" x14ac:dyDescent="0.35">
      <c r="A27" s="664" t="s">
        <v>628</v>
      </c>
      <c r="B27" s="665"/>
      <c r="C27" s="668"/>
      <c r="D27" s="668"/>
      <c r="E27" s="644">
        <f>+'15B1'!G39</f>
        <v>0</v>
      </c>
      <c r="F27" s="644"/>
    </row>
    <row r="28" spans="1:6" ht="19" customHeight="1" x14ac:dyDescent="0.35">
      <c r="A28" s="664" t="s">
        <v>353</v>
      </c>
      <c r="B28" s="665"/>
      <c r="C28" s="668"/>
      <c r="D28" s="668"/>
      <c r="E28" s="644">
        <f>+'15B2'!G39</f>
        <v>0</v>
      </c>
      <c r="F28" s="644"/>
    </row>
    <row r="29" spans="1:6" ht="19" customHeight="1" x14ac:dyDescent="0.35">
      <c r="A29" s="664" t="s">
        <v>354</v>
      </c>
      <c r="B29" s="665"/>
      <c r="C29" s="668"/>
      <c r="D29" s="668"/>
      <c r="E29" s="644">
        <f>+'15B3'!G39</f>
        <v>0</v>
      </c>
      <c r="F29" s="644"/>
    </row>
    <row r="30" spans="1:6" ht="19" customHeight="1" x14ac:dyDescent="0.35">
      <c r="A30" s="664" t="s">
        <v>355</v>
      </c>
      <c r="B30" s="665"/>
      <c r="C30" s="668"/>
      <c r="D30" s="668"/>
      <c r="E30" s="644">
        <f>+'15C1'!G39</f>
        <v>0</v>
      </c>
      <c r="F30" s="644"/>
    </row>
    <row r="31" spans="1:6" ht="19" customHeight="1" x14ac:dyDescent="0.35">
      <c r="A31" s="664" t="s">
        <v>629</v>
      </c>
      <c r="B31" s="665"/>
      <c r="C31" s="668"/>
      <c r="D31" s="668"/>
      <c r="E31" s="644">
        <f>+'15C2'!G39</f>
        <v>0</v>
      </c>
      <c r="F31" s="644"/>
    </row>
    <row r="32" spans="1:6" ht="19" customHeight="1" x14ac:dyDescent="0.35">
      <c r="A32" s="664" t="s">
        <v>357</v>
      </c>
      <c r="B32" s="665"/>
      <c r="C32" s="668"/>
      <c r="D32" s="668"/>
      <c r="E32" s="644">
        <f>+'15C3'!G39</f>
        <v>0</v>
      </c>
      <c r="F32" s="644"/>
    </row>
    <row r="33" spans="1:6" ht="19" customHeight="1" x14ac:dyDescent="0.35">
      <c r="A33" s="672" t="s">
        <v>202</v>
      </c>
      <c r="B33" s="672"/>
      <c r="C33" s="671">
        <v>200.41300000000001</v>
      </c>
      <c r="D33" s="671"/>
      <c r="E33" s="644">
        <f>SUM(E9:F32)</f>
        <v>0</v>
      </c>
      <c r="F33" s="644"/>
    </row>
    <row r="34" spans="1:6" ht="23.25" customHeight="1" x14ac:dyDescent="0.35">
      <c r="A34" s="677" t="s">
        <v>630</v>
      </c>
      <c r="B34" s="678"/>
      <c r="C34" s="666">
        <v>200.41399999999999</v>
      </c>
      <c r="D34" s="667"/>
      <c r="E34" s="644">
        <f>+'17A'!G29</f>
        <v>0</v>
      </c>
      <c r="F34" s="644"/>
    </row>
    <row r="35" spans="1:6" x14ac:dyDescent="0.35">
      <c r="A35" s="570" t="s">
        <v>631</v>
      </c>
      <c r="B35" s="571"/>
      <c r="C35" s="673" t="str">
        <f>IF(B35="","",IF(B35&lt;&gt;'17A'!F5,"Rate must match 17A in Section C",""))</f>
        <v/>
      </c>
      <c r="D35" s="674"/>
      <c r="E35" s="673" t="str">
        <f>IF(B36="","",IF(B36&lt;&gt;'17A'!E5,"Base must match 17A in Section C",""))</f>
        <v/>
      </c>
      <c r="F35" s="674"/>
    </row>
    <row r="36" spans="1:6" x14ac:dyDescent="0.35">
      <c r="A36" s="572" t="s">
        <v>632</v>
      </c>
      <c r="B36" s="573"/>
      <c r="C36" s="675"/>
      <c r="D36" s="676"/>
      <c r="E36" s="675"/>
      <c r="F36" s="676"/>
    </row>
    <row r="37" spans="1:6" ht="23.25" customHeight="1" x14ac:dyDescent="0.35">
      <c r="A37" s="677" t="s">
        <v>633</v>
      </c>
      <c r="B37" s="678"/>
      <c r="C37" s="666">
        <v>200.41399999999999</v>
      </c>
      <c r="D37" s="667"/>
      <c r="E37" s="644">
        <f>+'17B'!G29</f>
        <v>0</v>
      </c>
      <c r="F37" s="644"/>
    </row>
    <row r="38" spans="1:6" x14ac:dyDescent="0.35">
      <c r="A38" s="570" t="s">
        <v>631</v>
      </c>
      <c r="B38" s="571"/>
      <c r="C38" s="673" t="str">
        <f>IF(B38="","",IF(B38&lt;&gt;'17B'!F5,"Rate must match 17B in Section C",""))</f>
        <v/>
      </c>
      <c r="D38" s="674"/>
      <c r="E38" s="673" t="str">
        <f>IF(B39="","",IF(B39&lt;&gt;'17B'!E5,"Base must match 17B in Section C",""))</f>
        <v/>
      </c>
      <c r="F38" s="674"/>
    </row>
    <row r="39" spans="1:6" x14ac:dyDescent="0.35">
      <c r="A39" s="572" t="s">
        <v>632</v>
      </c>
      <c r="B39" s="573"/>
      <c r="C39" s="675"/>
      <c r="D39" s="676"/>
      <c r="E39" s="675"/>
      <c r="F39" s="676"/>
    </row>
    <row r="40" spans="1:6" ht="23.25" customHeight="1" x14ac:dyDescent="0.35">
      <c r="A40" s="677" t="s">
        <v>634</v>
      </c>
      <c r="B40" s="678"/>
      <c r="C40" s="666">
        <v>200.41399999999999</v>
      </c>
      <c r="D40" s="667"/>
      <c r="E40" s="644">
        <f>+'17C'!G29</f>
        <v>0</v>
      </c>
      <c r="F40" s="644"/>
    </row>
    <row r="41" spans="1:6" x14ac:dyDescent="0.35">
      <c r="A41" s="570" t="s">
        <v>631</v>
      </c>
      <c r="B41" s="571"/>
      <c r="C41" s="673" t="str">
        <f>IF(B41="","",IF(B41&lt;&gt;'17C'!F5,"Rate must match 17C in Section C",""))</f>
        <v/>
      </c>
      <c r="D41" s="674"/>
      <c r="E41" s="673" t="str">
        <f>IF(B42="","",IF(B42&lt;&gt;'17C'!E5,"Base must match 17C in Section C",""))</f>
        <v/>
      </c>
      <c r="F41" s="674"/>
    </row>
    <row r="42" spans="1:6" x14ac:dyDescent="0.35">
      <c r="A42" s="572" t="s">
        <v>632</v>
      </c>
      <c r="B42" s="573"/>
      <c r="C42" s="675"/>
      <c r="D42" s="676"/>
      <c r="E42" s="675"/>
      <c r="F42" s="676"/>
    </row>
    <row r="43" spans="1:6" ht="26.25" customHeight="1" x14ac:dyDescent="0.35">
      <c r="A43" s="670" t="s">
        <v>222</v>
      </c>
      <c r="B43" s="670"/>
      <c r="C43" s="670"/>
      <c r="D43" s="670"/>
      <c r="E43" s="645">
        <f>(E33+E34)+E37+E40</f>
        <v>0</v>
      </c>
      <c r="F43" s="646"/>
    </row>
    <row r="44" spans="1:6" ht="17.25" customHeight="1" x14ac:dyDescent="0.35">
      <c r="A44" s="8"/>
    </row>
    <row r="45" spans="1:6" ht="24" customHeight="1" x14ac:dyDescent="0.35">
      <c r="A45" s="55"/>
      <c r="B45" s="55"/>
      <c r="C45" s="55"/>
      <c r="D45" s="55"/>
      <c r="E45" s="55"/>
    </row>
    <row r="46" spans="1:6" x14ac:dyDescent="0.35">
      <c r="A46" s="8"/>
    </row>
    <row r="47" spans="1:6" x14ac:dyDescent="0.35">
      <c r="A47" s="8"/>
    </row>
    <row r="48" spans="1:6" x14ac:dyDescent="0.35">
      <c r="A48" s="8"/>
    </row>
    <row r="49" spans="1:1" x14ac:dyDescent="0.35">
      <c r="A49" s="8"/>
    </row>
    <row r="50" spans="1:1" x14ac:dyDescent="0.35">
      <c r="A50" s="8"/>
    </row>
    <row r="51" spans="1:1" x14ac:dyDescent="0.35">
      <c r="A51" s="8"/>
    </row>
    <row r="52" spans="1:1" x14ac:dyDescent="0.35">
      <c r="A52" s="8"/>
    </row>
    <row r="53" spans="1:1" x14ac:dyDescent="0.35">
      <c r="A53" s="8"/>
    </row>
    <row r="54" spans="1:1" x14ac:dyDescent="0.35">
      <c r="A54" s="8"/>
    </row>
    <row r="55" spans="1:1" x14ac:dyDescent="0.35">
      <c r="A55" s="8"/>
    </row>
    <row r="56" spans="1:1" x14ac:dyDescent="0.35">
      <c r="A56" s="8"/>
    </row>
    <row r="57" spans="1:1" x14ac:dyDescent="0.35">
      <c r="A57" s="8"/>
    </row>
    <row r="58" spans="1:1" x14ac:dyDescent="0.35">
      <c r="A58" s="8"/>
    </row>
    <row r="59" spans="1:1" x14ac:dyDescent="0.35">
      <c r="A59" s="8"/>
    </row>
    <row r="60" spans="1:1" x14ac:dyDescent="0.35">
      <c r="A60" s="8"/>
    </row>
    <row r="61" spans="1:1" x14ac:dyDescent="0.35">
      <c r="A61" s="8"/>
    </row>
    <row r="62" spans="1:1" x14ac:dyDescent="0.35">
      <c r="A62" s="8"/>
    </row>
    <row r="63" spans="1:1" x14ac:dyDescent="0.35">
      <c r="A63" s="8"/>
    </row>
    <row r="64" spans="1:1" x14ac:dyDescent="0.35">
      <c r="A64" s="8"/>
    </row>
    <row r="65" spans="1:1" x14ac:dyDescent="0.35">
      <c r="A65" s="8"/>
    </row>
    <row r="66" spans="1:1" x14ac:dyDescent="0.35">
      <c r="A66" s="8"/>
    </row>
    <row r="67" spans="1:1" x14ac:dyDescent="0.35">
      <c r="A67" s="8"/>
    </row>
    <row r="68" spans="1:1" x14ac:dyDescent="0.35">
      <c r="A68" s="8"/>
    </row>
    <row r="69" spans="1:1" x14ac:dyDescent="0.35">
      <c r="A69" s="8"/>
    </row>
    <row r="70" spans="1:1" x14ac:dyDescent="0.35">
      <c r="A70" s="8"/>
    </row>
    <row r="71" spans="1:1" x14ac:dyDescent="0.35">
      <c r="A71" s="8"/>
    </row>
    <row r="72" spans="1:1" x14ac:dyDescent="0.35">
      <c r="A72" s="8"/>
    </row>
    <row r="73" spans="1:1" x14ac:dyDescent="0.35">
      <c r="A73" s="8"/>
    </row>
    <row r="74" spans="1:1" x14ac:dyDescent="0.35">
      <c r="A74" s="8"/>
    </row>
    <row r="75" spans="1:1" x14ac:dyDescent="0.35">
      <c r="A75" s="8"/>
    </row>
    <row r="76" spans="1:1" x14ac:dyDescent="0.35">
      <c r="A76" s="8"/>
    </row>
    <row r="77" spans="1:1" x14ac:dyDescent="0.35">
      <c r="A77" s="8"/>
    </row>
    <row r="78" spans="1:1" x14ac:dyDescent="0.35">
      <c r="A78" s="8"/>
    </row>
    <row r="79" spans="1:1" x14ac:dyDescent="0.35">
      <c r="A79" s="8"/>
    </row>
    <row r="80" spans="1:1" x14ac:dyDescent="0.35">
      <c r="A80" s="8"/>
    </row>
    <row r="81" spans="1:1" x14ac:dyDescent="0.35">
      <c r="A81" s="8"/>
    </row>
    <row r="82" spans="1:1" x14ac:dyDescent="0.35">
      <c r="A82" s="8"/>
    </row>
    <row r="83" spans="1:1" x14ac:dyDescent="0.35">
      <c r="A83" s="8"/>
    </row>
    <row r="84" spans="1:1" x14ac:dyDescent="0.35">
      <c r="A84" s="8"/>
    </row>
    <row r="85" spans="1:1" x14ac:dyDescent="0.35">
      <c r="A85" s="8"/>
    </row>
    <row r="86" spans="1:1" x14ac:dyDescent="0.35">
      <c r="A86" s="8"/>
    </row>
    <row r="87" spans="1:1" x14ac:dyDescent="0.35">
      <c r="A87" s="8"/>
    </row>
    <row r="88" spans="1:1" x14ac:dyDescent="0.35">
      <c r="A88" s="8"/>
    </row>
    <row r="89" spans="1:1" x14ac:dyDescent="0.35">
      <c r="A89" s="8"/>
    </row>
    <row r="90" spans="1:1" x14ac:dyDescent="0.35">
      <c r="A90" s="8"/>
    </row>
    <row r="91" spans="1:1" x14ac:dyDescent="0.35">
      <c r="A91" s="8"/>
    </row>
    <row r="92" spans="1:1" x14ac:dyDescent="0.35">
      <c r="A92" s="8"/>
    </row>
    <row r="93" spans="1:1" x14ac:dyDescent="0.35">
      <c r="A93" s="8"/>
    </row>
    <row r="94" spans="1:1" x14ac:dyDescent="0.35">
      <c r="A94" s="8"/>
    </row>
    <row r="95" spans="1:1" x14ac:dyDescent="0.35">
      <c r="A95" s="8"/>
    </row>
    <row r="96" spans="1:1" x14ac:dyDescent="0.35">
      <c r="A96" s="8"/>
    </row>
    <row r="97" spans="1:1" x14ac:dyDescent="0.35">
      <c r="A97" s="8"/>
    </row>
    <row r="98" spans="1:1" x14ac:dyDescent="0.35">
      <c r="A98" s="8"/>
    </row>
    <row r="99" spans="1:1" x14ac:dyDescent="0.35">
      <c r="A99" s="8"/>
    </row>
    <row r="100" spans="1:1" x14ac:dyDescent="0.35">
      <c r="A100" s="8"/>
    </row>
    <row r="101" spans="1:1" x14ac:dyDescent="0.35">
      <c r="A101" s="8"/>
    </row>
    <row r="102" spans="1:1" x14ac:dyDescent="0.35">
      <c r="A102" s="8"/>
    </row>
    <row r="103" spans="1:1" x14ac:dyDescent="0.35">
      <c r="A103" s="8"/>
    </row>
    <row r="104" spans="1:1" x14ac:dyDescent="0.35">
      <c r="A104" s="8"/>
    </row>
    <row r="105" spans="1:1" x14ac:dyDescent="0.35">
      <c r="A105" s="8"/>
    </row>
    <row r="106" spans="1:1" x14ac:dyDescent="0.35">
      <c r="A106" s="8"/>
    </row>
    <row r="107" spans="1:1" x14ac:dyDescent="0.35">
      <c r="A107" s="8"/>
    </row>
    <row r="108" spans="1:1" x14ac:dyDescent="0.35">
      <c r="A108" s="8"/>
    </row>
    <row r="109" spans="1:1" x14ac:dyDescent="0.35">
      <c r="A109" s="8"/>
    </row>
    <row r="110" spans="1:1" x14ac:dyDescent="0.35">
      <c r="A110" s="8"/>
    </row>
    <row r="111" spans="1:1" x14ac:dyDescent="0.35">
      <c r="A111" s="8"/>
    </row>
    <row r="112" spans="1:1" x14ac:dyDescent="0.35">
      <c r="A112" s="8"/>
    </row>
    <row r="113" spans="1:1" x14ac:dyDescent="0.35">
      <c r="A113" s="8"/>
    </row>
    <row r="114" spans="1:1" x14ac:dyDescent="0.35">
      <c r="A114" s="8"/>
    </row>
    <row r="115" spans="1:1" x14ac:dyDescent="0.35">
      <c r="A115" s="8"/>
    </row>
    <row r="116" spans="1:1" x14ac:dyDescent="0.35">
      <c r="A116" s="8"/>
    </row>
    <row r="117" spans="1:1" x14ac:dyDescent="0.35">
      <c r="A117" s="8"/>
    </row>
    <row r="118" spans="1:1" x14ac:dyDescent="0.35">
      <c r="A118" s="8"/>
    </row>
    <row r="119" spans="1:1" x14ac:dyDescent="0.35">
      <c r="A119" s="8"/>
    </row>
    <row r="120" spans="1:1" x14ac:dyDescent="0.35">
      <c r="A120" s="8"/>
    </row>
    <row r="121" spans="1:1" x14ac:dyDescent="0.35">
      <c r="A121" s="8"/>
    </row>
    <row r="122" spans="1:1" x14ac:dyDescent="0.35">
      <c r="A122" s="8"/>
    </row>
    <row r="123" spans="1:1" x14ac:dyDescent="0.35">
      <c r="A123" s="8"/>
    </row>
    <row r="124" spans="1:1" x14ac:dyDescent="0.35">
      <c r="A124" s="8"/>
    </row>
    <row r="125" spans="1:1" x14ac:dyDescent="0.35">
      <c r="A125" s="8"/>
    </row>
    <row r="126" spans="1:1" x14ac:dyDescent="0.35">
      <c r="A126" s="8"/>
    </row>
    <row r="127" spans="1:1" x14ac:dyDescent="0.35">
      <c r="A127" s="8"/>
    </row>
    <row r="128" spans="1:1" x14ac:dyDescent="0.35">
      <c r="A128" s="8"/>
    </row>
    <row r="129" spans="1:1" x14ac:dyDescent="0.35">
      <c r="A129" s="8"/>
    </row>
    <row r="130" spans="1:1" x14ac:dyDescent="0.35">
      <c r="A130" s="8"/>
    </row>
    <row r="131" spans="1:1" x14ac:dyDescent="0.35">
      <c r="A131" s="8"/>
    </row>
    <row r="132" spans="1:1" x14ac:dyDescent="0.35">
      <c r="A132" s="8"/>
    </row>
    <row r="133" spans="1:1" x14ac:dyDescent="0.35">
      <c r="A133" s="8"/>
    </row>
    <row r="134" spans="1:1" x14ac:dyDescent="0.35">
      <c r="A134" s="8"/>
    </row>
    <row r="135" spans="1:1" x14ac:dyDescent="0.35">
      <c r="A135" s="8"/>
    </row>
    <row r="136" spans="1:1" x14ac:dyDescent="0.35">
      <c r="A136" s="8"/>
    </row>
    <row r="137" spans="1:1" x14ac:dyDescent="0.35">
      <c r="A137" s="8"/>
    </row>
    <row r="138" spans="1:1" x14ac:dyDescent="0.35">
      <c r="A138" s="8"/>
    </row>
    <row r="139" spans="1:1" x14ac:dyDescent="0.35">
      <c r="A139" s="8"/>
    </row>
    <row r="140" spans="1:1" x14ac:dyDescent="0.35">
      <c r="A140" s="8"/>
    </row>
    <row r="141" spans="1:1" x14ac:dyDescent="0.35">
      <c r="A141" s="8"/>
    </row>
    <row r="142" spans="1:1" x14ac:dyDescent="0.35">
      <c r="A142" s="8"/>
    </row>
    <row r="143" spans="1:1" x14ac:dyDescent="0.35">
      <c r="A143" s="8"/>
    </row>
  </sheetData>
  <sheetProtection algorithmName="SHA-512" hashValue="HXQKvZ2Fskb3QxO2eMIo8FjpkNG3BxrSW1wnX/xhkqoCUrdiJNjxqWVRPlGTUgKAEzsaxHRdawlEnozja6wcQA==" saltValue="M77lrF7s/QhGrpcvtoVmtg==" spinCount="100000" sheet="1" objects="1" scenarios="1"/>
  <mergeCells count="103">
    <mergeCell ref="E32:F32"/>
    <mergeCell ref="A33:B33"/>
    <mergeCell ref="E41:F42"/>
    <mergeCell ref="C38:D39"/>
    <mergeCell ref="E35:F36"/>
    <mergeCell ref="E38:F39"/>
    <mergeCell ref="A40:B40"/>
    <mergeCell ref="C40:D40"/>
    <mergeCell ref="E40:F40"/>
    <mergeCell ref="C41:D42"/>
    <mergeCell ref="A37:B37"/>
    <mergeCell ref="C37:D37"/>
    <mergeCell ref="E37:F37"/>
    <mergeCell ref="C35:D36"/>
    <mergeCell ref="C34:D34"/>
    <mergeCell ref="A34:B34"/>
    <mergeCell ref="A43:D43"/>
    <mergeCell ref="C9:D9"/>
    <mergeCell ref="C12:D12"/>
    <mergeCell ref="C15:D15"/>
    <mergeCell ref="C16:D16"/>
    <mergeCell ref="C17:D17"/>
    <mergeCell ref="C18:D18"/>
    <mergeCell ref="C19:D19"/>
    <mergeCell ref="C20:D20"/>
    <mergeCell ref="C21:D21"/>
    <mergeCell ref="C22:D22"/>
    <mergeCell ref="C23:D23"/>
    <mergeCell ref="C24:D24"/>
    <mergeCell ref="A15:B15"/>
    <mergeCell ref="A11:B11"/>
    <mergeCell ref="C11:D11"/>
    <mergeCell ref="A27:B27"/>
    <mergeCell ref="C27:D27"/>
    <mergeCell ref="C33:D33"/>
    <mergeCell ref="A30:B30"/>
    <mergeCell ref="C30:D30"/>
    <mergeCell ref="A32:B32"/>
    <mergeCell ref="C32:D32"/>
    <mergeCell ref="A18:B18"/>
    <mergeCell ref="E27:F27"/>
    <mergeCell ref="A31:B31"/>
    <mergeCell ref="C31:D31"/>
    <mergeCell ref="A21:B21"/>
    <mergeCell ref="A22:B22"/>
    <mergeCell ref="A23:B23"/>
    <mergeCell ref="A24:B24"/>
    <mergeCell ref="A14:B14"/>
    <mergeCell ref="C14:D14"/>
    <mergeCell ref="A28:B28"/>
    <mergeCell ref="C28:D28"/>
    <mergeCell ref="E28:F28"/>
    <mergeCell ref="A29:B29"/>
    <mergeCell ref="C29:D29"/>
    <mergeCell ref="E31:F31"/>
    <mergeCell ref="E30:F30"/>
    <mergeCell ref="C25:D25"/>
    <mergeCell ref="C26:D26"/>
    <mergeCell ref="A25:B25"/>
    <mergeCell ref="A26:B26"/>
    <mergeCell ref="E29:F29"/>
    <mergeCell ref="E20:F20"/>
    <mergeCell ref="A16:B16"/>
    <mergeCell ref="A17:B17"/>
    <mergeCell ref="E9:F9"/>
    <mergeCell ref="E12:F12"/>
    <mergeCell ref="E15:F15"/>
    <mergeCell ref="E5:F5"/>
    <mergeCell ref="A5:D5"/>
    <mergeCell ref="A6:D6"/>
    <mergeCell ref="E6:F6"/>
    <mergeCell ref="A9:B9"/>
    <mergeCell ref="A10:B10"/>
    <mergeCell ref="C10:D10"/>
    <mergeCell ref="E10:F10"/>
    <mergeCell ref="A13:B13"/>
    <mergeCell ref="C13:D13"/>
    <mergeCell ref="E13:F13"/>
    <mergeCell ref="A12:B12"/>
    <mergeCell ref="A4:D4"/>
    <mergeCell ref="A7:F7"/>
    <mergeCell ref="E19:F19"/>
    <mergeCell ref="A19:B19"/>
    <mergeCell ref="A20:B20"/>
    <mergeCell ref="E14:F14"/>
    <mergeCell ref="E43:F43"/>
    <mergeCell ref="B1:D1"/>
    <mergeCell ref="E25:F25"/>
    <mergeCell ref="E26:F26"/>
    <mergeCell ref="E33:F33"/>
    <mergeCell ref="E34:F34"/>
    <mergeCell ref="E21:F21"/>
    <mergeCell ref="E22:F22"/>
    <mergeCell ref="E23:F23"/>
    <mergeCell ref="E24:F24"/>
    <mergeCell ref="E16:F16"/>
    <mergeCell ref="E17:F17"/>
    <mergeCell ref="E18:F18"/>
    <mergeCell ref="E1:F1"/>
    <mergeCell ref="C8:D8"/>
    <mergeCell ref="A8:B8"/>
    <mergeCell ref="E11:F11"/>
    <mergeCell ref="E8:F8"/>
  </mergeCells>
  <printOptions horizontalCentered="1"/>
  <pageMargins left="0.25" right="0.25" top="0.25" bottom="0.5" header="0.3" footer="0.3"/>
  <pageSetup scale="98"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BBBB1-2D4A-4667-8C49-835F36D8ADEF}">
  <sheetPr>
    <pageSetUpPr fitToPage="1"/>
  </sheetPr>
  <dimension ref="A1:I47"/>
  <sheetViews>
    <sheetView zoomScaleNormal="100" workbookViewId="0">
      <selection activeCell="K23" sqref="K23"/>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642</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558</v>
      </c>
      <c r="B6" s="823"/>
      <c r="C6" s="591"/>
      <c r="D6" s="591"/>
      <c r="E6" s="592"/>
      <c r="F6" s="591"/>
      <c r="G6" s="94">
        <f>ROUND(+C6*E6*F6,0)</f>
        <v>0</v>
      </c>
      <c r="H6" s="234"/>
      <c r="I6"/>
    </row>
    <row r="7" spans="1:9" s="117" customFormat="1" x14ac:dyDescent="0.35">
      <c r="A7" s="824" t="s">
        <v>559</v>
      </c>
      <c r="B7" s="824"/>
      <c r="C7" s="591"/>
      <c r="D7" s="591"/>
      <c r="E7" s="592"/>
      <c r="F7" s="591"/>
      <c r="G7" s="94">
        <f t="shared" ref="G7:G30" si="0">ROUND(+C7*E7*F7,0)</f>
        <v>0</v>
      </c>
      <c r="H7" s="234"/>
      <c r="I7"/>
    </row>
    <row r="8" spans="1:9" s="117" customFormat="1" x14ac:dyDescent="0.35">
      <c r="A8" s="824"/>
      <c r="B8" s="824"/>
      <c r="C8" s="591"/>
      <c r="D8" s="591"/>
      <c r="E8" s="592"/>
      <c r="F8" s="591"/>
      <c r="G8" s="94">
        <f t="shared" si="0"/>
        <v>0</v>
      </c>
      <c r="H8" s="234"/>
      <c r="I8"/>
    </row>
    <row r="9" spans="1:9" s="117" customFormat="1" x14ac:dyDescent="0.35">
      <c r="A9" s="824"/>
      <c r="B9" s="824"/>
      <c r="C9" s="591"/>
      <c r="D9" s="591"/>
      <c r="E9" s="592"/>
      <c r="F9" s="591"/>
      <c r="G9" s="94">
        <f t="shared" si="0"/>
        <v>0</v>
      </c>
      <c r="H9" s="234"/>
      <c r="I9"/>
    </row>
    <row r="10" spans="1:9" s="117" customFormat="1" x14ac:dyDescent="0.35">
      <c r="A10" s="824"/>
      <c r="B10" s="824"/>
      <c r="C10" s="116"/>
      <c r="D10" s="116"/>
      <c r="E10" s="138"/>
      <c r="F10" s="116"/>
      <c r="G10" s="94">
        <f t="shared" si="0"/>
        <v>0</v>
      </c>
      <c r="H10" s="234"/>
      <c r="I10"/>
    </row>
    <row r="11" spans="1:9" s="117" customFormat="1" x14ac:dyDescent="0.35">
      <c r="A11" s="824"/>
      <c r="B11" s="824"/>
      <c r="C11" s="591"/>
      <c r="D11" s="591"/>
      <c r="E11" s="592"/>
      <c r="F11" s="591"/>
      <c r="G11" s="94">
        <f t="shared" si="0"/>
        <v>0</v>
      </c>
      <c r="H11" s="234"/>
      <c r="I11"/>
    </row>
    <row r="12" spans="1:9" s="117" customFormat="1" x14ac:dyDescent="0.35">
      <c r="A12" s="824"/>
      <c r="B12" s="824"/>
      <c r="C12" s="591"/>
      <c r="D12" s="591"/>
      <c r="E12" s="592"/>
      <c r="F12" s="591"/>
      <c r="G12" s="94">
        <f t="shared" si="0"/>
        <v>0</v>
      </c>
      <c r="H12" s="234"/>
      <c r="I12"/>
    </row>
    <row r="13" spans="1:9" s="117" customFormat="1" x14ac:dyDescent="0.35">
      <c r="A13" s="824"/>
      <c r="B13" s="824"/>
      <c r="C13" s="116"/>
      <c r="D13" s="116"/>
      <c r="E13" s="138"/>
      <c r="F13" s="116"/>
      <c r="G13" s="94">
        <f t="shared" si="0"/>
        <v>0</v>
      </c>
      <c r="H13" s="234"/>
      <c r="I13"/>
    </row>
    <row r="14" spans="1:9" s="117" customFormat="1" x14ac:dyDescent="0.35">
      <c r="A14" s="824"/>
      <c r="B14" s="824"/>
      <c r="C14" s="116"/>
      <c r="D14" s="116"/>
      <c r="E14" s="138"/>
      <c r="F14" s="116"/>
      <c r="G14" s="94">
        <f t="shared" si="0"/>
        <v>0</v>
      </c>
      <c r="H14" s="234"/>
      <c r="I14"/>
    </row>
    <row r="15" spans="1:9" s="117" customFormat="1" x14ac:dyDescent="0.35">
      <c r="A15" s="824"/>
      <c r="B15" s="824"/>
      <c r="C15" s="591"/>
      <c r="D15" s="591"/>
      <c r="E15" s="592"/>
      <c r="F15" s="591"/>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116"/>
      <c r="D19" s="116"/>
      <c r="E19" s="138"/>
      <c r="F19" s="116"/>
      <c r="G19" s="94">
        <f t="shared" si="0"/>
        <v>0</v>
      </c>
      <c r="H19" s="234"/>
      <c r="I19"/>
    </row>
    <row r="20" spans="1:9" s="117" customFormat="1" x14ac:dyDescent="0.35">
      <c r="A20" s="824"/>
      <c r="B20" s="824"/>
      <c r="C20" s="116"/>
      <c r="D20" s="116"/>
      <c r="E20" s="138"/>
      <c r="F20" s="116"/>
      <c r="G20" s="94">
        <f t="shared" si="0"/>
        <v>0</v>
      </c>
      <c r="H20" s="234"/>
      <c r="I20"/>
    </row>
    <row r="21" spans="1:9" s="117" customFormat="1" x14ac:dyDescent="0.35">
      <c r="A21" s="824"/>
      <c r="B21" s="824"/>
      <c r="C21" s="116"/>
      <c r="D21" s="116"/>
      <c r="E21" s="138"/>
      <c r="F21" s="116"/>
      <c r="G21" s="94">
        <f t="shared" si="0"/>
        <v>0</v>
      </c>
      <c r="H21" s="234"/>
      <c r="I21"/>
    </row>
    <row r="22" spans="1:9" s="117" customFormat="1" x14ac:dyDescent="0.35">
      <c r="A22" s="824"/>
      <c r="B22" s="824"/>
      <c r="C22" s="116"/>
      <c r="D22" s="116"/>
      <c r="E22" s="138"/>
      <c r="F22" s="116"/>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116"/>
      <c r="D27" s="116"/>
      <c r="E27" s="138"/>
      <c r="F27" s="116"/>
      <c r="G27" s="94">
        <f t="shared" si="0"/>
        <v>0</v>
      </c>
      <c r="H27" s="234"/>
      <c r="I27"/>
    </row>
    <row r="28" spans="1:9" s="117" customFormat="1" x14ac:dyDescent="0.35">
      <c r="A28" s="824"/>
      <c r="B28" s="824"/>
      <c r="C28" s="116"/>
      <c r="D28" s="116"/>
      <c r="E28" s="138"/>
      <c r="F28" s="116"/>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413</v>
      </c>
      <c r="B37" s="123"/>
      <c r="C37" s="123"/>
      <c r="D37" s="123"/>
      <c r="E37" s="123"/>
      <c r="F37" s="123"/>
      <c r="G37" s="124"/>
      <c r="H37" s="234"/>
      <c r="I37" s="152" t="s">
        <v>242</v>
      </c>
    </row>
    <row r="38" spans="1:9" s="117" customFormat="1" ht="45" customHeight="1" x14ac:dyDescent="0.35">
      <c r="A38" s="825" t="s">
        <v>641</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412</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351" t="s">
        <v>411</v>
      </c>
      <c r="G45" s="93">
        <f>G39+G43</f>
        <v>0</v>
      </c>
      <c r="I45" s="151" t="s">
        <v>245</v>
      </c>
    </row>
    <row r="47" spans="1:9" x14ac:dyDescent="0.35">
      <c r="E47" s="28"/>
    </row>
  </sheetData>
  <sheetProtection algorithmName="SHA-512" hashValue="DwnLY+LpTwlfl8cRrifaN4gsAf/iSMlSv+Z2O84Ka6QSWiFDRiFvCXM+jPiZfNX2BP6kRR+yR6C9UAK3WJKc4w==" saltValue="GIufVJ+QD7p7DgYAVODN/Q==" spinCount="100000" sheet="1" objects="1" scenarios="1" formatCell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0AA5-5A40-4801-B1BE-0E9B94D6C595}">
  <sheetPr>
    <pageSetUpPr fitToPage="1"/>
  </sheetPr>
  <dimension ref="A1:I47"/>
  <sheetViews>
    <sheetView zoomScaleNormal="100" workbookViewId="0">
      <selection activeCell="C9" sqref="C9:F9"/>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418</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656</v>
      </c>
      <c r="B6" s="823"/>
      <c r="C6" s="591"/>
      <c r="D6" s="591"/>
      <c r="E6" s="592"/>
      <c r="F6" s="591"/>
      <c r="G6" s="94">
        <f>ROUND(+C6*E6*F6,0)</f>
        <v>0</v>
      </c>
      <c r="H6" s="234"/>
      <c r="I6"/>
    </row>
    <row r="7" spans="1:9" s="117" customFormat="1" x14ac:dyDescent="0.35">
      <c r="A7" s="824" t="s">
        <v>652</v>
      </c>
      <c r="B7" s="824"/>
      <c r="C7" s="591"/>
      <c r="D7" s="591"/>
      <c r="E7" s="592"/>
      <c r="F7" s="591"/>
      <c r="G7" s="94">
        <f t="shared" ref="G7:G30" si="0">ROUND(+C7*E7*F7,0)</f>
        <v>0</v>
      </c>
      <c r="H7" s="234"/>
      <c r="I7"/>
    </row>
    <row r="8" spans="1:9" s="117" customFormat="1" x14ac:dyDescent="0.35">
      <c r="A8" s="824" t="s">
        <v>655</v>
      </c>
      <c r="B8" s="824"/>
      <c r="C8" s="116"/>
      <c r="D8" s="116"/>
      <c r="E8" s="138"/>
      <c r="F8" s="116"/>
      <c r="G8" s="94">
        <f t="shared" si="0"/>
        <v>0</v>
      </c>
      <c r="H8" s="234"/>
      <c r="I8"/>
    </row>
    <row r="9" spans="1:9" s="117" customFormat="1" x14ac:dyDescent="0.35">
      <c r="A9" s="824" t="s">
        <v>653</v>
      </c>
      <c r="B9" s="824"/>
      <c r="C9" s="591"/>
      <c r="D9" s="591"/>
      <c r="E9" s="592"/>
      <c r="F9" s="591"/>
      <c r="G9" s="94">
        <f t="shared" si="0"/>
        <v>0</v>
      </c>
      <c r="H9" s="234"/>
      <c r="I9"/>
    </row>
    <row r="10" spans="1:9" s="117" customFormat="1" x14ac:dyDescent="0.35">
      <c r="A10" s="824" t="s">
        <v>654</v>
      </c>
      <c r="B10" s="824"/>
      <c r="C10" s="591"/>
      <c r="D10" s="591"/>
      <c r="E10" s="592"/>
      <c r="F10" s="591"/>
      <c r="G10" s="94">
        <f t="shared" si="0"/>
        <v>0</v>
      </c>
      <c r="H10" s="234"/>
      <c r="I10"/>
    </row>
    <row r="11" spans="1:9" s="117" customFormat="1" x14ac:dyDescent="0.35">
      <c r="A11" s="824" t="s">
        <v>657</v>
      </c>
      <c r="B11" s="824"/>
      <c r="C11" s="116"/>
      <c r="D11" s="116"/>
      <c r="E11" s="138"/>
      <c r="F11" s="116"/>
      <c r="G11" s="94">
        <f t="shared" si="0"/>
        <v>0</v>
      </c>
      <c r="H11" s="234"/>
      <c r="I11"/>
    </row>
    <row r="12" spans="1:9" s="117" customFormat="1" x14ac:dyDescent="0.35">
      <c r="A12" s="824" t="s">
        <v>658</v>
      </c>
      <c r="B12" s="824"/>
      <c r="C12" s="591"/>
      <c r="D12" s="591"/>
      <c r="E12" s="592"/>
      <c r="F12" s="591"/>
      <c r="G12" s="94">
        <f t="shared" si="0"/>
        <v>0</v>
      </c>
      <c r="H12" s="234"/>
      <c r="I12"/>
    </row>
    <row r="13" spans="1:9" s="117" customFormat="1" x14ac:dyDescent="0.35">
      <c r="A13" s="824" t="s">
        <v>659</v>
      </c>
      <c r="B13" s="824"/>
      <c r="C13" s="591"/>
      <c r="D13" s="591"/>
      <c r="E13" s="592"/>
      <c r="F13" s="591"/>
      <c r="G13" s="94">
        <f t="shared" si="0"/>
        <v>0</v>
      </c>
      <c r="H13" s="234"/>
      <c r="I13"/>
    </row>
    <row r="14" spans="1:9" s="117" customFormat="1" x14ac:dyDescent="0.35">
      <c r="A14" s="824" t="s">
        <v>660</v>
      </c>
      <c r="B14" s="824"/>
      <c r="C14" s="116"/>
      <c r="D14" s="116"/>
      <c r="E14" s="138"/>
      <c r="F14" s="116"/>
      <c r="G14" s="94">
        <f t="shared" si="0"/>
        <v>0</v>
      </c>
      <c r="H14" s="234"/>
      <c r="I14"/>
    </row>
    <row r="15" spans="1:9" s="117" customFormat="1" x14ac:dyDescent="0.35">
      <c r="A15" s="824"/>
      <c r="B15" s="824"/>
      <c r="C15" s="591"/>
      <c r="D15" s="591"/>
      <c r="E15" s="592"/>
      <c r="F15" s="591"/>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591"/>
      <c r="D18" s="591"/>
      <c r="E18" s="592"/>
      <c r="F18" s="591"/>
      <c r="G18" s="94">
        <f t="shared" si="0"/>
        <v>0</v>
      </c>
      <c r="H18" s="234"/>
      <c r="I18"/>
    </row>
    <row r="19" spans="1:9" s="117" customFormat="1" x14ac:dyDescent="0.35">
      <c r="A19" s="824"/>
      <c r="B19" s="824"/>
      <c r="C19" s="591"/>
      <c r="D19" s="591"/>
      <c r="E19" s="592"/>
      <c r="F19" s="591"/>
      <c r="G19" s="94">
        <f t="shared" si="0"/>
        <v>0</v>
      </c>
      <c r="H19" s="234"/>
      <c r="I19"/>
    </row>
    <row r="20" spans="1:9" s="117" customFormat="1" x14ac:dyDescent="0.35">
      <c r="A20" s="824"/>
      <c r="B20" s="824"/>
      <c r="C20" s="116"/>
      <c r="D20" s="116"/>
      <c r="E20" s="138"/>
      <c r="F20" s="116"/>
      <c r="G20" s="94">
        <f t="shared" si="0"/>
        <v>0</v>
      </c>
      <c r="H20" s="234"/>
      <c r="I20"/>
    </row>
    <row r="21" spans="1:9" s="117" customFormat="1" x14ac:dyDescent="0.35">
      <c r="A21" s="824"/>
      <c r="B21" s="824"/>
      <c r="C21" s="591"/>
      <c r="D21" s="591"/>
      <c r="E21" s="592"/>
      <c r="F21" s="591"/>
      <c r="G21" s="94">
        <f t="shared" si="0"/>
        <v>0</v>
      </c>
      <c r="H21" s="234"/>
      <c r="I21"/>
    </row>
    <row r="22" spans="1:9" s="117" customFormat="1" x14ac:dyDescent="0.35">
      <c r="A22" s="824"/>
      <c r="B22" s="824"/>
      <c r="C22" s="591"/>
      <c r="D22" s="591"/>
      <c r="E22" s="592"/>
      <c r="F22" s="591"/>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116"/>
      <c r="D27" s="116"/>
      <c r="E27" s="138"/>
      <c r="F27" s="116"/>
      <c r="G27" s="94">
        <f t="shared" si="0"/>
        <v>0</v>
      </c>
      <c r="H27" s="234"/>
      <c r="I27"/>
    </row>
    <row r="28" spans="1:9" s="117" customFormat="1" x14ac:dyDescent="0.35">
      <c r="A28" s="824"/>
      <c r="B28" s="824"/>
      <c r="C28" s="116"/>
      <c r="D28" s="116"/>
      <c r="E28" s="138"/>
      <c r="F28" s="116"/>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122" t="s">
        <v>416</v>
      </c>
      <c r="B37" s="123"/>
      <c r="C37" s="123"/>
      <c r="D37" s="123"/>
      <c r="E37" s="123"/>
      <c r="F37" s="123"/>
      <c r="G37" s="124"/>
      <c r="H37" s="234"/>
      <c r="I37" s="152" t="s">
        <v>242</v>
      </c>
    </row>
    <row r="38" spans="1:9" s="117" customFormat="1" ht="45" customHeight="1" x14ac:dyDescent="0.35">
      <c r="A38" s="825" t="s">
        <v>417</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122" t="s">
        <v>415</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222" t="s">
        <v>414</v>
      </c>
      <c r="G45" s="93">
        <f>G39+G43</f>
        <v>0</v>
      </c>
      <c r="I45" s="151" t="s">
        <v>245</v>
      </c>
    </row>
    <row r="47" spans="1:9" x14ac:dyDescent="0.35">
      <c r="E47" s="28"/>
    </row>
  </sheetData>
  <sheetProtection algorithmName="SHA-512" hashValue="Cyqy5/MjQBOwZRAm4Uesa8tGbAqZ3RmlZlHnJO/7/Pdzn4JvKeyjwr1kYAmnb8N3BltdpnHy7vIPQEVDdvVs2Q==" saltValue="8+aSDIaqQRYRtKk6Vgp+yQ==" spinCount="100000" sheet="1" objects="1" scenarios="1" formatCells="0" formatRow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55B4-10CC-4D58-AD4A-7DD2C72781C6}">
  <sheetPr>
    <pageSetUpPr fitToPage="1"/>
  </sheetPr>
  <dimension ref="A1:I47"/>
  <sheetViews>
    <sheetView zoomScaleNormal="100" workbookViewId="0">
      <selection activeCell="A12" sqref="A12:B12"/>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419</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550</v>
      </c>
      <c r="B6" s="823"/>
      <c r="C6" s="591"/>
      <c r="D6" s="591"/>
      <c r="E6" s="592"/>
      <c r="F6" s="591"/>
      <c r="G6" s="94">
        <f>ROUND(+C6*E6*F6,0)</f>
        <v>0</v>
      </c>
      <c r="H6" s="234"/>
      <c r="I6"/>
    </row>
    <row r="7" spans="1:9" s="117" customFormat="1" x14ac:dyDescent="0.35">
      <c r="A7" s="824" t="s">
        <v>552</v>
      </c>
      <c r="B7" s="824"/>
      <c r="C7" s="591"/>
      <c r="D7" s="591"/>
      <c r="E7" s="592"/>
      <c r="F7" s="591"/>
      <c r="G7" s="94">
        <f t="shared" ref="G7:G30" si="0">ROUND(+C7*E7*F7,0)</f>
        <v>0</v>
      </c>
      <c r="H7" s="234"/>
      <c r="I7"/>
    </row>
    <row r="8" spans="1:9" s="117" customFormat="1" x14ac:dyDescent="0.35">
      <c r="A8" s="824" t="s">
        <v>553</v>
      </c>
      <c r="B8" s="824"/>
      <c r="C8" s="591"/>
      <c r="D8" s="591"/>
      <c r="E8" s="592"/>
      <c r="F8" s="591"/>
      <c r="G8" s="94">
        <f t="shared" si="0"/>
        <v>0</v>
      </c>
      <c r="H8" s="234"/>
      <c r="I8"/>
    </row>
    <row r="9" spans="1:9" s="117" customFormat="1" x14ac:dyDescent="0.35">
      <c r="A9" s="824" t="s">
        <v>554</v>
      </c>
      <c r="B9" s="824"/>
      <c r="C9" s="591"/>
      <c r="D9" s="591"/>
      <c r="E9" s="592"/>
      <c r="F9" s="591"/>
      <c r="G9" s="94">
        <f t="shared" si="0"/>
        <v>0</v>
      </c>
      <c r="H9" s="234"/>
      <c r="I9"/>
    </row>
    <row r="10" spans="1:9" s="117" customFormat="1" x14ac:dyDescent="0.35">
      <c r="A10" s="824"/>
      <c r="B10" s="824"/>
      <c r="C10" s="116"/>
      <c r="D10" s="116"/>
      <c r="E10" s="138"/>
      <c r="F10" s="116"/>
      <c r="G10" s="94">
        <f t="shared" si="0"/>
        <v>0</v>
      </c>
      <c r="H10" s="234"/>
      <c r="I10"/>
    </row>
    <row r="11" spans="1:9" s="117" customFormat="1" x14ac:dyDescent="0.35">
      <c r="A11" s="824"/>
      <c r="B11" s="824"/>
      <c r="C11" s="591"/>
      <c r="D11" s="591"/>
      <c r="E11" s="592"/>
      <c r="F11" s="591"/>
      <c r="G11" s="94">
        <f t="shared" si="0"/>
        <v>0</v>
      </c>
      <c r="H11" s="234"/>
      <c r="I11"/>
    </row>
    <row r="12" spans="1:9" s="117" customFormat="1" x14ac:dyDescent="0.35">
      <c r="A12" s="824"/>
      <c r="B12" s="824"/>
      <c r="C12" s="591"/>
      <c r="D12" s="591"/>
      <c r="E12" s="592"/>
      <c r="F12" s="591"/>
      <c r="G12" s="94">
        <f t="shared" si="0"/>
        <v>0</v>
      </c>
      <c r="H12" s="234"/>
      <c r="I12"/>
    </row>
    <row r="13" spans="1:9" s="117" customFormat="1" x14ac:dyDescent="0.35">
      <c r="A13" s="824"/>
      <c r="B13" s="824"/>
      <c r="C13" s="116"/>
      <c r="D13" s="116"/>
      <c r="E13" s="138"/>
      <c r="F13" s="116"/>
      <c r="G13" s="94">
        <f t="shared" si="0"/>
        <v>0</v>
      </c>
      <c r="H13" s="234"/>
      <c r="I13"/>
    </row>
    <row r="14" spans="1:9" s="117" customFormat="1" x14ac:dyDescent="0.35">
      <c r="A14" s="824"/>
      <c r="B14" s="824"/>
      <c r="C14" s="116"/>
      <c r="D14" s="116"/>
      <c r="E14" s="138"/>
      <c r="F14" s="116"/>
      <c r="G14" s="94">
        <f t="shared" si="0"/>
        <v>0</v>
      </c>
      <c r="H14" s="234"/>
      <c r="I14"/>
    </row>
    <row r="15" spans="1:9" s="117" customFormat="1" x14ac:dyDescent="0.35">
      <c r="A15" s="824"/>
      <c r="B15" s="824"/>
      <c r="C15" s="591"/>
      <c r="D15" s="591"/>
      <c r="E15" s="592"/>
      <c r="F15" s="591"/>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116"/>
      <c r="D17" s="116"/>
      <c r="E17" s="138"/>
      <c r="F17" s="116"/>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116"/>
      <c r="D19" s="116"/>
      <c r="E19" s="138"/>
      <c r="F19" s="116"/>
      <c r="G19" s="94">
        <f t="shared" si="0"/>
        <v>0</v>
      </c>
      <c r="H19" s="234"/>
      <c r="I19"/>
    </row>
    <row r="20" spans="1:9" s="117" customFormat="1" x14ac:dyDescent="0.35">
      <c r="A20" s="824"/>
      <c r="B20" s="824"/>
      <c r="C20" s="591"/>
      <c r="D20" s="591"/>
      <c r="E20" s="592"/>
      <c r="F20" s="591"/>
      <c r="G20" s="94">
        <f t="shared" si="0"/>
        <v>0</v>
      </c>
      <c r="H20" s="234"/>
      <c r="I20"/>
    </row>
    <row r="21" spans="1:9" s="117" customFormat="1" x14ac:dyDescent="0.35">
      <c r="A21" s="824"/>
      <c r="B21" s="824"/>
      <c r="C21" s="591"/>
      <c r="D21" s="591"/>
      <c r="E21" s="592"/>
      <c r="F21" s="591"/>
      <c r="G21" s="94">
        <f t="shared" si="0"/>
        <v>0</v>
      </c>
      <c r="H21" s="234"/>
      <c r="I21"/>
    </row>
    <row r="22" spans="1:9" s="117" customFormat="1" x14ac:dyDescent="0.35">
      <c r="A22" s="824"/>
      <c r="B22" s="824"/>
      <c r="C22" s="116"/>
      <c r="D22" s="116"/>
      <c r="E22" s="138"/>
      <c r="F22" s="116"/>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591"/>
      <c r="D26" s="591"/>
      <c r="E26" s="592"/>
      <c r="F26" s="591"/>
      <c r="G26" s="94">
        <f t="shared" si="0"/>
        <v>0</v>
      </c>
      <c r="H26" s="234"/>
      <c r="I26"/>
    </row>
    <row r="27" spans="1:9" s="117" customFormat="1" x14ac:dyDescent="0.35">
      <c r="A27" s="824"/>
      <c r="B27" s="824"/>
      <c r="C27" s="591"/>
      <c r="D27" s="591"/>
      <c r="E27" s="592"/>
      <c r="F27" s="591"/>
      <c r="G27" s="94">
        <f t="shared" si="0"/>
        <v>0</v>
      </c>
      <c r="H27" s="234"/>
      <c r="I27"/>
    </row>
    <row r="28" spans="1:9" s="117" customFormat="1" x14ac:dyDescent="0.35">
      <c r="A28" s="824"/>
      <c r="B28" s="824"/>
      <c r="C28" s="116"/>
      <c r="D28" s="116"/>
      <c r="E28" s="138"/>
      <c r="F28" s="116"/>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422</v>
      </c>
      <c r="B37" s="123"/>
      <c r="C37" s="123"/>
      <c r="D37" s="123"/>
      <c r="E37" s="123"/>
      <c r="F37" s="123"/>
      <c r="G37" s="124"/>
      <c r="H37" s="234"/>
      <c r="I37" s="152" t="s">
        <v>242</v>
      </c>
    </row>
    <row r="38" spans="1:9" s="117" customFormat="1" ht="45" customHeight="1" x14ac:dyDescent="0.35">
      <c r="A38" s="825" t="s">
        <v>423</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421</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351" t="s">
        <v>420</v>
      </c>
      <c r="G45" s="93">
        <f>G39+G43</f>
        <v>0</v>
      </c>
      <c r="I45" s="151" t="s">
        <v>245</v>
      </c>
    </row>
    <row r="47" spans="1:9" x14ac:dyDescent="0.35">
      <c r="E47" s="28"/>
    </row>
  </sheetData>
  <sheetProtection algorithmName="SHA-512" hashValue="u7zEDwAVpUpI34NiTTnjWql3fX0Uy0uEk/5WNzT4o8vUbm0uqp2QxBBNAhZJ1EWvFgsW9t6hoffEWAJfVFAO8Q==" saltValue="guY8dNJnRiGHozrot+omLQ==" spinCount="100000" sheet="1" objects="1" scenarios="1" formatCells="0" formatRow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04EEE-9006-4B4F-8763-431ECE66DC94}">
  <sheetPr>
    <pageSetUpPr fitToPage="1"/>
  </sheetPr>
  <dimension ref="A1:I47"/>
  <sheetViews>
    <sheetView zoomScaleNormal="100" workbookViewId="0">
      <selection activeCell="C12" sqref="C12"/>
    </sheetView>
  </sheetViews>
  <sheetFormatPr defaultColWidth="9.1796875" defaultRowHeight="14.5" x14ac:dyDescent="0.35"/>
  <cols>
    <col min="1" max="1" width="22.7265625" style="8" customWidth="1"/>
    <col min="2" max="2" width="27.54296875" style="8" customWidth="1"/>
    <col min="3" max="6" width="15.1796875" style="8" customWidth="1"/>
    <col min="7" max="7" width="17" style="8" customWidth="1"/>
    <col min="8" max="8" width="2.54296875" style="234" customWidth="1"/>
    <col min="9" max="16384" width="9.1796875" style="8"/>
  </cols>
  <sheetData>
    <row r="1" spans="1:9" ht="20.25" customHeight="1" x14ac:dyDescent="0.35">
      <c r="A1" s="771" t="s">
        <v>187</v>
      </c>
      <c r="B1" s="771"/>
      <c r="C1" s="771"/>
      <c r="D1" s="771"/>
      <c r="E1" s="771"/>
      <c r="F1" s="771"/>
      <c r="G1" s="8">
        <f>+'Section A'!B2</f>
        <v>0</v>
      </c>
    </row>
    <row r="2" spans="1:9" ht="42" customHeight="1" x14ac:dyDescent="0.35">
      <c r="A2" s="774" t="s">
        <v>643</v>
      </c>
      <c r="B2" s="774"/>
      <c r="C2" s="774"/>
      <c r="D2" s="774"/>
      <c r="E2" s="774"/>
      <c r="F2" s="774"/>
      <c r="G2" s="774"/>
    </row>
    <row r="3" spans="1:9" x14ac:dyDescent="0.35">
      <c r="A3" s="13"/>
      <c r="B3" s="13"/>
      <c r="C3" s="13"/>
      <c r="D3" s="13"/>
      <c r="E3" s="13"/>
      <c r="F3" s="13"/>
      <c r="G3" s="13"/>
    </row>
    <row r="4" spans="1:9" x14ac:dyDescent="0.35">
      <c r="A4" s="773" t="s">
        <v>70</v>
      </c>
      <c r="B4" s="773"/>
      <c r="C4" s="773" t="s">
        <v>29</v>
      </c>
      <c r="D4" s="773"/>
      <c r="E4" s="773"/>
      <c r="F4" s="773"/>
      <c r="G4" s="773" t="s">
        <v>35</v>
      </c>
    </row>
    <row r="5" spans="1:9" x14ac:dyDescent="0.35">
      <c r="A5" s="773"/>
      <c r="B5" s="773"/>
      <c r="C5" s="223" t="s">
        <v>47</v>
      </c>
      <c r="D5" s="223" t="s">
        <v>46</v>
      </c>
      <c r="E5" s="223" t="s">
        <v>35</v>
      </c>
      <c r="F5" s="223" t="s">
        <v>34</v>
      </c>
      <c r="G5" s="773"/>
      <c r="I5" s="152" t="s">
        <v>241</v>
      </c>
    </row>
    <row r="6" spans="1:9" s="117" customFormat="1" x14ac:dyDescent="0.35">
      <c r="A6" s="823" t="s">
        <v>558</v>
      </c>
      <c r="B6" s="823"/>
      <c r="C6" s="591"/>
      <c r="D6" s="591"/>
      <c r="E6" s="592"/>
      <c r="F6" s="591"/>
      <c r="G6" s="94">
        <f>ROUND(+C6*E6*F6,0)</f>
        <v>0</v>
      </c>
      <c r="H6" s="234"/>
      <c r="I6"/>
    </row>
    <row r="7" spans="1:9" s="117" customFormat="1" x14ac:dyDescent="0.35">
      <c r="A7" s="824" t="s">
        <v>559</v>
      </c>
      <c r="B7" s="824"/>
      <c r="C7" s="591"/>
      <c r="D7" s="591"/>
      <c r="E7" s="592"/>
      <c r="F7" s="591"/>
      <c r="G7" s="94">
        <f t="shared" ref="G7:G30" si="0">ROUND(+C7*E7*F7,0)</f>
        <v>0</v>
      </c>
      <c r="H7" s="234"/>
      <c r="I7"/>
    </row>
    <row r="8" spans="1:9" s="117" customFormat="1" x14ac:dyDescent="0.35">
      <c r="A8" s="824"/>
      <c r="B8" s="824"/>
      <c r="C8" s="116"/>
      <c r="D8" s="116"/>
      <c r="E8" s="138"/>
      <c r="F8" s="116"/>
      <c r="G8" s="94">
        <f t="shared" si="0"/>
        <v>0</v>
      </c>
      <c r="H8" s="234"/>
      <c r="I8"/>
    </row>
    <row r="9" spans="1:9" s="117" customFormat="1" x14ac:dyDescent="0.35">
      <c r="A9" s="824"/>
      <c r="B9" s="824"/>
      <c r="C9" s="591"/>
      <c r="D9" s="591"/>
      <c r="E9" s="592"/>
      <c r="F9" s="591"/>
      <c r="G9" s="94">
        <f t="shared" si="0"/>
        <v>0</v>
      </c>
      <c r="H9" s="234"/>
      <c r="I9"/>
    </row>
    <row r="10" spans="1:9" s="117" customFormat="1" x14ac:dyDescent="0.35">
      <c r="A10" s="824"/>
      <c r="B10" s="824"/>
      <c r="C10" s="591"/>
      <c r="D10" s="591"/>
      <c r="E10" s="592"/>
      <c r="F10" s="591"/>
      <c r="G10" s="94">
        <f t="shared" si="0"/>
        <v>0</v>
      </c>
      <c r="H10" s="234"/>
      <c r="I10"/>
    </row>
    <row r="11" spans="1:9" s="117" customFormat="1" x14ac:dyDescent="0.35">
      <c r="A11" s="824"/>
      <c r="B11" s="824"/>
      <c r="C11" s="116"/>
      <c r="D11" s="116"/>
      <c r="E11" s="138"/>
      <c r="F11" s="116"/>
      <c r="G11" s="94">
        <f t="shared" si="0"/>
        <v>0</v>
      </c>
      <c r="H11" s="234"/>
      <c r="I11"/>
    </row>
    <row r="12" spans="1:9" s="117" customFormat="1" x14ac:dyDescent="0.35">
      <c r="A12" s="824"/>
      <c r="B12" s="824"/>
      <c r="C12" s="591"/>
      <c r="D12" s="591"/>
      <c r="E12" s="592"/>
      <c r="F12" s="591"/>
      <c r="G12" s="94">
        <f t="shared" si="0"/>
        <v>0</v>
      </c>
      <c r="H12" s="234"/>
      <c r="I12"/>
    </row>
    <row r="13" spans="1:9" s="117" customFormat="1" x14ac:dyDescent="0.35">
      <c r="A13" s="824"/>
      <c r="B13" s="824"/>
      <c r="C13" s="591"/>
      <c r="D13" s="591"/>
      <c r="E13" s="592"/>
      <c r="F13" s="591"/>
      <c r="G13" s="94">
        <f t="shared" si="0"/>
        <v>0</v>
      </c>
      <c r="H13" s="234"/>
      <c r="I13"/>
    </row>
    <row r="14" spans="1:9" s="117" customFormat="1" x14ac:dyDescent="0.35">
      <c r="A14" s="824"/>
      <c r="B14" s="824"/>
      <c r="C14" s="116"/>
      <c r="D14" s="116"/>
      <c r="E14" s="138"/>
      <c r="F14" s="116"/>
      <c r="G14" s="94">
        <f t="shared" si="0"/>
        <v>0</v>
      </c>
      <c r="H14" s="234"/>
      <c r="I14"/>
    </row>
    <row r="15" spans="1:9" s="117" customFormat="1" x14ac:dyDescent="0.35">
      <c r="A15" s="824"/>
      <c r="B15" s="824"/>
      <c r="C15" s="116"/>
      <c r="D15" s="116"/>
      <c r="E15" s="138"/>
      <c r="F15" s="116"/>
      <c r="G15" s="94">
        <f t="shared" si="0"/>
        <v>0</v>
      </c>
      <c r="H15" s="234"/>
      <c r="I15"/>
    </row>
    <row r="16" spans="1:9" s="117" customFormat="1" x14ac:dyDescent="0.35">
      <c r="A16" s="824"/>
      <c r="B16" s="824"/>
      <c r="C16" s="591"/>
      <c r="D16" s="591"/>
      <c r="E16" s="592"/>
      <c r="F16" s="591"/>
      <c r="G16" s="94">
        <f t="shared" si="0"/>
        <v>0</v>
      </c>
      <c r="H16" s="234"/>
      <c r="I16"/>
    </row>
    <row r="17" spans="1:9" s="117" customFormat="1" x14ac:dyDescent="0.35">
      <c r="A17" s="824"/>
      <c r="B17" s="824"/>
      <c r="C17" s="591"/>
      <c r="D17" s="591"/>
      <c r="E17" s="592"/>
      <c r="F17" s="591"/>
      <c r="G17" s="94">
        <f t="shared" si="0"/>
        <v>0</v>
      </c>
      <c r="H17" s="234"/>
      <c r="I17"/>
    </row>
    <row r="18" spans="1:9" s="117" customFormat="1" x14ac:dyDescent="0.35">
      <c r="A18" s="824"/>
      <c r="B18" s="824"/>
      <c r="C18" s="116"/>
      <c r="D18" s="116"/>
      <c r="E18" s="138"/>
      <c r="F18" s="116"/>
      <c r="G18" s="94">
        <f t="shared" si="0"/>
        <v>0</v>
      </c>
      <c r="H18" s="234"/>
      <c r="I18"/>
    </row>
    <row r="19" spans="1:9" s="117" customFormat="1" x14ac:dyDescent="0.35">
      <c r="A19" s="824"/>
      <c r="B19" s="824"/>
      <c r="C19" s="116"/>
      <c r="D19" s="116"/>
      <c r="E19" s="138"/>
      <c r="F19" s="116"/>
      <c r="G19" s="94">
        <f t="shared" si="0"/>
        <v>0</v>
      </c>
      <c r="H19" s="234"/>
      <c r="I19"/>
    </row>
    <row r="20" spans="1:9" s="117" customFormat="1" x14ac:dyDescent="0.35">
      <c r="A20" s="824"/>
      <c r="B20" s="824"/>
      <c r="C20" s="591"/>
      <c r="D20" s="591"/>
      <c r="E20" s="592"/>
      <c r="F20" s="591"/>
      <c r="G20" s="94">
        <f t="shared" si="0"/>
        <v>0</v>
      </c>
      <c r="H20" s="234"/>
      <c r="I20"/>
    </row>
    <row r="21" spans="1:9" s="117" customFormat="1" x14ac:dyDescent="0.35">
      <c r="A21" s="824"/>
      <c r="B21" s="824"/>
      <c r="C21" s="591"/>
      <c r="D21" s="591"/>
      <c r="E21" s="592"/>
      <c r="F21" s="591"/>
      <c r="G21" s="94">
        <f t="shared" si="0"/>
        <v>0</v>
      </c>
      <c r="H21" s="234"/>
      <c r="I21"/>
    </row>
    <row r="22" spans="1:9" s="117" customFormat="1" x14ac:dyDescent="0.35">
      <c r="A22" s="824"/>
      <c r="B22" s="824"/>
      <c r="C22" s="116"/>
      <c r="D22" s="116"/>
      <c r="E22" s="138"/>
      <c r="F22" s="116"/>
      <c r="G22" s="94">
        <f t="shared" si="0"/>
        <v>0</v>
      </c>
      <c r="H22" s="234"/>
      <c r="I22"/>
    </row>
    <row r="23" spans="1:9" s="117" customFormat="1" x14ac:dyDescent="0.35">
      <c r="A23" s="824"/>
      <c r="B23" s="824"/>
      <c r="C23" s="116"/>
      <c r="D23" s="116"/>
      <c r="E23" s="138"/>
      <c r="F23" s="116"/>
      <c r="G23" s="94">
        <f t="shared" si="0"/>
        <v>0</v>
      </c>
      <c r="H23" s="234"/>
      <c r="I23"/>
    </row>
    <row r="24" spans="1:9" s="117" customFormat="1" x14ac:dyDescent="0.35">
      <c r="A24" s="824"/>
      <c r="B24" s="824"/>
      <c r="C24" s="116"/>
      <c r="D24" s="116"/>
      <c r="E24" s="138"/>
      <c r="F24" s="116"/>
      <c r="G24" s="94">
        <f t="shared" si="0"/>
        <v>0</v>
      </c>
      <c r="H24" s="234"/>
      <c r="I24"/>
    </row>
    <row r="25" spans="1:9" s="117" customFormat="1" x14ac:dyDescent="0.35">
      <c r="A25" s="824"/>
      <c r="B25" s="824"/>
      <c r="C25" s="116"/>
      <c r="D25" s="116"/>
      <c r="E25" s="138"/>
      <c r="F25" s="116"/>
      <c r="G25" s="94">
        <f t="shared" si="0"/>
        <v>0</v>
      </c>
      <c r="H25" s="234"/>
      <c r="I25"/>
    </row>
    <row r="26" spans="1:9" s="117" customFormat="1" x14ac:dyDescent="0.35">
      <c r="A26" s="824"/>
      <c r="B26" s="824"/>
      <c r="C26" s="116"/>
      <c r="D26" s="116"/>
      <c r="E26" s="138"/>
      <c r="F26" s="116"/>
      <c r="G26" s="94">
        <f t="shared" si="0"/>
        <v>0</v>
      </c>
      <c r="H26" s="234"/>
      <c r="I26"/>
    </row>
    <row r="27" spans="1:9" s="117" customFormat="1" x14ac:dyDescent="0.35">
      <c r="A27" s="824"/>
      <c r="B27" s="824"/>
      <c r="C27" s="116"/>
      <c r="D27" s="116"/>
      <c r="E27" s="138"/>
      <c r="F27" s="116"/>
      <c r="G27" s="94">
        <f t="shared" si="0"/>
        <v>0</v>
      </c>
      <c r="H27" s="234"/>
      <c r="I27"/>
    </row>
    <row r="28" spans="1:9" s="117" customFormat="1" x14ac:dyDescent="0.35">
      <c r="A28" s="824"/>
      <c r="B28" s="824"/>
      <c r="C28" s="116"/>
      <c r="D28" s="116"/>
      <c r="E28" s="138"/>
      <c r="F28" s="116"/>
      <c r="G28" s="94">
        <f t="shared" si="0"/>
        <v>0</v>
      </c>
      <c r="H28" s="234"/>
      <c r="I28"/>
    </row>
    <row r="29" spans="1:9" s="117" customFormat="1" x14ac:dyDescent="0.35">
      <c r="A29" s="824"/>
      <c r="B29" s="824"/>
      <c r="C29" s="116"/>
      <c r="D29" s="116"/>
      <c r="E29" s="138"/>
      <c r="F29" s="116"/>
      <c r="G29" s="94">
        <f t="shared" si="0"/>
        <v>0</v>
      </c>
      <c r="H29" s="234"/>
      <c r="I29"/>
    </row>
    <row r="30" spans="1:9" s="117" customFormat="1" ht="17.5" x14ac:dyDescent="0.65">
      <c r="A30" s="824"/>
      <c r="B30" s="824"/>
      <c r="C30" s="116"/>
      <c r="D30" s="116"/>
      <c r="E30" s="138"/>
      <c r="F30" s="116"/>
      <c r="G30" s="248">
        <f t="shared" si="0"/>
        <v>0</v>
      </c>
      <c r="H30" s="234"/>
      <c r="I30"/>
    </row>
    <row r="31" spans="1:9" s="117" customFormat="1" x14ac:dyDescent="0.35">
      <c r="A31" s="824"/>
      <c r="B31" s="824"/>
      <c r="C31" s="105"/>
      <c r="D31" s="105"/>
      <c r="E31" s="148"/>
      <c r="F31" s="209" t="s">
        <v>41</v>
      </c>
      <c r="G31" s="210">
        <f>ROUND(SUM(G6:G30),0)</f>
        <v>0</v>
      </c>
      <c r="H31" s="234"/>
      <c r="I31" s="136"/>
    </row>
    <row r="32" spans="1:9" s="117" customFormat="1" x14ac:dyDescent="0.35">
      <c r="A32" s="824"/>
      <c r="B32" s="824"/>
      <c r="C32" s="105"/>
      <c r="D32" s="105"/>
      <c r="E32" s="148"/>
      <c r="F32" s="105"/>
      <c r="G32" s="249"/>
      <c r="H32" s="234"/>
    </row>
    <row r="33" spans="1:9" s="117" customFormat="1" x14ac:dyDescent="0.35">
      <c r="A33" s="824"/>
      <c r="B33" s="824"/>
      <c r="C33" s="591"/>
      <c r="D33" s="591"/>
      <c r="E33" s="592"/>
      <c r="F33" s="591"/>
      <c r="G33" s="94">
        <f t="shared" ref="G33:G34" si="1">ROUND(+C33*E33*F33,0)</f>
        <v>0</v>
      </c>
      <c r="H33" s="234"/>
    </row>
    <row r="34" spans="1:9" s="117" customFormat="1" ht="17.5" x14ac:dyDescent="0.65">
      <c r="A34" s="824"/>
      <c r="B34" s="824"/>
      <c r="C34" s="591"/>
      <c r="D34" s="591"/>
      <c r="E34" s="592"/>
      <c r="F34" s="591"/>
      <c r="G34" s="248">
        <f t="shared" si="1"/>
        <v>0</v>
      </c>
      <c r="H34" s="234"/>
    </row>
    <row r="35" spans="1:9" s="117" customFormat="1" x14ac:dyDescent="0.35">
      <c r="A35" s="824"/>
      <c r="B35" s="824"/>
      <c r="C35" s="105"/>
      <c r="D35" s="105"/>
      <c r="E35" s="203"/>
      <c r="F35" s="208" t="s">
        <v>37</v>
      </c>
      <c r="G35" s="94">
        <f>ROUND(SUM(G32:G34),0)</f>
        <v>0</v>
      </c>
      <c r="H35" s="234"/>
      <c r="I35" s="136"/>
    </row>
    <row r="36" spans="1:9" s="117" customFormat="1" x14ac:dyDescent="0.35">
      <c r="A36" s="824"/>
      <c r="B36" s="824"/>
      <c r="C36" s="105"/>
      <c r="D36" s="105"/>
      <c r="E36" s="105"/>
      <c r="F36" s="105"/>
      <c r="G36" s="146"/>
      <c r="H36" s="234"/>
    </row>
    <row r="37" spans="1:9" s="117" customFormat="1" x14ac:dyDescent="0.35">
      <c r="A37" s="349" t="s">
        <v>426</v>
      </c>
      <c r="B37" s="123"/>
      <c r="C37" s="123"/>
      <c r="D37" s="123"/>
      <c r="E37" s="123"/>
      <c r="F37" s="123"/>
      <c r="G37" s="124"/>
      <c r="H37" s="234"/>
      <c r="I37" s="152" t="s">
        <v>242</v>
      </c>
    </row>
    <row r="38" spans="1:9" s="117" customFormat="1" ht="45" customHeight="1" x14ac:dyDescent="0.35">
      <c r="A38" s="825" t="s">
        <v>644</v>
      </c>
      <c r="B38" s="826"/>
      <c r="C38" s="826"/>
      <c r="D38" s="826"/>
      <c r="E38" s="826"/>
      <c r="F38" s="826"/>
      <c r="G38" s="827"/>
      <c r="H38" s="234"/>
      <c r="I38"/>
    </row>
    <row r="39" spans="1:9" x14ac:dyDescent="0.35">
      <c r="A39" s="128"/>
      <c r="B39" s="129"/>
      <c r="C39" s="129"/>
      <c r="D39" s="129"/>
      <c r="E39" s="145"/>
      <c r="F39" s="88" t="s">
        <v>240</v>
      </c>
      <c r="G39" s="92">
        <f>ROUND(G31,0)</f>
        <v>0</v>
      </c>
      <c r="I39" s="152" t="s">
        <v>246</v>
      </c>
    </row>
    <row r="40" spans="1:9" x14ac:dyDescent="0.35">
      <c r="I40"/>
    </row>
    <row r="41" spans="1:9" s="117" customFormat="1" x14ac:dyDescent="0.35">
      <c r="A41" s="349" t="s">
        <v>425</v>
      </c>
      <c r="B41" s="125"/>
      <c r="C41" s="126"/>
      <c r="D41" s="126"/>
      <c r="E41" s="126"/>
      <c r="F41" s="126"/>
      <c r="G41" s="127"/>
      <c r="H41" s="234"/>
      <c r="I41" s="152" t="s">
        <v>242</v>
      </c>
    </row>
    <row r="42" spans="1:9" s="117" customFormat="1" ht="45" customHeight="1" x14ac:dyDescent="0.35">
      <c r="A42" s="820"/>
      <c r="B42" s="821"/>
      <c r="C42" s="821"/>
      <c r="D42" s="821"/>
      <c r="E42" s="821"/>
      <c r="F42" s="821"/>
      <c r="G42" s="822"/>
      <c r="H42" s="234"/>
    </row>
    <row r="43" spans="1:9" x14ac:dyDescent="0.35">
      <c r="A43" s="130"/>
      <c r="B43" s="131"/>
      <c r="C43" s="131"/>
      <c r="D43" s="131"/>
      <c r="E43" s="145"/>
      <c r="F43" s="221" t="s">
        <v>37</v>
      </c>
      <c r="G43" s="92">
        <f>ROUND(G35,0)</f>
        <v>0</v>
      </c>
      <c r="I43" s="152" t="s">
        <v>247</v>
      </c>
    </row>
    <row r="44" spans="1:9" x14ac:dyDescent="0.35">
      <c r="G44" s="100"/>
    </row>
    <row r="45" spans="1:9" x14ac:dyDescent="0.35">
      <c r="D45" s="350"/>
      <c r="E45" s="350"/>
      <c r="F45" s="351" t="s">
        <v>424</v>
      </c>
      <c r="G45" s="93">
        <f>G39+G43</f>
        <v>0</v>
      </c>
      <c r="I45" s="151" t="s">
        <v>245</v>
      </c>
    </row>
    <row r="47" spans="1:9" x14ac:dyDescent="0.35">
      <c r="E47" s="28"/>
    </row>
  </sheetData>
  <sheetProtection algorithmName="SHA-512" hashValue="exK63a3qNZ7511FPcqVz5uglNTsIy6w03J+3MWjB8tk+FCrVgRp02DrsBOHQUC0UF1DQbpn9T7JgST3Q31JnMw==" saltValue="Ip/4jMf8KB+Di/unJZAdcA==" spinCount="100000" sheet="1" objects="1" scenarios="1" formatCells="0" deleteRows="0" sort="0"/>
  <mergeCells count="38">
    <mergeCell ref="A38:G38"/>
    <mergeCell ref="A42:G42"/>
    <mergeCell ref="A31:B31"/>
    <mergeCell ref="A32:B32"/>
    <mergeCell ref="A33:B33"/>
    <mergeCell ref="A34:B34"/>
    <mergeCell ref="A35:B35"/>
    <mergeCell ref="A36:B36"/>
    <mergeCell ref="A30:B30"/>
    <mergeCell ref="A19:B19"/>
    <mergeCell ref="A20:B20"/>
    <mergeCell ref="A21:B21"/>
    <mergeCell ref="A22:B22"/>
    <mergeCell ref="A23:B23"/>
    <mergeCell ref="A24:B24"/>
    <mergeCell ref="A25:B25"/>
    <mergeCell ref="A26:B26"/>
    <mergeCell ref="A27:B27"/>
    <mergeCell ref="A28:B28"/>
    <mergeCell ref="A29:B29"/>
    <mergeCell ref="A18:B18"/>
    <mergeCell ref="A7:B7"/>
    <mergeCell ref="A8:B8"/>
    <mergeCell ref="A9:B9"/>
    <mergeCell ref="A10:B10"/>
    <mergeCell ref="A11:B11"/>
    <mergeCell ref="A12:B12"/>
    <mergeCell ref="A13:B13"/>
    <mergeCell ref="A14:B14"/>
    <mergeCell ref="A15:B15"/>
    <mergeCell ref="A16:B16"/>
    <mergeCell ref="A17:B17"/>
    <mergeCell ref="A6:B6"/>
    <mergeCell ref="A1:F1"/>
    <mergeCell ref="A2:G2"/>
    <mergeCell ref="A4:B5"/>
    <mergeCell ref="C4:F4"/>
    <mergeCell ref="G4:G5"/>
  </mergeCells>
  <printOptions horizontalCentered="1"/>
  <pageMargins left="0.25" right="0.25" top="0.25" bottom="0.25" header="0.3" footer="0.3"/>
  <pageSetup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35"/>
  <sheetViews>
    <sheetView zoomScaleNormal="100" workbookViewId="0">
      <selection activeCell="A5" sqref="A5:D5"/>
    </sheetView>
  </sheetViews>
  <sheetFormatPr defaultRowHeight="14.5" x14ac:dyDescent="0.35"/>
  <cols>
    <col min="1" max="3" width="18.453125" customWidth="1"/>
    <col min="4" max="4" width="15.54296875" customWidth="1"/>
    <col min="5" max="6" width="18.7265625" customWidth="1"/>
    <col min="7" max="7" width="19.7265625" customWidth="1"/>
    <col min="8" max="8" width="3" style="289" customWidth="1"/>
  </cols>
  <sheetData>
    <row r="1" spans="1:8" ht="21.75" customHeight="1" x14ac:dyDescent="0.35">
      <c r="A1" s="771" t="s">
        <v>187</v>
      </c>
      <c r="B1" s="771"/>
      <c r="C1" s="771"/>
      <c r="D1" s="771"/>
      <c r="E1" s="771"/>
      <c r="F1" s="771"/>
      <c r="G1" s="8">
        <f>+'Section A'!B2</f>
        <v>0</v>
      </c>
    </row>
    <row r="2" spans="1:8" ht="54.75" customHeight="1" x14ac:dyDescent="0.35">
      <c r="A2" s="831" t="s">
        <v>427</v>
      </c>
      <c r="B2" s="831"/>
      <c r="C2" s="831"/>
      <c r="D2" s="831"/>
      <c r="E2" s="831"/>
      <c r="F2" s="831"/>
      <c r="G2" s="831"/>
    </row>
    <row r="3" spans="1:8" ht="15" customHeight="1" x14ac:dyDescent="0.35">
      <c r="A3" s="832" t="s">
        <v>70</v>
      </c>
      <c r="B3" s="832"/>
      <c r="C3" s="832"/>
      <c r="D3" s="832"/>
      <c r="E3" s="832" t="s">
        <v>29</v>
      </c>
      <c r="F3" s="832"/>
      <c r="G3" s="832" t="s">
        <v>35</v>
      </c>
    </row>
    <row r="4" spans="1:8" ht="15" customHeight="1" x14ac:dyDescent="0.35">
      <c r="A4" s="832"/>
      <c r="B4" s="832"/>
      <c r="C4" s="832"/>
      <c r="D4" s="832"/>
      <c r="E4" s="26" t="s">
        <v>83</v>
      </c>
      <c r="F4" s="26" t="s">
        <v>84</v>
      </c>
      <c r="G4" s="832"/>
    </row>
    <row r="5" spans="1:8" s="134" customFormat="1" x14ac:dyDescent="0.35">
      <c r="A5" s="828"/>
      <c r="B5" s="828"/>
      <c r="C5" s="828"/>
      <c r="D5" s="828"/>
      <c r="E5" s="593"/>
      <c r="F5" s="594"/>
      <c r="G5" s="94">
        <f>ROUND(E5*F5,0)</f>
        <v>0</v>
      </c>
      <c r="H5" s="289"/>
    </row>
    <row r="6" spans="1:8" s="134" customFormat="1" x14ac:dyDescent="0.35">
      <c r="A6" s="829"/>
      <c r="B6" s="829"/>
      <c r="C6" s="829"/>
      <c r="D6" s="829"/>
      <c r="E6" s="148"/>
      <c r="F6" s="149"/>
      <c r="G6" s="94">
        <f t="shared" ref="G6:G20" si="0">ROUND(E6*F6,0)</f>
        <v>0</v>
      </c>
      <c r="H6" s="289"/>
    </row>
    <row r="7" spans="1:8" s="134" customFormat="1" x14ac:dyDescent="0.35">
      <c r="A7" s="829"/>
      <c r="B7" s="829"/>
      <c r="C7" s="829"/>
      <c r="D7" s="829"/>
      <c r="E7" s="148"/>
      <c r="F7" s="149"/>
      <c r="G7" s="94">
        <f t="shared" si="0"/>
        <v>0</v>
      </c>
      <c r="H7" s="289"/>
    </row>
    <row r="8" spans="1:8" s="134" customFormat="1" x14ac:dyDescent="0.35">
      <c r="A8" s="829"/>
      <c r="B8" s="829"/>
      <c r="C8" s="829"/>
      <c r="D8" s="829"/>
      <c r="E8" s="593"/>
      <c r="F8" s="594"/>
      <c r="G8" s="94">
        <f t="shared" si="0"/>
        <v>0</v>
      </c>
      <c r="H8" s="289"/>
    </row>
    <row r="9" spans="1:8" s="134" customFormat="1" x14ac:dyDescent="0.35">
      <c r="A9" s="829"/>
      <c r="B9" s="829"/>
      <c r="C9" s="829"/>
      <c r="D9" s="829"/>
      <c r="E9" s="148"/>
      <c r="F9" s="149"/>
      <c r="G9" s="94">
        <f t="shared" si="0"/>
        <v>0</v>
      </c>
      <c r="H9" s="289"/>
    </row>
    <row r="10" spans="1:8" s="134" customFormat="1" x14ac:dyDescent="0.35">
      <c r="A10" s="829"/>
      <c r="B10" s="829"/>
      <c r="C10" s="829"/>
      <c r="D10" s="829"/>
      <c r="E10" s="148"/>
      <c r="F10" s="149"/>
      <c r="G10" s="94">
        <f t="shared" si="0"/>
        <v>0</v>
      </c>
      <c r="H10" s="289"/>
    </row>
    <row r="11" spans="1:8" s="134" customFormat="1" x14ac:dyDescent="0.35">
      <c r="A11" s="829"/>
      <c r="B11" s="829"/>
      <c r="C11" s="829"/>
      <c r="D11" s="829"/>
      <c r="E11" s="148"/>
      <c r="F11" s="149"/>
      <c r="G11" s="94">
        <f t="shared" si="0"/>
        <v>0</v>
      </c>
      <c r="H11" s="289"/>
    </row>
    <row r="12" spans="1:8" s="134" customFormat="1" x14ac:dyDescent="0.35">
      <c r="A12" s="829"/>
      <c r="B12" s="829"/>
      <c r="C12" s="829"/>
      <c r="D12" s="829"/>
      <c r="E12" s="148"/>
      <c r="F12" s="149"/>
      <c r="G12" s="94">
        <f t="shared" si="0"/>
        <v>0</v>
      </c>
      <c r="H12" s="289"/>
    </row>
    <row r="13" spans="1:8" s="134" customFormat="1" x14ac:dyDescent="0.35">
      <c r="A13" s="829"/>
      <c r="B13" s="829"/>
      <c r="C13" s="829"/>
      <c r="D13" s="829"/>
      <c r="E13" s="148"/>
      <c r="F13" s="149"/>
      <c r="G13" s="94">
        <f t="shared" si="0"/>
        <v>0</v>
      </c>
      <c r="H13" s="289"/>
    </row>
    <row r="14" spans="1:8" s="134" customFormat="1" x14ac:dyDescent="0.35">
      <c r="A14" s="829"/>
      <c r="B14" s="829"/>
      <c r="C14" s="829"/>
      <c r="D14" s="829"/>
      <c r="E14" s="148"/>
      <c r="F14" s="149"/>
      <c r="G14" s="94">
        <f t="shared" si="0"/>
        <v>0</v>
      </c>
      <c r="H14" s="289"/>
    </row>
    <row r="15" spans="1:8" s="134" customFormat="1" x14ac:dyDescent="0.35">
      <c r="A15" s="829"/>
      <c r="B15" s="829"/>
      <c r="C15" s="829"/>
      <c r="D15" s="829"/>
      <c r="E15" s="148"/>
      <c r="F15" s="149"/>
      <c r="G15" s="94">
        <f t="shared" si="0"/>
        <v>0</v>
      </c>
      <c r="H15" s="289"/>
    </row>
    <row r="16" spans="1:8" s="134" customFormat="1" x14ac:dyDescent="0.35">
      <c r="A16" s="829"/>
      <c r="B16" s="829"/>
      <c r="C16" s="829"/>
      <c r="D16" s="829"/>
      <c r="E16" s="148"/>
      <c r="F16" s="149"/>
      <c r="G16" s="94">
        <f t="shared" si="0"/>
        <v>0</v>
      </c>
      <c r="H16" s="289"/>
    </row>
    <row r="17" spans="1:9" s="134" customFormat="1" x14ac:dyDescent="0.35">
      <c r="A17" s="829"/>
      <c r="B17" s="829"/>
      <c r="C17" s="829"/>
      <c r="D17" s="829"/>
      <c r="E17" s="148"/>
      <c r="F17" s="149"/>
      <c r="G17" s="94">
        <f t="shared" si="0"/>
        <v>0</v>
      </c>
      <c r="H17" s="289"/>
    </row>
    <row r="18" spans="1:9" s="134" customFormat="1" x14ac:dyDescent="0.35">
      <c r="A18" s="829"/>
      <c r="B18" s="829"/>
      <c r="C18" s="829"/>
      <c r="D18" s="829"/>
      <c r="E18" s="148"/>
      <c r="F18" s="149"/>
      <c r="G18" s="94">
        <f t="shared" si="0"/>
        <v>0</v>
      </c>
      <c r="H18" s="289"/>
    </row>
    <row r="19" spans="1:9" s="134" customFormat="1" x14ac:dyDescent="0.35">
      <c r="A19" s="829"/>
      <c r="B19" s="829"/>
      <c r="C19" s="829"/>
      <c r="D19" s="829"/>
      <c r="E19" s="148"/>
      <c r="F19" s="149"/>
      <c r="G19" s="94">
        <f t="shared" si="0"/>
        <v>0</v>
      </c>
      <c r="H19" s="289"/>
    </row>
    <row r="20" spans="1:9" s="134" customFormat="1" x14ac:dyDescent="0.35">
      <c r="A20" s="829"/>
      <c r="B20" s="829"/>
      <c r="C20" s="829"/>
      <c r="D20" s="829"/>
      <c r="E20" s="148"/>
      <c r="F20" s="149"/>
      <c r="G20" s="574">
        <f t="shared" si="0"/>
        <v>0</v>
      </c>
      <c r="H20" s="289"/>
    </row>
    <row r="21" spans="1:9" s="134" customFormat="1" x14ac:dyDescent="0.35">
      <c r="A21" s="829"/>
      <c r="B21" s="829"/>
      <c r="C21" s="829"/>
      <c r="D21" s="829"/>
      <c r="E21" s="201"/>
      <c r="F21" s="211" t="s">
        <v>41</v>
      </c>
      <c r="G21" s="94">
        <f>ROUND(SUM(G5:G20),0)</f>
        <v>0</v>
      </c>
      <c r="H21" s="289"/>
      <c r="I21" s="136"/>
    </row>
    <row r="22" spans="1:9" s="134" customFormat="1" x14ac:dyDescent="0.35">
      <c r="A22" s="829"/>
      <c r="B22" s="829"/>
      <c r="C22" s="829"/>
      <c r="D22" s="829"/>
      <c r="E22" s="117"/>
      <c r="F22" s="117"/>
      <c r="G22" s="575"/>
      <c r="H22" s="289"/>
    </row>
    <row r="23" spans="1:9" s="134" customFormat="1" hidden="1" x14ac:dyDescent="0.35">
      <c r="A23" s="830"/>
      <c r="B23" s="830"/>
      <c r="C23" s="830"/>
      <c r="D23" s="830"/>
      <c r="E23" s="338"/>
      <c r="F23" s="569"/>
      <c r="G23" s="264">
        <f t="shared" ref="G23:G24" si="1">ROUND(E23*F23,0)</f>
        <v>0</v>
      </c>
      <c r="H23" s="289"/>
    </row>
    <row r="24" spans="1:9" s="134" customFormat="1" hidden="1" x14ac:dyDescent="0.35">
      <c r="A24" s="830"/>
      <c r="B24" s="830"/>
      <c r="C24" s="830"/>
      <c r="D24" s="830"/>
      <c r="E24" s="338"/>
      <c r="F24" s="569"/>
      <c r="G24" s="340">
        <f t="shared" si="1"/>
        <v>0</v>
      </c>
      <c r="H24" s="289"/>
    </row>
    <row r="25" spans="1:9" s="134" customFormat="1" hidden="1" x14ac:dyDescent="0.35">
      <c r="A25" s="830"/>
      <c r="B25" s="830"/>
      <c r="C25" s="830"/>
      <c r="D25" s="830"/>
      <c r="E25" s="265"/>
      <c r="F25" s="265" t="s">
        <v>37</v>
      </c>
      <c r="G25" s="264">
        <f>ROUND(SUM(G22:G24),0)</f>
        <v>0</v>
      </c>
      <c r="H25" s="289"/>
      <c r="I25" s="136"/>
    </row>
    <row r="26" spans="1:9" s="134" customFormat="1" x14ac:dyDescent="0.35">
      <c r="A26" s="829"/>
      <c r="B26" s="829"/>
      <c r="C26" s="829"/>
      <c r="D26" s="829"/>
      <c r="E26" s="117"/>
      <c r="F26" s="147"/>
      <c r="G26" s="121"/>
      <c r="H26" s="289"/>
    </row>
    <row r="27" spans="1:9" s="134" customFormat="1" x14ac:dyDescent="0.35">
      <c r="A27" s="349" t="s">
        <v>430</v>
      </c>
      <c r="B27" s="123"/>
      <c r="C27" s="123"/>
      <c r="D27" s="123"/>
      <c r="E27" s="123"/>
      <c r="F27" s="123"/>
      <c r="G27" s="124"/>
      <c r="H27" s="289"/>
      <c r="I27" s="152" t="s">
        <v>242</v>
      </c>
    </row>
    <row r="28" spans="1:9" s="134" customFormat="1" ht="45" customHeight="1" x14ac:dyDescent="0.35">
      <c r="A28" s="775" t="s">
        <v>431</v>
      </c>
      <c r="B28" s="776"/>
      <c r="C28" s="776"/>
      <c r="D28" s="776"/>
      <c r="E28" s="776"/>
      <c r="F28" s="776"/>
      <c r="G28" s="777"/>
      <c r="H28" s="289"/>
      <c r="I28"/>
    </row>
    <row r="29" spans="1:9" x14ac:dyDescent="0.35">
      <c r="A29" s="128"/>
      <c r="B29" s="129"/>
      <c r="C29" s="129"/>
      <c r="D29" s="129"/>
      <c r="E29" s="145"/>
      <c r="F29" s="25" t="s">
        <v>240</v>
      </c>
      <c r="G29" s="92">
        <f>ROUND(G21,0)</f>
        <v>0</v>
      </c>
      <c r="I29" s="152" t="s">
        <v>246</v>
      </c>
    </row>
    <row r="30" spans="1:9" x14ac:dyDescent="0.35">
      <c r="A30" s="8"/>
      <c r="B30" s="8"/>
      <c r="C30" s="8"/>
      <c r="D30" s="8"/>
      <c r="E30" s="8"/>
      <c r="F30" s="8"/>
      <c r="G30" s="8"/>
    </row>
    <row r="31" spans="1:9" s="134" customFormat="1" hidden="1" x14ac:dyDescent="0.35">
      <c r="A31" s="286" t="s">
        <v>429</v>
      </c>
      <c r="B31" s="295"/>
      <c r="C31" s="296"/>
      <c r="D31" s="296"/>
      <c r="E31" s="296"/>
      <c r="F31" s="296"/>
      <c r="G31" s="314"/>
      <c r="H31" s="289"/>
      <c r="I31" s="152" t="s">
        <v>242</v>
      </c>
    </row>
    <row r="32" spans="1:9" s="134" customFormat="1" ht="45" hidden="1" customHeight="1" x14ac:dyDescent="0.35">
      <c r="A32" s="808"/>
      <c r="B32" s="809"/>
      <c r="C32" s="809"/>
      <c r="D32" s="809"/>
      <c r="E32" s="809"/>
      <c r="F32" s="809"/>
      <c r="G32" s="810"/>
      <c r="H32" s="289"/>
    </row>
    <row r="33" spans="1:9" hidden="1" x14ac:dyDescent="0.35">
      <c r="A33" s="298"/>
      <c r="B33" s="299"/>
      <c r="C33" s="299"/>
      <c r="D33" s="299"/>
      <c r="E33" s="292"/>
      <c r="F33" s="300" t="s">
        <v>37</v>
      </c>
      <c r="G33" s="294">
        <f>ROUND(G25,0)</f>
        <v>0</v>
      </c>
      <c r="I33" s="152" t="s">
        <v>247</v>
      </c>
    </row>
    <row r="34" spans="1:9" x14ac:dyDescent="0.35">
      <c r="A34" s="8"/>
      <c r="B34" s="8"/>
      <c r="C34" s="8"/>
      <c r="D34" s="8"/>
      <c r="E34" s="8"/>
      <c r="F34" s="8"/>
      <c r="G34" s="100"/>
    </row>
    <row r="35" spans="1:9" x14ac:dyDescent="0.35">
      <c r="A35" s="8"/>
      <c r="B35" s="8"/>
      <c r="C35" s="8"/>
      <c r="D35" s="8"/>
      <c r="E35" s="350"/>
      <c r="F35" s="351" t="s">
        <v>428</v>
      </c>
      <c r="G35" s="93">
        <f>G29+G33</f>
        <v>0</v>
      </c>
      <c r="I35" s="151" t="s">
        <v>245</v>
      </c>
    </row>
  </sheetData>
  <sheetProtection algorithmName="SHA-512" hashValue="D4RWmmjt9I5xuSx2wSqbR8NbgJIYBS265sCx2PLdEDiGhnJZ3mAzkDLhfT4Kt/zXlxmroYNaXrMqMKR/fK5HWw==" saltValue="/VA6J234BTGtyzANCyvYDA==" spinCount="100000" sheet="1" objects="1" scenarios="1" formatCells="0" deleteRows="0" sort="0"/>
  <mergeCells count="29">
    <mergeCell ref="A14:D14"/>
    <mergeCell ref="A15:D15"/>
    <mergeCell ref="A11:D11"/>
    <mergeCell ref="A6:D6"/>
    <mergeCell ref="A7:D7"/>
    <mergeCell ref="A8:D8"/>
    <mergeCell ref="A9:D9"/>
    <mergeCell ref="A10:D10"/>
    <mergeCell ref="A1:F1"/>
    <mergeCell ref="A2:G2"/>
    <mergeCell ref="E3:F3"/>
    <mergeCell ref="G3:G4"/>
    <mergeCell ref="A3:D4"/>
    <mergeCell ref="A28:G28"/>
    <mergeCell ref="A32:G32"/>
    <mergeCell ref="A5:D5"/>
    <mergeCell ref="A20:D20"/>
    <mergeCell ref="A21:D21"/>
    <mergeCell ref="A22:D22"/>
    <mergeCell ref="A24:D24"/>
    <mergeCell ref="A25:D25"/>
    <mergeCell ref="A26:D26"/>
    <mergeCell ref="A23:D23"/>
    <mergeCell ref="A19:D19"/>
    <mergeCell ref="A18:D18"/>
    <mergeCell ref="A16:D16"/>
    <mergeCell ref="A17:D17"/>
    <mergeCell ref="A12:D12"/>
    <mergeCell ref="A13:D13"/>
  </mergeCells>
  <printOptions horizontalCentered="1"/>
  <pageMargins left="0.25" right="0.25" top="0.25" bottom="0.25" header="0.3" footer="0.3"/>
  <pageSetup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774D-465D-4E47-B07B-3F736DF0A84A}">
  <sheetPr>
    <pageSetUpPr fitToPage="1"/>
  </sheetPr>
  <dimension ref="A1:I35"/>
  <sheetViews>
    <sheetView zoomScaleNormal="100" workbookViewId="0">
      <selection activeCell="A5" sqref="A5:D5"/>
    </sheetView>
  </sheetViews>
  <sheetFormatPr defaultRowHeight="14.5" x14ac:dyDescent="0.35"/>
  <cols>
    <col min="1" max="3" width="18.453125" customWidth="1"/>
    <col min="4" max="4" width="15.54296875" customWidth="1"/>
    <col min="5" max="6" width="18.7265625" customWidth="1"/>
    <col min="7" max="7" width="19.7265625" customWidth="1"/>
    <col min="8" max="8" width="3" style="289" customWidth="1"/>
  </cols>
  <sheetData>
    <row r="1" spans="1:8" ht="21.75" customHeight="1" x14ac:dyDescent="0.35">
      <c r="A1" s="771" t="s">
        <v>187</v>
      </c>
      <c r="B1" s="771"/>
      <c r="C1" s="771"/>
      <c r="D1" s="771"/>
      <c r="E1" s="771"/>
      <c r="F1" s="771"/>
      <c r="G1" s="8">
        <f>+'Section A'!B2</f>
        <v>0</v>
      </c>
    </row>
    <row r="2" spans="1:8" ht="54.75" customHeight="1" x14ac:dyDescent="0.35">
      <c r="A2" s="831" t="s">
        <v>635</v>
      </c>
      <c r="B2" s="831"/>
      <c r="C2" s="831"/>
      <c r="D2" s="831"/>
      <c r="E2" s="831"/>
      <c r="F2" s="831"/>
      <c r="G2" s="831"/>
    </row>
    <row r="3" spans="1:8" ht="15" customHeight="1" x14ac:dyDescent="0.35">
      <c r="A3" s="832" t="s">
        <v>70</v>
      </c>
      <c r="B3" s="832"/>
      <c r="C3" s="832"/>
      <c r="D3" s="832"/>
      <c r="E3" s="832" t="s">
        <v>29</v>
      </c>
      <c r="F3" s="832"/>
      <c r="G3" s="832" t="s">
        <v>35</v>
      </c>
    </row>
    <row r="4" spans="1:8" ht="15" customHeight="1" x14ac:dyDescent="0.35">
      <c r="A4" s="832"/>
      <c r="B4" s="832"/>
      <c r="C4" s="832"/>
      <c r="D4" s="832"/>
      <c r="E4" s="226" t="s">
        <v>83</v>
      </c>
      <c r="F4" s="226" t="s">
        <v>84</v>
      </c>
      <c r="G4" s="832"/>
    </row>
    <row r="5" spans="1:8" s="134" customFormat="1" x14ac:dyDescent="0.35">
      <c r="A5" s="828"/>
      <c r="B5" s="828"/>
      <c r="C5" s="828"/>
      <c r="D5" s="828"/>
      <c r="E5" s="593"/>
      <c r="F5" s="594"/>
      <c r="G5" s="94">
        <f>ROUND(E5*F5,0)</f>
        <v>0</v>
      </c>
      <c r="H5" s="289"/>
    </row>
    <row r="6" spans="1:8" s="134" customFormat="1" x14ac:dyDescent="0.35">
      <c r="A6" s="829"/>
      <c r="B6" s="829"/>
      <c r="C6" s="829"/>
      <c r="D6" s="829"/>
      <c r="E6" s="148"/>
      <c r="F6" s="149"/>
      <c r="G6" s="94">
        <f t="shared" ref="G6:G20" si="0">ROUND(E6*F6,0)</f>
        <v>0</v>
      </c>
      <c r="H6" s="289"/>
    </row>
    <row r="7" spans="1:8" s="134" customFormat="1" x14ac:dyDescent="0.35">
      <c r="A7" s="829"/>
      <c r="B7" s="829"/>
      <c r="C7" s="829"/>
      <c r="D7" s="829"/>
      <c r="E7" s="148"/>
      <c r="F7" s="149"/>
      <c r="G7" s="94">
        <f t="shared" si="0"/>
        <v>0</v>
      </c>
      <c r="H7" s="289"/>
    </row>
    <row r="8" spans="1:8" s="134" customFormat="1" x14ac:dyDescent="0.35">
      <c r="A8" s="829"/>
      <c r="B8" s="829"/>
      <c r="C8" s="829"/>
      <c r="D8" s="829"/>
      <c r="E8" s="593"/>
      <c r="F8" s="594"/>
      <c r="G8" s="94">
        <f t="shared" si="0"/>
        <v>0</v>
      </c>
      <c r="H8" s="289"/>
    </row>
    <row r="9" spans="1:8" s="134" customFormat="1" x14ac:dyDescent="0.35">
      <c r="A9" s="829"/>
      <c r="B9" s="829"/>
      <c r="C9" s="829"/>
      <c r="D9" s="829"/>
      <c r="E9" s="148"/>
      <c r="F9" s="149"/>
      <c r="G9" s="94">
        <f t="shared" si="0"/>
        <v>0</v>
      </c>
      <c r="H9" s="289"/>
    </row>
    <row r="10" spans="1:8" s="134" customFormat="1" x14ac:dyDescent="0.35">
      <c r="A10" s="829"/>
      <c r="B10" s="829"/>
      <c r="C10" s="829"/>
      <c r="D10" s="829"/>
      <c r="E10" s="148"/>
      <c r="F10" s="149"/>
      <c r="G10" s="94">
        <f t="shared" si="0"/>
        <v>0</v>
      </c>
      <c r="H10" s="289"/>
    </row>
    <row r="11" spans="1:8" s="134" customFormat="1" x14ac:dyDescent="0.35">
      <c r="A11" s="829"/>
      <c r="B11" s="829"/>
      <c r="C11" s="829"/>
      <c r="D11" s="829"/>
      <c r="E11" s="148"/>
      <c r="F11" s="149"/>
      <c r="G11" s="94">
        <f t="shared" si="0"/>
        <v>0</v>
      </c>
      <c r="H11" s="289"/>
    </row>
    <row r="12" spans="1:8" s="134" customFormat="1" x14ac:dyDescent="0.35">
      <c r="A12" s="829"/>
      <c r="B12" s="829"/>
      <c r="C12" s="829"/>
      <c r="D12" s="829"/>
      <c r="E12" s="148"/>
      <c r="F12" s="149"/>
      <c r="G12" s="94">
        <f t="shared" si="0"/>
        <v>0</v>
      </c>
      <c r="H12" s="289"/>
    </row>
    <row r="13" spans="1:8" s="134" customFormat="1" x14ac:dyDescent="0.35">
      <c r="A13" s="829"/>
      <c r="B13" s="829"/>
      <c r="C13" s="829"/>
      <c r="D13" s="829"/>
      <c r="E13" s="148"/>
      <c r="F13" s="149"/>
      <c r="G13" s="94">
        <f t="shared" si="0"/>
        <v>0</v>
      </c>
      <c r="H13" s="289"/>
    </row>
    <row r="14" spans="1:8" s="134" customFormat="1" x14ac:dyDescent="0.35">
      <c r="A14" s="829"/>
      <c r="B14" s="829"/>
      <c r="C14" s="829"/>
      <c r="D14" s="829"/>
      <c r="E14" s="148"/>
      <c r="F14" s="149"/>
      <c r="G14" s="94">
        <f t="shared" si="0"/>
        <v>0</v>
      </c>
      <c r="H14" s="289"/>
    </row>
    <row r="15" spans="1:8" s="134" customFormat="1" x14ac:dyDescent="0.35">
      <c r="A15" s="829"/>
      <c r="B15" s="829"/>
      <c r="C15" s="829"/>
      <c r="D15" s="829"/>
      <c r="E15" s="148"/>
      <c r="F15" s="149"/>
      <c r="G15" s="94">
        <f t="shared" si="0"/>
        <v>0</v>
      </c>
      <c r="H15" s="289"/>
    </row>
    <row r="16" spans="1:8" s="134" customFormat="1" x14ac:dyDescent="0.35">
      <c r="A16" s="829"/>
      <c r="B16" s="829"/>
      <c r="C16" s="829"/>
      <c r="D16" s="829"/>
      <c r="E16" s="148"/>
      <c r="F16" s="149"/>
      <c r="G16" s="94">
        <f t="shared" si="0"/>
        <v>0</v>
      </c>
      <c r="H16" s="289"/>
    </row>
    <row r="17" spans="1:9" s="134" customFormat="1" x14ac:dyDescent="0.35">
      <c r="A17" s="829"/>
      <c r="B17" s="829"/>
      <c r="C17" s="829"/>
      <c r="D17" s="829"/>
      <c r="E17" s="148"/>
      <c r="F17" s="149"/>
      <c r="G17" s="94">
        <f t="shared" si="0"/>
        <v>0</v>
      </c>
      <c r="H17" s="289"/>
    </row>
    <row r="18" spans="1:9" s="134" customFormat="1" x14ac:dyDescent="0.35">
      <c r="A18" s="829"/>
      <c r="B18" s="829"/>
      <c r="C18" s="829"/>
      <c r="D18" s="829"/>
      <c r="E18" s="148"/>
      <c r="F18" s="149"/>
      <c r="G18" s="94">
        <f t="shared" si="0"/>
        <v>0</v>
      </c>
      <c r="H18" s="289"/>
    </row>
    <row r="19" spans="1:9" s="134" customFormat="1" x14ac:dyDescent="0.35">
      <c r="A19" s="829"/>
      <c r="B19" s="829"/>
      <c r="C19" s="829"/>
      <c r="D19" s="829"/>
      <c r="E19" s="148"/>
      <c r="F19" s="149"/>
      <c r="G19" s="94">
        <f t="shared" si="0"/>
        <v>0</v>
      </c>
      <c r="H19" s="289"/>
    </row>
    <row r="20" spans="1:9" s="134" customFormat="1" x14ac:dyDescent="0.35">
      <c r="A20" s="829"/>
      <c r="B20" s="829"/>
      <c r="C20" s="829"/>
      <c r="D20" s="829"/>
      <c r="E20" s="148"/>
      <c r="F20" s="149"/>
      <c r="G20" s="574">
        <f t="shared" si="0"/>
        <v>0</v>
      </c>
      <c r="H20" s="289"/>
    </row>
    <row r="21" spans="1:9" s="134" customFormat="1" x14ac:dyDescent="0.35">
      <c r="A21" s="829"/>
      <c r="B21" s="829"/>
      <c r="C21" s="829"/>
      <c r="D21" s="829"/>
      <c r="E21" s="204"/>
      <c r="F21" s="211" t="s">
        <v>41</v>
      </c>
      <c r="G21" s="94">
        <f>ROUND(SUM(G5:G20),0)</f>
        <v>0</v>
      </c>
      <c r="H21" s="289"/>
      <c r="I21" s="136"/>
    </row>
    <row r="22" spans="1:9" s="134" customFormat="1" x14ac:dyDescent="0.35">
      <c r="A22" s="829"/>
      <c r="B22" s="829"/>
      <c r="C22" s="829"/>
      <c r="D22" s="829"/>
      <c r="E22" s="117"/>
      <c r="F22" s="117"/>
      <c r="G22" s="575"/>
      <c r="H22" s="289"/>
    </row>
    <row r="23" spans="1:9" s="134" customFormat="1" hidden="1" x14ac:dyDescent="0.35">
      <c r="A23" s="830"/>
      <c r="B23" s="830"/>
      <c r="C23" s="830"/>
      <c r="D23" s="830"/>
      <c r="E23" s="338"/>
      <c r="F23" s="569"/>
      <c r="G23" s="264">
        <f t="shared" ref="G23:G24" si="1">ROUND(E23*F23,0)</f>
        <v>0</v>
      </c>
      <c r="H23" s="289"/>
    </row>
    <row r="24" spans="1:9" s="134" customFormat="1" hidden="1" x14ac:dyDescent="0.35">
      <c r="A24" s="830"/>
      <c r="B24" s="830"/>
      <c r="C24" s="830"/>
      <c r="D24" s="830"/>
      <c r="E24" s="338"/>
      <c r="F24" s="569"/>
      <c r="G24" s="340">
        <f t="shared" si="1"/>
        <v>0</v>
      </c>
      <c r="H24" s="289"/>
    </row>
    <row r="25" spans="1:9" s="134" customFormat="1" hidden="1" x14ac:dyDescent="0.35">
      <c r="A25" s="830"/>
      <c r="B25" s="830"/>
      <c r="C25" s="830"/>
      <c r="D25" s="830"/>
      <c r="E25" s="265"/>
      <c r="F25" s="265" t="s">
        <v>37</v>
      </c>
      <c r="G25" s="264">
        <f>ROUND(SUM(G22:G24),0)</f>
        <v>0</v>
      </c>
      <c r="H25" s="289"/>
      <c r="I25" s="136"/>
    </row>
    <row r="26" spans="1:9" s="134" customFormat="1" x14ac:dyDescent="0.35">
      <c r="A26" s="829"/>
      <c r="B26" s="829"/>
      <c r="C26" s="829"/>
      <c r="D26" s="829"/>
      <c r="E26" s="117"/>
      <c r="F26" s="147"/>
      <c r="G26" s="121"/>
      <c r="H26" s="289"/>
    </row>
    <row r="27" spans="1:9" s="134" customFormat="1" x14ac:dyDescent="0.35">
      <c r="A27" s="122" t="s">
        <v>434</v>
      </c>
      <c r="B27" s="123"/>
      <c r="C27" s="123"/>
      <c r="D27" s="123"/>
      <c r="E27" s="123"/>
      <c r="F27" s="123"/>
      <c r="G27" s="124"/>
      <c r="H27" s="289"/>
      <c r="I27" s="152" t="s">
        <v>242</v>
      </c>
    </row>
    <row r="28" spans="1:9" s="134" customFormat="1" ht="45" customHeight="1" x14ac:dyDescent="0.35">
      <c r="A28" s="775" t="s">
        <v>435</v>
      </c>
      <c r="B28" s="776"/>
      <c r="C28" s="776"/>
      <c r="D28" s="776"/>
      <c r="E28" s="776"/>
      <c r="F28" s="776"/>
      <c r="G28" s="777"/>
      <c r="H28" s="289"/>
      <c r="I28"/>
    </row>
    <row r="29" spans="1:9" x14ac:dyDescent="0.35">
      <c r="A29" s="128"/>
      <c r="B29" s="129"/>
      <c r="C29" s="129"/>
      <c r="D29" s="129"/>
      <c r="E29" s="145"/>
      <c r="F29" s="88" t="s">
        <v>240</v>
      </c>
      <c r="G29" s="92">
        <f>ROUND(G21,0)</f>
        <v>0</v>
      </c>
      <c r="I29" s="152" t="s">
        <v>246</v>
      </c>
    </row>
    <row r="30" spans="1:9" x14ac:dyDescent="0.35">
      <c r="A30" s="8"/>
      <c r="B30" s="8"/>
      <c r="C30" s="8"/>
      <c r="D30" s="8"/>
      <c r="E30" s="8"/>
      <c r="F30" s="8"/>
      <c r="G30" s="8"/>
    </row>
    <row r="31" spans="1:9" s="134" customFormat="1" hidden="1" x14ac:dyDescent="0.35">
      <c r="A31" s="286" t="s">
        <v>433</v>
      </c>
      <c r="B31" s="295"/>
      <c r="C31" s="296"/>
      <c r="D31" s="296"/>
      <c r="E31" s="296"/>
      <c r="F31" s="296"/>
      <c r="G31" s="314"/>
      <c r="H31" s="289"/>
      <c r="I31" s="152" t="s">
        <v>242</v>
      </c>
    </row>
    <row r="32" spans="1:9" s="134" customFormat="1" ht="45" hidden="1" customHeight="1" x14ac:dyDescent="0.35">
      <c r="A32" s="808"/>
      <c r="B32" s="809"/>
      <c r="C32" s="809"/>
      <c r="D32" s="809"/>
      <c r="E32" s="809"/>
      <c r="F32" s="809"/>
      <c r="G32" s="810"/>
      <c r="H32" s="289"/>
    </row>
    <row r="33" spans="1:9" hidden="1" x14ac:dyDescent="0.35">
      <c r="A33" s="298"/>
      <c r="B33" s="299"/>
      <c r="C33" s="299"/>
      <c r="D33" s="299"/>
      <c r="E33" s="292"/>
      <c r="F33" s="300" t="s">
        <v>37</v>
      </c>
      <c r="G33" s="294">
        <f>ROUND(G25,0)</f>
        <v>0</v>
      </c>
      <c r="I33" s="152" t="s">
        <v>247</v>
      </c>
    </row>
    <row r="34" spans="1:9" x14ac:dyDescent="0.35">
      <c r="A34" s="8"/>
      <c r="B34" s="8"/>
      <c r="C34" s="8"/>
      <c r="D34" s="8"/>
      <c r="E34" s="8"/>
      <c r="F34" s="8"/>
      <c r="G34" s="100"/>
    </row>
    <row r="35" spans="1:9" x14ac:dyDescent="0.35">
      <c r="A35" s="8"/>
      <c r="B35" s="8"/>
      <c r="C35" s="8"/>
      <c r="D35" s="8"/>
      <c r="E35" s="350"/>
      <c r="F35" s="351" t="s">
        <v>432</v>
      </c>
      <c r="G35" s="93">
        <f>G29+G33</f>
        <v>0</v>
      </c>
      <c r="I35" s="151" t="s">
        <v>245</v>
      </c>
    </row>
  </sheetData>
  <sheetProtection algorithmName="SHA-512" hashValue="JvjFaPWVVYWJvKQquolmSHybJvYdlM2A+sKECieJtAVtfRMe/FgGWygZK6JTkPcIFjGw0FMzngcx65cbTAzTlg==" saltValue="ni5r2IgtLF/kE1xk2Q6COQ==" spinCount="100000" sheet="1" objects="1" scenarios="1" formatCells="0" deleteRows="0" sort="0"/>
  <mergeCells count="29">
    <mergeCell ref="A24:D24"/>
    <mergeCell ref="A25:D25"/>
    <mergeCell ref="A26:D26"/>
    <mergeCell ref="A28:G28"/>
    <mergeCell ref="A32:G32"/>
    <mergeCell ref="A23:D23"/>
    <mergeCell ref="A12:D12"/>
    <mergeCell ref="A13:D13"/>
    <mergeCell ref="A14:D14"/>
    <mergeCell ref="A15:D15"/>
    <mergeCell ref="A16:D16"/>
    <mergeCell ref="A17:D17"/>
    <mergeCell ref="A18:D18"/>
    <mergeCell ref="A19:D19"/>
    <mergeCell ref="A20:D20"/>
    <mergeCell ref="A21:D21"/>
    <mergeCell ref="A22:D22"/>
    <mergeCell ref="A11:D11"/>
    <mergeCell ref="A1:F1"/>
    <mergeCell ref="A2:G2"/>
    <mergeCell ref="A3:D4"/>
    <mergeCell ref="E3:F3"/>
    <mergeCell ref="G3:G4"/>
    <mergeCell ref="A5:D5"/>
    <mergeCell ref="A6:D6"/>
    <mergeCell ref="A7:D7"/>
    <mergeCell ref="A8:D8"/>
    <mergeCell ref="A9:D9"/>
    <mergeCell ref="A10:D10"/>
  </mergeCells>
  <printOptions horizontalCentered="1"/>
  <pageMargins left="0.25" right="0.25" top="0.25" bottom="0.25" header="0.3" footer="0.3"/>
  <pageSetup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FA69A-7FCE-4630-A57A-A76E84E1F24A}">
  <sheetPr>
    <pageSetUpPr fitToPage="1"/>
  </sheetPr>
  <dimension ref="A1:I35"/>
  <sheetViews>
    <sheetView zoomScaleNormal="100" workbookViewId="0">
      <selection activeCell="O10" sqref="O10"/>
    </sheetView>
  </sheetViews>
  <sheetFormatPr defaultRowHeight="14.5" x14ac:dyDescent="0.35"/>
  <cols>
    <col min="1" max="3" width="18.453125" customWidth="1"/>
    <col min="4" max="4" width="15.54296875" customWidth="1"/>
    <col min="5" max="6" width="18.7265625" customWidth="1"/>
    <col min="7" max="7" width="19.7265625" customWidth="1"/>
    <col min="8" max="8" width="3" style="289" customWidth="1"/>
  </cols>
  <sheetData>
    <row r="1" spans="1:8" ht="21.75" customHeight="1" x14ac:dyDescent="0.35">
      <c r="A1" s="771" t="s">
        <v>187</v>
      </c>
      <c r="B1" s="771"/>
      <c r="C1" s="771"/>
      <c r="D1" s="771"/>
      <c r="E1" s="771"/>
      <c r="F1" s="771"/>
      <c r="G1" s="8">
        <f>+'Section A'!B2</f>
        <v>0</v>
      </c>
    </row>
    <row r="2" spans="1:8" ht="54.75" customHeight="1" x14ac:dyDescent="0.35">
      <c r="A2" s="831" t="s">
        <v>436</v>
      </c>
      <c r="B2" s="831"/>
      <c r="C2" s="831"/>
      <c r="D2" s="831"/>
      <c r="E2" s="831"/>
      <c r="F2" s="831"/>
      <c r="G2" s="831"/>
    </row>
    <row r="3" spans="1:8" ht="15" customHeight="1" x14ac:dyDescent="0.35">
      <c r="A3" s="832" t="s">
        <v>70</v>
      </c>
      <c r="B3" s="832"/>
      <c r="C3" s="832"/>
      <c r="D3" s="832"/>
      <c r="E3" s="832" t="s">
        <v>29</v>
      </c>
      <c r="F3" s="832"/>
      <c r="G3" s="832" t="s">
        <v>35</v>
      </c>
    </row>
    <row r="4" spans="1:8" ht="15" customHeight="1" x14ac:dyDescent="0.35">
      <c r="A4" s="832"/>
      <c r="B4" s="832"/>
      <c r="C4" s="832"/>
      <c r="D4" s="832"/>
      <c r="E4" s="226" t="s">
        <v>83</v>
      </c>
      <c r="F4" s="226" t="s">
        <v>84</v>
      </c>
      <c r="G4" s="832"/>
    </row>
    <row r="5" spans="1:8" s="134" customFormat="1" x14ac:dyDescent="0.35">
      <c r="A5" s="828"/>
      <c r="B5" s="828"/>
      <c r="C5" s="828"/>
      <c r="D5" s="828"/>
      <c r="E5" s="593"/>
      <c r="F5" s="594"/>
      <c r="G5" s="94">
        <f>ROUND(E5*F5,0)</f>
        <v>0</v>
      </c>
      <c r="H5" s="289"/>
    </row>
    <row r="6" spans="1:8" s="134" customFormat="1" x14ac:dyDescent="0.35">
      <c r="A6" s="829"/>
      <c r="B6" s="829"/>
      <c r="C6" s="829"/>
      <c r="D6" s="829"/>
      <c r="E6" s="148"/>
      <c r="F6" s="149"/>
      <c r="G6" s="94">
        <f t="shared" ref="G6:G20" si="0">ROUND(E6*F6,0)</f>
        <v>0</v>
      </c>
      <c r="H6" s="289"/>
    </row>
    <row r="7" spans="1:8" s="134" customFormat="1" x14ac:dyDescent="0.35">
      <c r="A7" s="829"/>
      <c r="B7" s="829"/>
      <c r="C7" s="829"/>
      <c r="D7" s="829"/>
      <c r="E7" s="148"/>
      <c r="F7" s="149"/>
      <c r="G7" s="94">
        <f t="shared" si="0"/>
        <v>0</v>
      </c>
      <c r="H7" s="289"/>
    </row>
    <row r="8" spans="1:8" s="134" customFormat="1" x14ac:dyDescent="0.35">
      <c r="A8" s="829"/>
      <c r="B8" s="829"/>
      <c r="C8" s="829"/>
      <c r="D8" s="829"/>
      <c r="E8" s="593"/>
      <c r="F8" s="594"/>
      <c r="G8" s="94">
        <f t="shared" si="0"/>
        <v>0</v>
      </c>
      <c r="H8" s="289"/>
    </row>
    <row r="9" spans="1:8" s="134" customFormat="1" x14ac:dyDescent="0.35">
      <c r="A9" s="829"/>
      <c r="B9" s="829"/>
      <c r="C9" s="829"/>
      <c r="D9" s="829"/>
      <c r="E9" s="148"/>
      <c r="F9" s="149"/>
      <c r="G9" s="94">
        <f t="shared" si="0"/>
        <v>0</v>
      </c>
      <c r="H9" s="289"/>
    </row>
    <row r="10" spans="1:8" s="134" customFormat="1" x14ac:dyDescent="0.35">
      <c r="A10" s="829"/>
      <c r="B10" s="829"/>
      <c r="C10" s="829"/>
      <c r="D10" s="829"/>
      <c r="E10" s="148"/>
      <c r="F10" s="149"/>
      <c r="G10" s="94">
        <f t="shared" si="0"/>
        <v>0</v>
      </c>
      <c r="H10" s="289"/>
    </row>
    <row r="11" spans="1:8" s="134" customFormat="1" x14ac:dyDescent="0.35">
      <c r="A11" s="829"/>
      <c r="B11" s="829"/>
      <c r="C11" s="829"/>
      <c r="D11" s="829"/>
      <c r="E11" s="148"/>
      <c r="F11" s="149"/>
      <c r="G11" s="94">
        <f t="shared" si="0"/>
        <v>0</v>
      </c>
      <c r="H11" s="289"/>
    </row>
    <row r="12" spans="1:8" s="134" customFormat="1" x14ac:dyDescent="0.35">
      <c r="A12" s="829"/>
      <c r="B12" s="829"/>
      <c r="C12" s="829"/>
      <c r="D12" s="829"/>
      <c r="E12" s="148"/>
      <c r="F12" s="149"/>
      <c r="G12" s="94">
        <f t="shared" si="0"/>
        <v>0</v>
      </c>
      <c r="H12" s="289"/>
    </row>
    <row r="13" spans="1:8" s="134" customFormat="1" x14ac:dyDescent="0.35">
      <c r="A13" s="829"/>
      <c r="B13" s="829"/>
      <c r="C13" s="829"/>
      <c r="D13" s="829"/>
      <c r="E13" s="148"/>
      <c r="F13" s="149"/>
      <c r="G13" s="94">
        <f t="shared" si="0"/>
        <v>0</v>
      </c>
      <c r="H13" s="289"/>
    </row>
    <row r="14" spans="1:8" s="134" customFormat="1" x14ac:dyDescent="0.35">
      <c r="A14" s="829"/>
      <c r="B14" s="829"/>
      <c r="C14" s="829"/>
      <c r="D14" s="829"/>
      <c r="E14" s="148"/>
      <c r="F14" s="149"/>
      <c r="G14" s="94">
        <f t="shared" si="0"/>
        <v>0</v>
      </c>
      <c r="H14" s="289"/>
    </row>
    <row r="15" spans="1:8" s="134" customFormat="1" x14ac:dyDescent="0.35">
      <c r="A15" s="829"/>
      <c r="B15" s="829"/>
      <c r="C15" s="829"/>
      <c r="D15" s="829"/>
      <c r="E15" s="148"/>
      <c r="F15" s="149"/>
      <c r="G15" s="94">
        <f t="shared" si="0"/>
        <v>0</v>
      </c>
      <c r="H15" s="289"/>
    </row>
    <row r="16" spans="1:8" s="134" customFormat="1" x14ac:dyDescent="0.35">
      <c r="A16" s="829"/>
      <c r="B16" s="829"/>
      <c r="C16" s="829"/>
      <c r="D16" s="829"/>
      <c r="E16" s="148"/>
      <c r="F16" s="149"/>
      <c r="G16" s="94">
        <f t="shared" si="0"/>
        <v>0</v>
      </c>
      <c r="H16" s="289"/>
    </row>
    <row r="17" spans="1:9" s="134" customFormat="1" x14ac:dyDescent="0.35">
      <c r="A17" s="829"/>
      <c r="B17" s="829"/>
      <c r="C17" s="829"/>
      <c r="D17" s="829"/>
      <c r="E17" s="148"/>
      <c r="F17" s="149"/>
      <c r="G17" s="94">
        <f t="shared" si="0"/>
        <v>0</v>
      </c>
      <c r="H17" s="289"/>
    </row>
    <row r="18" spans="1:9" s="134" customFormat="1" x14ac:dyDescent="0.35">
      <c r="A18" s="829"/>
      <c r="B18" s="829"/>
      <c r="C18" s="829"/>
      <c r="D18" s="829"/>
      <c r="E18" s="148"/>
      <c r="F18" s="149"/>
      <c r="G18" s="94">
        <f t="shared" si="0"/>
        <v>0</v>
      </c>
      <c r="H18" s="289"/>
    </row>
    <row r="19" spans="1:9" s="134" customFormat="1" x14ac:dyDescent="0.35">
      <c r="A19" s="829"/>
      <c r="B19" s="829"/>
      <c r="C19" s="829"/>
      <c r="D19" s="829"/>
      <c r="E19" s="148"/>
      <c r="F19" s="149"/>
      <c r="G19" s="94">
        <f t="shared" si="0"/>
        <v>0</v>
      </c>
      <c r="H19" s="289"/>
    </row>
    <row r="20" spans="1:9" s="134" customFormat="1" x14ac:dyDescent="0.35">
      <c r="A20" s="829"/>
      <c r="B20" s="829"/>
      <c r="C20" s="829"/>
      <c r="D20" s="829"/>
      <c r="E20" s="148"/>
      <c r="F20" s="149"/>
      <c r="G20" s="574">
        <f t="shared" si="0"/>
        <v>0</v>
      </c>
      <c r="H20" s="289"/>
    </row>
    <row r="21" spans="1:9" s="134" customFormat="1" x14ac:dyDescent="0.35">
      <c r="A21" s="829"/>
      <c r="B21" s="829"/>
      <c r="C21" s="829"/>
      <c r="D21" s="829"/>
      <c r="E21" s="204"/>
      <c r="F21" s="211" t="s">
        <v>41</v>
      </c>
      <c r="G21" s="94">
        <f>ROUND(SUM(G5:G20),0)</f>
        <v>0</v>
      </c>
      <c r="H21" s="289"/>
      <c r="I21" s="136"/>
    </row>
    <row r="22" spans="1:9" s="134" customFormat="1" x14ac:dyDescent="0.35">
      <c r="A22" s="829"/>
      <c r="B22" s="829"/>
      <c r="C22" s="829"/>
      <c r="D22" s="829"/>
      <c r="E22" s="117"/>
      <c r="F22" s="117"/>
      <c r="G22" s="575"/>
      <c r="H22" s="289"/>
    </row>
    <row r="23" spans="1:9" s="134" customFormat="1" hidden="1" x14ac:dyDescent="0.35">
      <c r="A23" s="830"/>
      <c r="B23" s="830"/>
      <c r="C23" s="830"/>
      <c r="D23" s="830"/>
      <c r="E23" s="338"/>
      <c r="F23" s="569"/>
      <c r="G23" s="264">
        <f t="shared" ref="G23:G24" si="1">ROUND(E23*F23,0)</f>
        <v>0</v>
      </c>
      <c r="H23" s="289"/>
    </row>
    <row r="24" spans="1:9" s="134" customFormat="1" hidden="1" x14ac:dyDescent="0.35">
      <c r="A24" s="830"/>
      <c r="B24" s="830"/>
      <c r="C24" s="830"/>
      <c r="D24" s="830"/>
      <c r="E24" s="338"/>
      <c r="F24" s="569"/>
      <c r="G24" s="340">
        <f t="shared" si="1"/>
        <v>0</v>
      </c>
      <c r="H24" s="289"/>
    </row>
    <row r="25" spans="1:9" s="134" customFormat="1" hidden="1" x14ac:dyDescent="0.35">
      <c r="A25" s="830"/>
      <c r="B25" s="830"/>
      <c r="C25" s="830"/>
      <c r="D25" s="830"/>
      <c r="E25" s="265"/>
      <c r="F25" s="265" t="s">
        <v>37</v>
      </c>
      <c r="G25" s="264">
        <f>ROUND(SUM(G22:G24),0)</f>
        <v>0</v>
      </c>
      <c r="H25" s="289"/>
      <c r="I25" s="136"/>
    </row>
    <row r="26" spans="1:9" s="134" customFormat="1" x14ac:dyDescent="0.35">
      <c r="A26" s="829"/>
      <c r="B26" s="829"/>
      <c r="C26" s="829"/>
      <c r="D26" s="829"/>
      <c r="E26" s="117"/>
      <c r="F26" s="147"/>
      <c r="G26" s="121"/>
      <c r="H26" s="289"/>
    </row>
    <row r="27" spans="1:9" s="134" customFormat="1" x14ac:dyDescent="0.35">
      <c r="A27" s="349" t="s">
        <v>437</v>
      </c>
      <c r="B27" s="123"/>
      <c r="C27" s="123"/>
      <c r="D27" s="123"/>
      <c r="E27" s="123"/>
      <c r="F27" s="123"/>
      <c r="G27" s="124"/>
      <c r="H27" s="289"/>
      <c r="I27" s="152" t="s">
        <v>242</v>
      </c>
    </row>
    <row r="28" spans="1:9" s="134" customFormat="1" ht="45" customHeight="1" x14ac:dyDescent="0.35">
      <c r="A28" s="775" t="s">
        <v>435</v>
      </c>
      <c r="B28" s="776"/>
      <c r="C28" s="776"/>
      <c r="D28" s="776"/>
      <c r="E28" s="776"/>
      <c r="F28" s="776"/>
      <c r="G28" s="777"/>
      <c r="H28" s="289"/>
      <c r="I28"/>
    </row>
    <row r="29" spans="1:9" x14ac:dyDescent="0.35">
      <c r="A29" s="128"/>
      <c r="B29" s="129"/>
      <c r="C29" s="129"/>
      <c r="D29" s="129"/>
      <c r="E29" s="145"/>
      <c r="F29" s="88" t="s">
        <v>240</v>
      </c>
      <c r="G29" s="92">
        <f>ROUND(G21,0)</f>
        <v>0</v>
      </c>
      <c r="I29" s="152" t="s">
        <v>246</v>
      </c>
    </row>
    <row r="30" spans="1:9" x14ac:dyDescent="0.35">
      <c r="A30" s="8"/>
      <c r="B30" s="8"/>
      <c r="C30" s="8"/>
      <c r="D30" s="8"/>
      <c r="E30" s="8"/>
      <c r="F30" s="8"/>
      <c r="G30" s="8"/>
    </row>
    <row r="31" spans="1:9" s="134" customFormat="1" hidden="1" x14ac:dyDescent="0.35">
      <c r="A31" s="286" t="s">
        <v>438</v>
      </c>
      <c r="B31" s="295"/>
      <c r="C31" s="296"/>
      <c r="D31" s="296"/>
      <c r="E31" s="296"/>
      <c r="F31" s="296"/>
      <c r="G31" s="314"/>
      <c r="H31" s="289"/>
      <c r="I31" s="152" t="s">
        <v>242</v>
      </c>
    </row>
    <row r="32" spans="1:9" s="134" customFormat="1" ht="45" hidden="1" customHeight="1" x14ac:dyDescent="0.35">
      <c r="A32" s="808"/>
      <c r="B32" s="809"/>
      <c r="C32" s="809"/>
      <c r="D32" s="809"/>
      <c r="E32" s="809"/>
      <c r="F32" s="809"/>
      <c r="G32" s="810"/>
      <c r="H32" s="289"/>
    </row>
    <row r="33" spans="1:9" hidden="1" x14ac:dyDescent="0.35">
      <c r="A33" s="298"/>
      <c r="B33" s="299"/>
      <c r="C33" s="299"/>
      <c r="D33" s="299"/>
      <c r="E33" s="292"/>
      <c r="F33" s="300" t="s">
        <v>37</v>
      </c>
      <c r="G33" s="294">
        <f>ROUND(G25,0)</f>
        <v>0</v>
      </c>
      <c r="I33" s="152" t="s">
        <v>247</v>
      </c>
    </row>
    <row r="34" spans="1:9" x14ac:dyDescent="0.35">
      <c r="A34" s="8"/>
      <c r="B34" s="8"/>
      <c r="C34" s="8"/>
      <c r="D34" s="8"/>
      <c r="E34" s="8"/>
      <c r="F34" s="8"/>
      <c r="G34" s="100"/>
    </row>
    <row r="35" spans="1:9" x14ac:dyDescent="0.35">
      <c r="A35" s="8"/>
      <c r="B35" s="8"/>
      <c r="C35" s="8"/>
      <c r="D35" s="8"/>
      <c r="E35" s="350"/>
      <c r="F35" s="351" t="s">
        <v>439</v>
      </c>
      <c r="G35" s="93">
        <f>G29+G33</f>
        <v>0</v>
      </c>
      <c r="I35" s="151" t="s">
        <v>245</v>
      </c>
    </row>
  </sheetData>
  <sheetProtection algorithmName="SHA-512" hashValue="XiCrCznl7Wix59jQ0RnVgS0B7BTvRLFcd5ye7+AWOT0f3Ifwvl5SeBsC76SPBNvd48CyvFPbiyEjCeuGBp0KdQ==" saltValue="sCGIonONQ0ubapDH5b4iBQ==" spinCount="100000" sheet="1" objects="1" scenarios="1" formatCells="0" deleteRows="0" sort="0"/>
  <mergeCells count="29">
    <mergeCell ref="A24:D24"/>
    <mergeCell ref="A25:D25"/>
    <mergeCell ref="A26:D26"/>
    <mergeCell ref="A28:G28"/>
    <mergeCell ref="A32:G32"/>
    <mergeCell ref="A23:D23"/>
    <mergeCell ref="A12:D12"/>
    <mergeCell ref="A13:D13"/>
    <mergeCell ref="A14:D14"/>
    <mergeCell ref="A15:D15"/>
    <mergeCell ref="A16:D16"/>
    <mergeCell ref="A17:D17"/>
    <mergeCell ref="A18:D18"/>
    <mergeCell ref="A19:D19"/>
    <mergeCell ref="A20:D20"/>
    <mergeCell ref="A21:D21"/>
    <mergeCell ref="A22:D22"/>
    <mergeCell ref="A11:D11"/>
    <mergeCell ref="A1:F1"/>
    <mergeCell ref="A2:G2"/>
    <mergeCell ref="A3:D4"/>
    <mergeCell ref="E3:F3"/>
    <mergeCell ref="G3:G4"/>
    <mergeCell ref="A5:D5"/>
    <mergeCell ref="A6:D6"/>
    <mergeCell ref="A7:D7"/>
    <mergeCell ref="A8:D8"/>
    <mergeCell ref="A9:D9"/>
    <mergeCell ref="A10:D10"/>
  </mergeCells>
  <printOptions horizontalCentered="1"/>
  <pageMargins left="0.25" right="0.25" top="0.25" bottom="0.25" header="0.3" footer="0.3"/>
  <pageSetup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48"/>
  <sheetViews>
    <sheetView zoomScaleNormal="100" zoomScaleSheetLayoutView="100" workbookViewId="0">
      <selection sqref="A1:F1"/>
    </sheetView>
  </sheetViews>
  <sheetFormatPr defaultColWidth="9.1796875" defaultRowHeight="14.5" x14ac:dyDescent="0.35"/>
  <cols>
    <col min="1" max="7" width="18.1796875" style="8" customWidth="1"/>
    <col min="8" max="8" width="2.26953125" style="8" customWidth="1"/>
    <col min="9" max="9" width="10.453125" style="8" bestFit="1" customWidth="1"/>
    <col min="10" max="10" width="11.26953125" style="8" bestFit="1" customWidth="1"/>
    <col min="11" max="11" width="11.54296875" style="8" bestFit="1" customWidth="1"/>
    <col min="12" max="16384" width="9.1796875" style="8"/>
  </cols>
  <sheetData>
    <row r="1" spans="1:9" ht="20.25" customHeight="1" x14ac:dyDescent="0.35">
      <c r="A1" s="771" t="s">
        <v>187</v>
      </c>
      <c r="B1" s="771"/>
      <c r="C1" s="771"/>
      <c r="D1" s="771"/>
      <c r="E1" s="771"/>
      <c r="F1" s="771"/>
      <c r="G1" s="8">
        <f>+'Section A'!B2</f>
        <v>0</v>
      </c>
      <c r="I1" s="24" t="s">
        <v>255</v>
      </c>
    </row>
    <row r="2" spans="1:9" ht="39" customHeight="1" x14ac:dyDescent="0.35">
      <c r="A2" s="833" t="s">
        <v>248</v>
      </c>
      <c r="B2" s="833"/>
      <c r="C2" s="833"/>
      <c r="D2" s="833"/>
      <c r="E2" s="833"/>
      <c r="F2" s="833"/>
      <c r="G2" s="833"/>
      <c r="H2" s="18"/>
      <c r="I2" s="18"/>
    </row>
    <row r="3" spans="1:9" x14ac:dyDescent="0.35">
      <c r="A3" s="29" t="s">
        <v>6</v>
      </c>
      <c r="B3" s="30"/>
      <c r="C3" s="30"/>
      <c r="D3" s="31"/>
      <c r="E3" s="32" t="s">
        <v>85</v>
      </c>
      <c r="F3" s="33" t="s">
        <v>86</v>
      </c>
      <c r="G3" s="34" t="s">
        <v>87</v>
      </c>
      <c r="I3" s="13"/>
    </row>
    <row r="4" spans="1:9" ht="21.75" customHeight="1" x14ac:dyDescent="0.35">
      <c r="A4" s="67" t="s">
        <v>345</v>
      </c>
      <c r="B4" s="67"/>
      <c r="C4" s="22"/>
      <c r="E4" s="95">
        <f>'1A'!G59</f>
        <v>0</v>
      </c>
      <c r="F4" s="96">
        <f>'1A'!G63</f>
        <v>0</v>
      </c>
      <c r="G4" s="96">
        <f>SUM(E4:F4)</f>
        <v>0</v>
      </c>
      <c r="H4" s="68"/>
      <c r="I4" s="13"/>
    </row>
    <row r="5" spans="1:9" ht="21.75" customHeight="1" x14ac:dyDescent="0.35">
      <c r="A5" s="67" t="s">
        <v>346</v>
      </c>
      <c r="B5" s="67"/>
      <c r="C5" s="22"/>
      <c r="E5" s="95">
        <f>+'1B'!G59</f>
        <v>0</v>
      </c>
      <c r="F5" s="96">
        <f>+'1B'!G63</f>
        <v>0</v>
      </c>
      <c r="G5" s="96">
        <f t="shared" ref="G5:G9" si="0">SUM(E5:F5)</f>
        <v>0</v>
      </c>
      <c r="H5" s="68"/>
      <c r="I5" s="13"/>
    </row>
    <row r="6" spans="1:9" ht="21.75" customHeight="1" x14ac:dyDescent="0.35">
      <c r="A6" s="67" t="s">
        <v>347</v>
      </c>
      <c r="B6" s="67"/>
      <c r="C6" s="22"/>
      <c r="E6" s="95">
        <f>+'1C'!G59</f>
        <v>0</v>
      </c>
      <c r="F6" s="96">
        <f>+'1C'!G63</f>
        <v>0</v>
      </c>
      <c r="G6" s="96">
        <f t="shared" si="0"/>
        <v>0</v>
      </c>
      <c r="H6" s="68"/>
      <c r="I6" s="13"/>
    </row>
    <row r="7" spans="1:9" ht="21.75" customHeight="1" x14ac:dyDescent="0.35">
      <c r="A7" s="67" t="s">
        <v>348</v>
      </c>
      <c r="B7" s="67"/>
      <c r="C7" s="22"/>
      <c r="E7" s="95">
        <f>'2A'!G99</f>
        <v>0</v>
      </c>
      <c r="F7" s="96">
        <f>'2A'!G103</f>
        <v>0</v>
      </c>
      <c r="G7" s="96">
        <f t="shared" si="0"/>
        <v>0</v>
      </c>
      <c r="H7" s="68"/>
      <c r="I7" s="13"/>
    </row>
    <row r="8" spans="1:9" ht="21.75" customHeight="1" x14ac:dyDescent="0.35">
      <c r="A8" s="67" t="s">
        <v>349</v>
      </c>
      <c r="B8" s="67"/>
      <c r="C8" s="22"/>
      <c r="E8" s="95">
        <f>+'2B'!G99</f>
        <v>0</v>
      </c>
      <c r="F8" s="96">
        <f>+'2B'!G103</f>
        <v>0</v>
      </c>
      <c r="G8" s="96">
        <f t="shared" si="0"/>
        <v>0</v>
      </c>
      <c r="H8" s="68"/>
      <c r="I8" s="13"/>
    </row>
    <row r="9" spans="1:9" ht="21.75" customHeight="1" x14ac:dyDescent="0.35">
      <c r="A9" s="67" t="s">
        <v>350</v>
      </c>
      <c r="B9" s="67"/>
      <c r="C9" s="22"/>
      <c r="E9" s="95">
        <f>+'2C'!G99</f>
        <v>0</v>
      </c>
      <c r="F9" s="96">
        <f>+'2C'!G103</f>
        <v>0</v>
      </c>
      <c r="G9" s="96">
        <f t="shared" si="0"/>
        <v>0</v>
      </c>
      <c r="H9" s="68"/>
      <c r="I9" s="13"/>
    </row>
    <row r="10" spans="1:9" ht="21.75" hidden="1" customHeight="1" x14ac:dyDescent="0.35">
      <c r="A10" s="250" t="s">
        <v>88</v>
      </c>
      <c r="B10" s="250"/>
      <c r="C10" s="251"/>
      <c r="D10" s="252"/>
      <c r="E10" s="253">
        <f>Travel!H18</f>
        <v>0</v>
      </c>
      <c r="F10" s="254">
        <f>Travel!H22</f>
        <v>0</v>
      </c>
      <c r="G10" s="254">
        <f t="shared" ref="G10:G30" si="1">SUM(E10:F10)</f>
        <v>0</v>
      </c>
      <c r="H10" s="68"/>
      <c r="I10" s="13"/>
    </row>
    <row r="11" spans="1:9" ht="21.75" hidden="1" customHeight="1" x14ac:dyDescent="0.35">
      <c r="A11" s="250" t="s">
        <v>0</v>
      </c>
      <c r="B11" s="250"/>
      <c r="C11" s="251"/>
      <c r="D11" s="252"/>
      <c r="E11" s="253">
        <f>'Equipment '!G16</f>
        <v>0</v>
      </c>
      <c r="F11" s="254">
        <f>'Equipment '!G20</f>
        <v>0</v>
      </c>
      <c r="G11" s="254">
        <f t="shared" si="1"/>
        <v>0</v>
      </c>
      <c r="H11" s="68"/>
      <c r="I11" s="13"/>
    </row>
    <row r="12" spans="1:9" ht="21.75" hidden="1" customHeight="1" x14ac:dyDescent="0.35">
      <c r="A12" s="250" t="s">
        <v>1</v>
      </c>
      <c r="B12" s="250"/>
      <c r="C12" s="251"/>
      <c r="D12" s="252"/>
      <c r="E12" s="253">
        <f>Supplies!G19</f>
        <v>0</v>
      </c>
      <c r="F12" s="254">
        <f>Supplies!G23</f>
        <v>0</v>
      </c>
      <c r="G12" s="254">
        <f t="shared" si="1"/>
        <v>0</v>
      </c>
      <c r="H12" s="68"/>
      <c r="I12" s="13"/>
    </row>
    <row r="13" spans="1:9" ht="21.75" hidden="1" customHeight="1" x14ac:dyDescent="0.35">
      <c r="A13" s="250" t="s">
        <v>14</v>
      </c>
      <c r="B13" s="250"/>
      <c r="C13" s="251"/>
      <c r="D13" s="252"/>
      <c r="E13" s="253">
        <f>'Contractual Services'!G20</f>
        <v>0</v>
      </c>
      <c r="F13" s="254">
        <f>'Contractual Services'!G24</f>
        <v>0</v>
      </c>
      <c r="G13" s="254">
        <f t="shared" si="1"/>
        <v>0</v>
      </c>
      <c r="H13" s="68"/>
      <c r="I13" s="13"/>
    </row>
    <row r="14" spans="1:9" ht="21.75" hidden="1" customHeight="1" x14ac:dyDescent="0.35">
      <c r="A14" s="250" t="s">
        <v>15</v>
      </c>
      <c r="B14" s="250"/>
      <c r="C14" s="251"/>
      <c r="D14" s="252"/>
      <c r="E14" s="253">
        <f>Consultant!H25</f>
        <v>0</v>
      </c>
      <c r="F14" s="254">
        <f>Consultant!H29</f>
        <v>0</v>
      </c>
      <c r="G14" s="254">
        <f t="shared" si="1"/>
        <v>0</v>
      </c>
      <c r="H14" s="68"/>
      <c r="I14" s="13"/>
    </row>
    <row r="15" spans="1:9" ht="21.75" hidden="1" customHeight="1" x14ac:dyDescent="0.35">
      <c r="A15" s="255" t="s">
        <v>16</v>
      </c>
      <c r="B15" s="255"/>
      <c r="C15" s="251"/>
      <c r="D15" s="252"/>
      <c r="E15" s="253">
        <f>'Construction '!G14</f>
        <v>0</v>
      </c>
      <c r="F15" s="254">
        <f>'Construction '!G18</f>
        <v>0</v>
      </c>
      <c r="G15" s="254">
        <f t="shared" si="1"/>
        <v>0</v>
      </c>
      <c r="H15" s="68"/>
      <c r="I15" s="13"/>
    </row>
    <row r="16" spans="1:9" ht="21.75" hidden="1" customHeight="1" x14ac:dyDescent="0.35">
      <c r="A16" s="250" t="s">
        <v>17</v>
      </c>
      <c r="B16" s="250"/>
      <c r="C16" s="250"/>
      <c r="D16" s="252"/>
      <c r="E16" s="253">
        <f>'Occupancy '!G17</f>
        <v>0</v>
      </c>
      <c r="F16" s="254">
        <f>+'Occupancy '!G21</f>
        <v>0</v>
      </c>
      <c r="G16" s="254">
        <f t="shared" si="1"/>
        <v>0</v>
      </c>
      <c r="H16" s="68"/>
      <c r="I16" s="13"/>
    </row>
    <row r="17" spans="1:9" ht="21.75" hidden="1" customHeight="1" x14ac:dyDescent="0.35">
      <c r="A17" s="250" t="s">
        <v>89</v>
      </c>
      <c r="B17" s="250"/>
      <c r="C17" s="251"/>
      <c r="D17" s="252"/>
      <c r="E17" s="253">
        <f>'R &amp; D '!G14</f>
        <v>0</v>
      </c>
      <c r="F17" s="254">
        <f>'R &amp; D '!G18</f>
        <v>0</v>
      </c>
      <c r="G17" s="254">
        <f t="shared" si="1"/>
        <v>0</v>
      </c>
      <c r="H17" s="68"/>
      <c r="I17" s="13"/>
    </row>
    <row r="18" spans="1:9" ht="21.75" hidden="1" customHeight="1" x14ac:dyDescent="0.35">
      <c r="A18" s="250" t="s">
        <v>90</v>
      </c>
      <c r="B18" s="250"/>
      <c r="C18" s="251"/>
      <c r="D18" s="252"/>
      <c r="E18" s="253">
        <f>'Telecommunications '!G17</f>
        <v>0</v>
      </c>
      <c r="F18" s="254">
        <f>'Telecommunications '!G21</f>
        <v>0</v>
      </c>
      <c r="G18" s="254">
        <f t="shared" si="1"/>
        <v>0</v>
      </c>
      <c r="H18" s="69"/>
      <c r="I18" s="13"/>
    </row>
    <row r="19" spans="1:9" ht="21.75" hidden="1" customHeight="1" x14ac:dyDescent="0.35">
      <c r="A19" s="250" t="s">
        <v>91</v>
      </c>
      <c r="B19" s="250"/>
      <c r="C19" s="251"/>
      <c r="D19" s="252"/>
      <c r="E19" s="253">
        <f>'Training &amp; Education'!G17</f>
        <v>0</v>
      </c>
      <c r="F19" s="254">
        <f>'Training &amp; Education'!G21</f>
        <v>0</v>
      </c>
      <c r="G19" s="254">
        <f t="shared" ref="G19:G20" si="2">SUM(E19:F19)</f>
        <v>0</v>
      </c>
      <c r="H19" s="69"/>
      <c r="I19" s="13"/>
    </row>
    <row r="20" spans="1:9" ht="21.75" hidden="1" customHeight="1" x14ac:dyDescent="0.35">
      <c r="A20" s="250" t="s">
        <v>92</v>
      </c>
      <c r="B20" s="250"/>
      <c r="C20" s="251"/>
      <c r="D20" s="252"/>
      <c r="E20" s="253">
        <f>'Miscellaneous (other) Costs '!G18</f>
        <v>0</v>
      </c>
      <c r="F20" s="254">
        <f>'Miscellaneous (other) Costs '!G22</f>
        <v>0</v>
      </c>
      <c r="G20" s="254">
        <f t="shared" si="2"/>
        <v>0</v>
      </c>
      <c r="H20" s="69"/>
      <c r="I20" s="13"/>
    </row>
    <row r="21" spans="1:9" ht="21.75" customHeight="1" x14ac:dyDescent="0.35">
      <c r="A21" s="256" t="s">
        <v>351</v>
      </c>
      <c r="B21" s="67"/>
      <c r="C21" s="22"/>
      <c r="E21" s="95">
        <f>'15A'!G39</f>
        <v>0</v>
      </c>
      <c r="F21" s="96">
        <f>'15A'!G43</f>
        <v>0</v>
      </c>
      <c r="G21" s="96">
        <f t="shared" ref="G21" si="3">SUM(E21:F21)</f>
        <v>0</v>
      </c>
      <c r="H21" s="69"/>
      <c r="I21" s="13"/>
    </row>
    <row r="22" spans="1:9" ht="21.75" customHeight="1" x14ac:dyDescent="0.35">
      <c r="A22" s="256" t="s">
        <v>352</v>
      </c>
      <c r="B22" s="67"/>
      <c r="C22" s="22"/>
      <c r="E22" s="95">
        <f>+'15B1'!G39</f>
        <v>0</v>
      </c>
      <c r="F22" s="96">
        <f>+'15B1'!G43</f>
        <v>0</v>
      </c>
      <c r="G22" s="96">
        <f t="shared" si="1"/>
        <v>0</v>
      </c>
      <c r="H22" s="69"/>
      <c r="I22" s="13"/>
    </row>
    <row r="23" spans="1:9" ht="21.75" customHeight="1" x14ac:dyDescent="0.35">
      <c r="A23" s="256" t="s">
        <v>353</v>
      </c>
      <c r="B23" s="67"/>
      <c r="C23" s="22"/>
      <c r="E23" s="95">
        <f>+'15B2'!G39</f>
        <v>0</v>
      </c>
      <c r="F23" s="96">
        <f>+'15B2'!G43</f>
        <v>0</v>
      </c>
      <c r="G23" s="96">
        <f t="shared" si="1"/>
        <v>0</v>
      </c>
      <c r="H23" s="69"/>
      <c r="I23" s="13"/>
    </row>
    <row r="24" spans="1:9" ht="21.75" customHeight="1" x14ac:dyDescent="0.35">
      <c r="A24" s="256" t="s">
        <v>354</v>
      </c>
      <c r="B24" s="67"/>
      <c r="C24" s="22"/>
      <c r="E24" s="95">
        <f>+'15B3'!G39</f>
        <v>0</v>
      </c>
      <c r="F24" s="96">
        <f>+'15B3'!G43</f>
        <v>0</v>
      </c>
      <c r="G24" s="96">
        <f t="shared" si="1"/>
        <v>0</v>
      </c>
      <c r="H24" s="69"/>
      <c r="I24" s="13"/>
    </row>
    <row r="25" spans="1:9" ht="21.75" customHeight="1" x14ac:dyDescent="0.35">
      <c r="A25" s="256" t="s">
        <v>355</v>
      </c>
      <c r="B25" s="67"/>
      <c r="C25" s="22"/>
      <c r="E25" s="95">
        <f>+'15C1'!G39</f>
        <v>0</v>
      </c>
      <c r="F25" s="96">
        <f>+'15C1'!G43</f>
        <v>0</v>
      </c>
      <c r="G25" s="96">
        <f t="shared" si="1"/>
        <v>0</v>
      </c>
      <c r="H25" s="69"/>
      <c r="I25" s="13"/>
    </row>
    <row r="26" spans="1:9" ht="21.75" customHeight="1" x14ac:dyDescent="0.35">
      <c r="A26" s="256" t="s">
        <v>356</v>
      </c>
      <c r="B26" s="67"/>
      <c r="C26" s="22"/>
      <c r="E26" s="95">
        <f>+'15C2'!G39</f>
        <v>0</v>
      </c>
      <c r="F26" s="96">
        <f>+'15C2'!G43</f>
        <v>0</v>
      </c>
      <c r="G26" s="96">
        <f t="shared" si="1"/>
        <v>0</v>
      </c>
      <c r="H26" s="69"/>
      <c r="I26" s="13"/>
    </row>
    <row r="27" spans="1:9" ht="21.75" customHeight="1" x14ac:dyDescent="0.35">
      <c r="A27" s="67" t="s">
        <v>357</v>
      </c>
      <c r="B27" s="67"/>
      <c r="C27" s="22"/>
      <c r="E27" s="95">
        <f>+'15C3'!G39</f>
        <v>0</v>
      </c>
      <c r="F27" s="96">
        <f>+'15C3'!G43</f>
        <v>0</v>
      </c>
      <c r="G27" s="96">
        <f t="shared" si="1"/>
        <v>0</v>
      </c>
      <c r="H27" s="69"/>
      <c r="I27" s="13"/>
    </row>
    <row r="28" spans="1:9" ht="21.75" customHeight="1" x14ac:dyDescent="0.35">
      <c r="A28" s="67" t="s">
        <v>358</v>
      </c>
      <c r="B28" s="67"/>
      <c r="C28" s="22"/>
      <c r="E28" s="95">
        <f>'17A'!G29</f>
        <v>0</v>
      </c>
      <c r="F28" s="585">
        <f>'17A'!G33</f>
        <v>0</v>
      </c>
      <c r="G28" s="96">
        <f t="shared" si="1"/>
        <v>0</v>
      </c>
      <c r="H28" s="69"/>
      <c r="I28" s="13"/>
    </row>
    <row r="29" spans="1:9" ht="21.75" customHeight="1" x14ac:dyDescent="0.35">
      <c r="A29" s="67" t="s">
        <v>359</v>
      </c>
      <c r="B29" s="67"/>
      <c r="C29" s="22"/>
      <c r="E29" s="95">
        <f>+'17B'!G29</f>
        <v>0</v>
      </c>
      <c r="F29" s="585">
        <f>+'17B'!G33</f>
        <v>0</v>
      </c>
      <c r="G29" s="96">
        <f t="shared" si="1"/>
        <v>0</v>
      </c>
      <c r="H29" s="69"/>
      <c r="I29" s="13"/>
    </row>
    <row r="30" spans="1:9" ht="21.75" customHeight="1" x14ac:dyDescent="0.35">
      <c r="A30" s="67" t="s">
        <v>360</v>
      </c>
      <c r="B30" s="67"/>
      <c r="C30" s="22"/>
      <c r="E30" s="95">
        <f>+'17C'!G29</f>
        <v>0</v>
      </c>
      <c r="F30" s="585">
        <f>+'17C'!G33</f>
        <v>0</v>
      </c>
      <c r="G30" s="96">
        <f t="shared" si="1"/>
        <v>0</v>
      </c>
      <c r="H30" s="69"/>
      <c r="I30" s="13"/>
    </row>
    <row r="31" spans="1:9" ht="21.75" customHeight="1" x14ac:dyDescent="0.35">
      <c r="A31" s="22"/>
      <c r="B31" s="22"/>
      <c r="C31" s="22"/>
      <c r="E31" s="95"/>
      <c r="F31" s="96"/>
      <c r="G31" s="96"/>
      <c r="H31" s="66"/>
      <c r="I31" s="13"/>
    </row>
    <row r="32" spans="1:9" ht="21.75" customHeight="1" x14ac:dyDescent="0.35">
      <c r="A32" s="22"/>
      <c r="B32" s="22"/>
      <c r="C32" s="22"/>
      <c r="E32" s="97"/>
      <c r="F32" s="96"/>
      <c r="G32" s="96"/>
      <c r="H32" s="13"/>
      <c r="I32" s="13"/>
    </row>
    <row r="33" spans="1:11" ht="21.75" customHeight="1" x14ac:dyDescent="0.35">
      <c r="A33" s="67" t="s">
        <v>361</v>
      </c>
      <c r="B33" s="22"/>
      <c r="C33" s="22"/>
      <c r="E33" s="258">
        <f>+E28+E21+E4+E7</f>
        <v>0</v>
      </c>
      <c r="F33" s="96"/>
      <c r="G33" s="96"/>
      <c r="H33" s="13"/>
      <c r="I33" s="13"/>
    </row>
    <row r="34" spans="1:11" ht="21.75" customHeight="1" x14ac:dyDescent="0.35">
      <c r="A34" s="67" t="s">
        <v>362</v>
      </c>
      <c r="B34" s="22"/>
      <c r="C34" s="22"/>
      <c r="E34" s="95"/>
      <c r="F34" s="258">
        <f>+F28+F21+F7+F4</f>
        <v>0</v>
      </c>
      <c r="G34" s="96"/>
      <c r="H34" s="13"/>
      <c r="I34" s="13"/>
    </row>
    <row r="35" spans="1:11" ht="21.75" customHeight="1" x14ac:dyDescent="0.35">
      <c r="A35" s="29" t="s">
        <v>363</v>
      </c>
      <c r="B35" s="560"/>
      <c r="C35" s="560"/>
      <c r="D35" s="561"/>
      <c r="E35" s="98"/>
      <c r="F35" s="98"/>
      <c r="G35" s="99">
        <f>+G28+G21+G4+G7</f>
        <v>0</v>
      </c>
      <c r="H35" s="13"/>
      <c r="I35" s="205">
        <f>SUM(E33:F34)-G35</f>
        <v>0</v>
      </c>
      <c r="J35" s="257"/>
      <c r="K35" s="257"/>
    </row>
    <row r="36" spans="1:11" ht="21.75" customHeight="1" x14ac:dyDescent="0.35">
      <c r="A36" s="23"/>
      <c r="B36" s="22"/>
      <c r="C36" s="22"/>
      <c r="E36" s="96"/>
      <c r="F36" s="96"/>
      <c r="G36" s="96"/>
      <c r="H36" s="13"/>
      <c r="I36" s="205"/>
      <c r="J36" s="257"/>
      <c r="K36" s="257"/>
    </row>
    <row r="37" spans="1:11" ht="21.75" customHeight="1" x14ac:dyDescent="0.35">
      <c r="A37" s="67" t="s">
        <v>364</v>
      </c>
      <c r="B37" s="22"/>
      <c r="C37" s="22"/>
      <c r="E37" s="258">
        <f>+E5+E8+E22+E23+E24+E29</f>
        <v>0</v>
      </c>
      <c r="F37" s="96"/>
      <c r="G37" s="96"/>
      <c r="H37" s="13"/>
      <c r="I37" s="205"/>
      <c r="J37" s="257"/>
      <c r="K37" s="257"/>
    </row>
    <row r="38" spans="1:11" ht="21.75" customHeight="1" x14ac:dyDescent="0.35">
      <c r="A38" s="67" t="s">
        <v>365</v>
      </c>
      <c r="B38" s="22"/>
      <c r="C38" s="22"/>
      <c r="E38" s="95"/>
      <c r="F38" s="259">
        <f>+F22+F23+F24+F29+F5+F8</f>
        <v>0</v>
      </c>
      <c r="G38" s="96"/>
      <c r="H38" s="13"/>
      <c r="I38" s="205"/>
      <c r="J38" s="257"/>
      <c r="K38" s="257"/>
    </row>
    <row r="39" spans="1:11" ht="21.75" customHeight="1" x14ac:dyDescent="0.35">
      <c r="A39" s="29" t="s">
        <v>366</v>
      </c>
      <c r="B39" s="560"/>
      <c r="C39" s="560"/>
      <c r="D39" s="561"/>
      <c r="E39" s="98"/>
      <c r="F39" s="98"/>
      <c r="G39" s="99">
        <f>+G29+G22+G23+G24+G5+G8</f>
        <v>0</v>
      </c>
      <c r="H39" s="13"/>
      <c r="I39" s="205">
        <f>SUM(E37:F38)-G39</f>
        <v>0</v>
      </c>
      <c r="J39" s="257"/>
      <c r="K39" s="257"/>
    </row>
    <row r="40" spans="1:11" ht="21.75" customHeight="1" x14ac:dyDescent="0.35">
      <c r="A40" s="22"/>
      <c r="B40" s="22"/>
      <c r="C40" s="22"/>
      <c r="E40" s="97"/>
      <c r="F40" s="96"/>
      <c r="G40" s="96"/>
      <c r="H40" s="13"/>
      <c r="I40" s="205"/>
      <c r="J40" s="257"/>
      <c r="K40" s="257"/>
    </row>
    <row r="41" spans="1:11" ht="21.75" customHeight="1" x14ac:dyDescent="0.35">
      <c r="A41" s="67" t="s">
        <v>367</v>
      </c>
      <c r="B41" s="22"/>
      <c r="C41" s="22"/>
      <c r="E41" s="258">
        <f>+E30+E25+E26+E27+E6+E9</f>
        <v>0</v>
      </c>
      <c r="F41" s="96"/>
      <c r="G41" s="96"/>
      <c r="H41" s="13"/>
      <c r="I41" s="205"/>
      <c r="J41" s="257"/>
      <c r="K41" s="257"/>
    </row>
    <row r="42" spans="1:11" ht="21.75" customHeight="1" x14ac:dyDescent="0.35">
      <c r="A42" s="67" t="s">
        <v>368</v>
      </c>
      <c r="B42" s="22"/>
      <c r="C42" s="22"/>
      <c r="E42" s="95"/>
      <c r="F42" s="259">
        <f>+F30+F25+F26+F27+F6+F9</f>
        <v>0</v>
      </c>
      <c r="G42" s="96"/>
      <c r="H42" s="13"/>
      <c r="I42" s="205"/>
      <c r="J42" s="257"/>
      <c r="K42" s="257"/>
    </row>
    <row r="43" spans="1:11" ht="21.75" customHeight="1" x14ac:dyDescent="0.35">
      <c r="A43" s="29" t="s">
        <v>369</v>
      </c>
      <c r="B43" s="560"/>
      <c r="C43" s="560"/>
      <c r="D43" s="561"/>
      <c r="E43" s="98"/>
      <c r="F43" s="98"/>
      <c r="G43" s="99">
        <f>+G30+G25+G26+G27+G6+G9</f>
        <v>0</v>
      </c>
      <c r="H43" s="13"/>
      <c r="I43" s="205">
        <f>SUM(E41:F42)-G43</f>
        <v>0</v>
      </c>
      <c r="J43" s="257"/>
      <c r="K43" s="257"/>
    </row>
    <row r="44" spans="1:11" ht="21.75" customHeight="1" x14ac:dyDescent="0.35">
      <c r="A44" s="22"/>
      <c r="B44" s="22"/>
      <c r="C44" s="22"/>
      <c r="E44" s="97"/>
      <c r="F44" s="96"/>
      <c r="G44" s="96"/>
      <c r="H44" s="13"/>
      <c r="I44" s="205"/>
      <c r="J44" s="257"/>
      <c r="K44" s="257"/>
    </row>
    <row r="45" spans="1:11" ht="21.75" customHeight="1" x14ac:dyDescent="0.35">
      <c r="A45" s="22"/>
      <c r="B45" s="22"/>
      <c r="C45" s="22"/>
      <c r="E45" s="97"/>
      <c r="F45" s="96"/>
      <c r="G45" s="96"/>
      <c r="H45" s="13"/>
      <c r="I45" s="205"/>
      <c r="J45" s="257"/>
      <c r="K45" s="257"/>
    </row>
    <row r="46" spans="1:11" ht="21.75" customHeight="1" x14ac:dyDescent="0.35">
      <c r="A46" s="67" t="s">
        <v>93</v>
      </c>
      <c r="B46" s="67"/>
      <c r="C46" s="23"/>
      <c r="E46" s="258">
        <f>SUM(E4:E32)</f>
        <v>0</v>
      </c>
      <c r="F46" s="96"/>
      <c r="G46" s="96"/>
      <c r="H46" s="68"/>
      <c r="I46" s="205">
        <f>+E46-'Section A'!E43</f>
        <v>0</v>
      </c>
      <c r="J46" s="257">
        <f>++E41+E37+E33-E46</f>
        <v>0</v>
      </c>
      <c r="K46" s="257"/>
    </row>
    <row r="47" spans="1:11" ht="21.75" customHeight="1" x14ac:dyDescent="0.35">
      <c r="A47" s="67" t="s">
        <v>179</v>
      </c>
      <c r="B47" s="67"/>
      <c r="C47" s="67"/>
      <c r="E47" s="95"/>
      <c r="F47" s="259">
        <f>SUM(F4:F32)</f>
        <v>0</v>
      </c>
      <c r="G47" s="96"/>
      <c r="H47" s="70"/>
      <c r="I47" s="205">
        <f>+F47-'Section B'!C40</f>
        <v>0</v>
      </c>
      <c r="J47" s="257">
        <f>+F42+F38+F34-F47</f>
        <v>0</v>
      </c>
      <c r="K47" s="257"/>
    </row>
    <row r="48" spans="1:11" ht="21.75" customHeight="1" x14ac:dyDescent="0.35">
      <c r="A48" s="29" t="s">
        <v>7</v>
      </c>
      <c r="B48" s="30"/>
      <c r="C48" s="30"/>
      <c r="D48" s="35"/>
      <c r="E48" s="98"/>
      <c r="F48" s="98"/>
      <c r="G48" s="99">
        <f>SUM(G4:G32)</f>
        <v>0</v>
      </c>
      <c r="H48" s="63"/>
      <c r="I48" s="206">
        <f>+G48-E46-F47</f>
        <v>0</v>
      </c>
      <c r="J48" s="257">
        <f>++G43+G39+G35-G48</f>
        <v>0</v>
      </c>
      <c r="K48" s="257">
        <f>-G48+'17C'!G35+'17B'!G35+'17A'!G35+'15C3'!G45+'15C2'!G45+'15C1'!G45+'15B3'!G45+'15B2'!G45+'15B1'!G45+'15A'!G45+'Miscellaneous (other) Costs '!G24+'Training &amp; Education'!G23+'Telecommunications '!G23+'R &amp; D '!G20+'Occupancy '!G23+'Construction '!G20+Consultant!H31+'Contractual Services'!G26+Supplies!G25+'Equipment '!G22+Travel!H24+'2A'!G105+'1A'!G65+'1B'!G65+'1C'!G65+'2B'!G105+'2C'!G105</f>
        <v>0</v>
      </c>
    </row>
  </sheetData>
  <sheetProtection algorithmName="SHA-512" hashValue="PEhI9OxMyI8cDLdyEVb8LHzmJ/s63l5SOnhuqJRo21DaXdFsvl8IZrFyM39/I3gi2eQmgI4IFW8IkTPIhGtqwQ==" saltValue="6ZrsO3p8VK3g5BHcDro11g=="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47DA-BCFE-4B69-9699-2C023E781973}">
  <dimension ref="A1:O83"/>
  <sheetViews>
    <sheetView zoomScaleNormal="100" workbookViewId="0">
      <selection activeCell="L45" sqref="L45"/>
    </sheetView>
  </sheetViews>
  <sheetFormatPr defaultColWidth="12.453125" defaultRowHeight="15.5" x14ac:dyDescent="0.35"/>
  <cols>
    <col min="1" max="1" width="17" style="352" customWidth="1"/>
    <col min="2" max="2" width="2.7265625" style="352" customWidth="1"/>
    <col min="3" max="3" width="7.26953125" style="352" customWidth="1"/>
    <col min="4" max="5" width="9.453125" style="352" customWidth="1"/>
    <col min="6" max="6" width="14" style="352" customWidth="1"/>
    <col min="7" max="7" width="2.1796875" style="352" customWidth="1"/>
    <col min="8" max="8" width="16.1796875" style="352" customWidth="1"/>
    <col min="9" max="9" width="15.453125" style="352" customWidth="1"/>
    <col min="10" max="10" width="16.81640625" style="352" customWidth="1"/>
    <col min="11" max="11" width="12.453125" style="352"/>
    <col min="12" max="12" width="15.453125" style="352" bestFit="1" customWidth="1"/>
    <col min="13" max="256" width="12.453125" style="352"/>
    <col min="257" max="257" width="17" style="352" customWidth="1"/>
    <col min="258" max="258" width="2.7265625" style="352" customWidth="1"/>
    <col min="259" max="259" width="7.26953125" style="352" customWidth="1"/>
    <col min="260" max="261" width="9.453125" style="352" customWidth="1"/>
    <col min="262" max="262" width="14" style="352" customWidth="1"/>
    <col min="263" max="263" width="2.1796875" style="352" customWidth="1"/>
    <col min="264" max="264" width="16.1796875" style="352" customWidth="1"/>
    <col min="265" max="265" width="15.453125" style="352" customWidth="1"/>
    <col min="266" max="266" width="16.81640625" style="352" customWidth="1"/>
    <col min="267" max="267" width="12.453125" style="352"/>
    <col min="268" max="268" width="15.453125" style="352" bestFit="1" customWidth="1"/>
    <col min="269" max="512" width="12.453125" style="352"/>
    <col min="513" max="513" width="17" style="352" customWidth="1"/>
    <col min="514" max="514" width="2.7265625" style="352" customWidth="1"/>
    <col min="515" max="515" width="7.26953125" style="352" customWidth="1"/>
    <col min="516" max="517" width="9.453125" style="352" customWidth="1"/>
    <col min="518" max="518" width="14" style="352" customWidth="1"/>
    <col min="519" max="519" width="2.1796875" style="352" customWidth="1"/>
    <col min="520" max="520" width="16.1796875" style="352" customWidth="1"/>
    <col min="521" max="521" width="15.453125" style="352" customWidth="1"/>
    <col min="522" max="522" width="16.81640625" style="352" customWidth="1"/>
    <col min="523" max="523" width="12.453125" style="352"/>
    <col min="524" max="524" width="15.453125" style="352" bestFit="1" customWidth="1"/>
    <col min="525" max="768" width="12.453125" style="352"/>
    <col min="769" max="769" width="17" style="352" customWidth="1"/>
    <col min="770" max="770" width="2.7265625" style="352" customWidth="1"/>
    <col min="771" max="771" width="7.26953125" style="352" customWidth="1"/>
    <col min="772" max="773" width="9.453125" style="352" customWidth="1"/>
    <col min="774" max="774" width="14" style="352" customWidth="1"/>
    <col min="775" max="775" width="2.1796875" style="352" customWidth="1"/>
    <col min="776" max="776" width="16.1796875" style="352" customWidth="1"/>
    <col min="777" max="777" width="15.453125" style="352" customWidth="1"/>
    <col min="778" max="778" width="16.81640625" style="352" customWidth="1"/>
    <col min="779" max="779" width="12.453125" style="352"/>
    <col min="780" max="780" width="15.453125" style="352" bestFit="1" customWidth="1"/>
    <col min="781" max="1024" width="12.453125" style="352"/>
    <col min="1025" max="1025" width="17" style="352" customWidth="1"/>
    <col min="1026" max="1026" width="2.7265625" style="352" customWidth="1"/>
    <col min="1027" max="1027" width="7.26953125" style="352" customWidth="1"/>
    <col min="1028" max="1029" width="9.453125" style="352" customWidth="1"/>
    <col min="1030" max="1030" width="14" style="352" customWidth="1"/>
    <col min="1031" max="1031" width="2.1796875" style="352" customWidth="1"/>
    <col min="1032" max="1032" width="16.1796875" style="352" customWidth="1"/>
    <col min="1033" max="1033" width="15.453125" style="352" customWidth="1"/>
    <col min="1034" max="1034" width="16.81640625" style="352" customWidth="1"/>
    <col min="1035" max="1035" width="12.453125" style="352"/>
    <col min="1036" max="1036" width="15.453125" style="352" bestFit="1" customWidth="1"/>
    <col min="1037" max="1280" width="12.453125" style="352"/>
    <col min="1281" max="1281" width="17" style="352" customWidth="1"/>
    <col min="1282" max="1282" width="2.7265625" style="352" customWidth="1"/>
    <col min="1283" max="1283" width="7.26953125" style="352" customWidth="1"/>
    <col min="1284" max="1285" width="9.453125" style="352" customWidth="1"/>
    <col min="1286" max="1286" width="14" style="352" customWidth="1"/>
    <col min="1287" max="1287" width="2.1796875" style="352" customWidth="1"/>
    <col min="1288" max="1288" width="16.1796875" style="352" customWidth="1"/>
    <col min="1289" max="1289" width="15.453125" style="352" customWidth="1"/>
    <col min="1290" max="1290" width="16.81640625" style="352" customWidth="1"/>
    <col min="1291" max="1291" width="12.453125" style="352"/>
    <col min="1292" max="1292" width="15.453125" style="352" bestFit="1" customWidth="1"/>
    <col min="1293" max="1536" width="12.453125" style="352"/>
    <col min="1537" max="1537" width="17" style="352" customWidth="1"/>
    <col min="1538" max="1538" width="2.7265625" style="352" customWidth="1"/>
    <col min="1539" max="1539" width="7.26953125" style="352" customWidth="1"/>
    <col min="1540" max="1541" width="9.453125" style="352" customWidth="1"/>
    <col min="1542" max="1542" width="14" style="352" customWidth="1"/>
    <col min="1543" max="1543" width="2.1796875" style="352" customWidth="1"/>
    <col min="1544" max="1544" width="16.1796875" style="352" customWidth="1"/>
    <col min="1545" max="1545" width="15.453125" style="352" customWidth="1"/>
    <col min="1546" max="1546" width="16.81640625" style="352" customWidth="1"/>
    <col min="1547" max="1547" width="12.453125" style="352"/>
    <col min="1548" max="1548" width="15.453125" style="352" bestFit="1" customWidth="1"/>
    <col min="1549" max="1792" width="12.453125" style="352"/>
    <col min="1793" max="1793" width="17" style="352" customWidth="1"/>
    <col min="1794" max="1794" width="2.7265625" style="352" customWidth="1"/>
    <col min="1795" max="1795" width="7.26953125" style="352" customWidth="1"/>
    <col min="1796" max="1797" width="9.453125" style="352" customWidth="1"/>
    <col min="1798" max="1798" width="14" style="352" customWidth="1"/>
    <col min="1799" max="1799" width="2.1796875" style="352" customWidth="1"/>
    <col min="1800" max="1800" width="16.1796875" style="352" customWidth="1"/>
    <col min="1801" max="1801" width="15.453125" style="352" customWidth="1"/>
    <col min="1802" max="1802" width="16.81640625" style="352" customWidth="1"/>
    <col min="1803" max="1803" width="12.453125" style="352"/>
    <col min="1804" max="1804" width="15.453125" style="352" bestFit="1" customWidth="1"/>
    <col min="1805" max="2048" width="12.453125" style="352"/>
    <col min="2049" max="2049" width="17" style="352" customWidth="1"/>
    <col min="2050" max="2050" width="2.7265625" style="352" customWidth="1"/>
    <col min="2051" max="2051" width="7.26953125" style="352" customWidth="1"/>
    <col min="2052" max="2053" width="9.453125" style="352" customWidth="1"/>
    <col min="2054" max="2054" width="14" style="352" customWidth="1"/>
    <col min="2055" max="2055" width="2.1796875" style="352" customWidth="1"/>
    <col min="2056" max="2056" width="16.1796875" style="352" customWidth="1"/>
    <col min="2057" max="2057" width="15.453125" style="352" customWidth="1"/>
    <col min="2058" max="2058" width="16.81640625" style="352" customWidth="1"/>
    <col min="2059" max="2059" width="12.453125" style="352"/>
    <col min="2060" max="2060" width="15.453125" style="352" bestFit="1" customWidth="1"/>
    <col min="2061" max="2304" width="12.453125" style="352"/>
    <col min="2305" max="2305" width="17" style="352" customWidth="1"/>
    <col min="2306" max="2306" width="2.7265625" style="352" customWidth="1"/>
    <col min="2307" max="2307" width="7.26953125" style="352" customWidth="1"/>
    <col min="2308" max="2309" width="9.453125" style="352" customWidth="1"/>
    <col min="2310" max="2310" width="14" style="352" customWidth="1"/>
    <col min="2311" max="2311" width="2.1796875" style="352" customWidth="1"/>
    <col min="2312" max="2312" width="16.1796875" style="352" customWidth="1"/>
    <col min="2313" max="2313" width="15.453125" style="352" customWidth="1"/>
    <col min="2314" max="2314" width="16.81640625" style="352" customWidth="1"/>
    <col min="2315" max="2315" width="12.453125" style="352"/>
    <col min="2316" max="2316" width="15.453125" style="352" bestFit="1" customWidth="1"/>
    <col min="2317" max="2560" width="12.453125" style="352"/>
    <col min="2561" max="2561" width="17" style="352" customWidth="1"/>
    <col min="2562" max="2562" width="2.7265625" style="352" customWidth="1"/>
    <col min="2563" max="2563" width="7.26953125" style="352" customWidth="1"/>
    <col min="2564" max="2565" width="9.453125" style="352" customWidth="1"/>
    <col min="2566" max="2566" width="14" style="352" customWidth="1"/>
    <col min="2567" max="2567" width="2.1796875" style="352" customWidth="1"/>
    <col min="2568" max="2568" width="16.1796875" style="352" customWidth="1"/>
    <col min="2569" max="2569" width="15.453125" style="352" customWidth="1"/>
    <col min="2570" max="2570" width="16.81640625" style="352" customWidth="1"/>
    <col min="2571" max="2571" width="12.453125" style="352"/>
    <col min="2572" max="2572" width="15.453125" style="352" bestFit="1" customWidth="1"/>
    <col min="2573" max="2816" width="12.453125" style="352"/>
    <col min="2817" max="2817" width="17" style="352" customWidth="1"/>
    <col min="2818" max="2818" width="2.7265625" style="352" customWidth="1"/>
    <col min="2819" max="2819" width="7.26953125" style="352" customWidth="1"/>
    <col min="2820" max="2821" width="9.453125" style="352" customWidth="1"/>
    <col min="2822" max="2822" width="14" style="352" customWidth="1"/>
    <col min="2823" max="2823" width="2.1796875" style="352" customWidth="1"/>
    <col min="2824" max="2824" width="16.1796875" style="352" customWidth="1"/>
    <col min="2825" max="2825" width="15.453125" style="352" customWidth="1"/>
    <col min="2826" max="2826" width="16.81640625" style="352" customWidth="1"/>
    <col min="2827" max="2827" width="12.453125" style="352"/>
    <col min="2828" max="2828" width="15.453125" style="352" bestFit="1" customWidth="1"/>
    <col min="2829" max="3072" width="12.453125" style="352"/>
    <col min="3073" max="3073" width="17" style="352" customWidth="1"/>
    <col min="3074" max="3074" width="2.7265625" style="352" customWidth="1"/>
    <col min="3075" max="3075" width="7.26953125" style="352" customWidth="1"/>
    <col min="3076" max="3077" width="9.453125" style="352" customWidth="1"/>
    <col min="3078" max="3078" width="14" style="352" customWidth="1"/>
    <col min="3079" max="3079" width="2.1796875" style="352" customWidth="1"/>
    <col min="3080" max="3080" width="16.1796875" style="352" customWidth="1"/>
    <col min="3081" max="3081" width="15.453125" style="352" customWidth="1"/>
    <col min="3082" max="3082" width="16.81640625" style="352" customWidth="1"/>
    <col min="3083" max="3083" width="12.453125" style="352"/>
    <col min="3084" max="3084" width="15.453125" style="352" bestFit="1" customWidth="1"/>
    <col min="3085" max="3328" width="12.453125" style="352"/>
    <col min="3329" max="3329" width="17" style="352" customWidth="1"/>
    <col min="3330" max="3330" width="2.7265625" style="352" customWidth="1"/>
    <col min="3331" max="3331" width="7.26953125" style="352" customWidth="1"/>
    <col min="3332" max="3333" width="9.453125" style="352" customWidth="1"/>
    <col min="3334" max="3334" width="14" style="352" customWidth="1"/>
    <col min="3335" max="3335" width="2.1796875" style="352" customWidth="1"/>
    <col min="3336" max="3336" width="16.1796875" style="352" customWidth="1"/>
    <col min="3337" max="3337" width="15.453125" style="352" customWidth="1"/>
    <col min="3338" max="3338" width="16.81640625" style="352" customWidth="1"/>
    <col min="3339" max="3339" width="12.453125" style="352"/>
    <col min="3340" max="3340" width="15.453125" style="352" bestFit="1" customWidth="1"/>
    <col min="3341" max="3584" width="12.453125" style="352"/>
    <col min="3585" max="3585" width="17" style="352" customWidth="1"/>
    <col min="3586" max="3586" width="2.7265625" style="352" customWidth="1"/>
    <col min="3587" max="3587" width="7.26953125" style="352" customWidth="1"/>
    <col min="3588" max="3589" width="9.453125" style="352" customWidth="1"/>
    <col min="3590" max="3590" width="14" style="352" customWidth="1"/>
    <col min="3591" max="3591" width="2.1796875" style="352" customWidth="1"/>
    <col min="3592" max="3592" width="16.1796875" style="352" customWidth="1"/>
    <col min="3593" max="3593" width="15.453125" style="352" customWidth="1"/>
    <col min="3594" max="3594" width="16.81640625" style="352" customWidth="1"/>
    <col min="3595" max="3595" width="12.453125" style="352"/>
    <col min="3596" max="3596" width="15.453125" style="352" bestFit="1" customWidth="1"/>
    <col min="3597" max="3840" width="12.453125" style="352"/>
    <col min="3841" max="3841" width="17" style="352" customWidth="1"/>
    <col min="3842" max="3842" width="2.7265625" style="352" customWidth="1"/>
    <col min="3843" max="3843" width="7.26953125" style="352" customWidth="1"/>
    <col min="3844" max="3845" width="9.453125" style="352" customWidth="1"/>
    <col min="3846" max="3846" width="14" style="352" customWidth="1"/>
    <col min="3847" max="3847" width="2.1796875" style="352" customWidth="1"/>
    <col min="3848" max="3848" width="16.1796875" style="352" customWidth="1"/>
    <col min="3849" max="3849" width="15.453125" style="352" customWidth="1"/>
    <col min="3850" max="3850" width="16.81640625" style="352" customWidth="1"/>
    <col min="3851" max="3851" width="12.453125" style="352"/>
    <col min="3852" max="3852" width="15.453125" style="352" bestFit="1" customWidth="1"/>
    <col min="3853" max="4096" width="12.453125" style="352"/>
    <col min="4097" max="4097" width="17" style="352" customWidth="1"/>
    <col min="4098" max="4098" width="2.7265625" style="352" customWidth="1"/>
    <col min="4099" max="4099" width="7.26953125" style="352" customWidth="1"/>
    <col min="4100" max="4101" width="9.453125" style="352" customWidth="1"/>
    <col min="4102" max="4102" width="14" style="352" customWidth="1"/>
    <col min="4103" max="4103" width="2.1796875" style="352" customWidth="1"/>
    <col min="4104" max="4104" width="16.1796875" style="352" customWidth="1"/>
    <col min="4105" max="4105" width="15.453125" style="352" customWidth="1"/>
    <col min="4106" max="4106" width="16.81640625" style="352" customWidth="1"/>
    <col min="4107" max="4107" width="12.453125" style="352"/>
    <col min="4108" max="4108" width="15.453125" style="352" bestFit="1" customWidth="1"/>
    <col min="4109" max="4352" width="12.453125" style="352"/>
    <col min="4353" max="4353" width="17" style="352" customWidth="1"/>
    <col min="4354" max="4354" width="2.7265625" style="352" customWidth="1"/>
    <col min="4355" max="4355" width="7.26953125" style="352" customWidth="1"/>
    <col min="4356" max="4357" width="9.453125" style="352" customWidth="1"/>
    <col min="4358" max="4358" width="14" style="352" customWidth="1"/>
    <col min="4359" max="4359" width="2.1796875" style="352" customWidth="1"/>
    <col min="4360" max="4360" width="16.1796875" style="352" customWidth="1"/>
    <col min="4361" max="4361" width="15.453125" style="352" customWidth="1"/>
    <col min="4362" max="4362" width="16.81640625" style="352" customWidth="1"/>
    <col min="4363" max="4363" width="12.453125" style="352"/>
    <col min="4364" max="4364" width="15.453125" style="352" bestFit="1" customWidth="1"/>
    <col min="4365" max="4608" width="12.453125" style="352"/>
    <col min="4609" max="4609" width="17" style="352" customWidth="1"/>
    <col min="4610" max="4610" width="2.7265625" style="352" customWidth="1"/>
    <col min="4611" max="4611" width="7.26953125" style="352" customWidth="1"/>
    <col min="4612" max="4613" width="9.453125" style="352" customWidth="1"/>
    <col min="4614" max="4614" width="14" style="352" customWidth="1"/>
    <col min="4615" max="4615" width="2.1796875" style="352" customWidth="1"/>
    <col min="4616" max="4616" width="16.1796875" style="352" customWidth="1"/>
    <col min="4617" max="4617" width="15.453125" style="352" customWidth="1"/>
    <col min="4618" max="4618" width="16.81640625" style="352" customWidth="1"/>
    <col min="4619" max="4619" width="12.453125" style="352"/>
    <col min="4620" max="4620" width="15.453125" style="352" bestFit="1" customWidth="1"/>
    <col min="4621" max="4864" width="12.453125" style="352"/>
    <col min="4865" max="4865" width="17" style="352" customWidth="1"/>
    <col min="4866" max="4866" width="2.7265625" style="352" customWidth="1"/>
    <col min="4867" max="4867" width="7.26953125" style="352" customWidth="1"/>
    <col min="4868" max="4869" width="9.453125" style="352" customWidth="1"/>
    <col min="4870" max="4870" width="14" style="352" customWidth="1"/>
    <col min="4871" max="4871" width="2.1796875" style="352" customWidth="1"/>
    <col min="4872" max="4872" width="16.1796875" style="352" customWidth="1"/>
    <col min="4873" max="4873" width="15.453125" style="352" customWidth="1"/>
    <col min="4874" max="4874" width="16.81640625" style="352" customWidth="1"/>
    <col min="4875" max="4875" width="12.453125" style="352"/>
    <col min="4876" max="4876" width="15.453125" style="352" bestFit="1" customWidth="1"/>
    <col min="4877" max="5120" width="12.453125" style="352"/>
    <col min="5121" max="5121" width="17" style="352" customWidth="1"/>
    <col min="5122" max="5122" width="2.7265625" style="352" customWidth="1"/>
    <col min="5123" max="5123" width="7.26953125" style="352" customWidth="1"/>
    <col min="5124" max="5125" width="9.453125" style="352" customWidth="1"/>
    <col min="5126" max="5126" width="14" style="352" customWidth="1"/>
    <col min="5127" max="5127" width="2.1796875" style="352" customWidth="1"/>
    <col min="5128" max="5128" width="16.1796875" style="352" customWidth="1"/>
    <col min="5129" max="5129" width="15.453125" style="352" customWidth="1"/>
    <col min="5130" max="5130" width="16.81640625" style="352" customWidth="1"/>
    <col min="5131" max="5131" width="12.453125" style="352"/>
    <col min="5132" max="5132" width="15.453125" style="352" bestFit="1" customWidth="1"/>
    <col min="5133" max="5376" width="12.453125" style="352"/>
    <col min="5377" max="5377" width="17" style="352" customWidth="1"/>
    <col min="5378" max="5378" width="2.7265625" style="352" customWidth="1"/>
    <col min="5379" max="5379" width="7.26953125" style="352" customWidth="1"/>
    <col min="5380" max="5381" width="9.453125" style="352" customWidth="1"/>
    <col min="5382" max="5382" width="14" style="352" customWidth="1"/>
    <col min="5383" max="5383" width="2.1796875" style="352" customWidth="1"/>
    <col min="5384" max="5384" width="16.1796875" style="352" customWidth="1"/>
    <col min="5385" max="5385" width="15.453125" style="352" customWidth="1"/>
    <col min="5386" max="5386" width="16.81640625" style="352" customWidth="1"/>
    <col min="5387" max="5387" width="12.453125" style="352"/>
    <col min="5388" max="5388" width="15.453125" style="352" bestFit="1" customWidth="1"/>
    <col min="5389" max="5632" width="12.453125" style="352"/>
    <col min="5633" max="5633" width="17" style="352" customWidth="1"/>
    <col min="5634" max="5634" width="2.7265625" style="352" customWidth="1"/>
    <col min="5635" max="5635" width="7.26953125" style="352" customWidth="1"/>
    <col min="5636" max="5637" width="9.453125" style="352" customWidth="1"/>
    <col min="5638" max="5638" width="14" style="352" customWidth="1"/>
    <col min="5639" max="5639" width="2.1796875" style="352" customWidth="1"/>
    <col min="5640" max="5640" width="16.1796875" style="352" customWidth="1"/>
    <col min="5641" max="5641" width="15.453125" style="352" customWidth="1"/>
    <col min="5642" max="5642" width="16.81640625" style="352" customWidth="1"/>
    <col min="5643" max="5643" width="12.453125" style="352"/>
    <col min="5644" max="5644" width="15.453125" style="352" bestFit="1" customWidth="1"/>
    <col min="5645" max="5888" width="12.453125" style="352"/>
    <col min="5889" max="5889" width="17" style="352" customWidth="1"/>
    <col min="5890" max="5890" width="2.7265625" style="352" customWidth="1"/>
    <col min="5891" max="5891" width="7.26953125" style="352" customWidth="1"/>
    <col min="5892" max="5893" width="9.453125" style="352" customWidth="1"/>
    <col min="5894" max="5894" width="14" style="352" customWidth="1"/>
    <col min="5895" max="5895" width="2.1796875" style="352" customWidth="1"/>
    <col min="5896" max="5896" width="16.1796875" style="352" customWidth="1"/>
    <col min="5897" max="5897" width="15.453125" style="352" customWidth="1"/>
    <col min="5898" max="5898" width="16.81640625" style="352" customWidth="1"/>
    <col min="5899" max="5899" width="12.453125" style="352"/>
    <col min="5900" max="5900" width="15.453125" style="352" bestFit="1" customWidth="1"/>
    <col min="5901" max="6144" width="12.453125" style="352"/>
    <col min="6145" max="6145" width="17" style="352" customWidth="1"/>
    <col min="6146" max="6146" width="2.7265625" style="352" customWidth="1"/>
    <col min="6147" max="6147" width="7.26953125" style="352" customWidth="1"/>
    <col min="6148" max="6149" width="9.453125" style="352" customWidth="1"/>
    <col min="6150" max="6150" width="14" style="352" customWidth="1"/>
    <col min="6151" max="6151" width="2.1796875" style="352" customWidth="1"/>
    <col min="6152" max="6152" width="16.1796875" style="352" customWidth="1"/>
    <col min="6153" max="6153" width="15.453125" style="352" customWidth="1"/>
    <col min="6154" max="6154" width="16.81640625" style="352" customWidth="1"/>
    <col min="6155" max="6155" width="12.453125" style="352"/>
    <col min="6156" max="6156" width="15.453125" style="352" bestFit="1" customWidth="1"/>
    <col min="6157" max="6400" width="12.453125" style="352"/>
    <col min="6401" max="6401" width="17" style="352" customWidth="1"/>
    <col min="6402" max="6402" width="2.7265625" style="352" customWidth="1"/>
    <col min="6403" max="6403" width="7.26953125" style="352" customWidth="1"/>
    <col min="6404" max="6405" width="9.453125" style="352" customWidth="1"/>
    <col min="6406" max="6406" width="14" style="352" customWidth="1"/>
    <col min="6407" max="6407" width="2.1796875" style="352" customWidth="1"/>
    <col min="6408" max="6408" width="16.1796875" style="352" customWidth="1"/>
    <col min="6409" max="6409" width="15.453125" style="352" customWidth="1"/>
    <col min="6410" max="6410" width="16.81640625" style="352" customWidth="1"/>
    <col min="6411" max="6411" width="12.453125" style="352"/>
    <col min="6412" max="6412" width="15.453125" style="352" bestFit="1" customWidth="1"/>
    <col min="6413" max="6656" width="12.453125" style="352"/>
    <col min="6657" max="6657" width="17" style="352" customWidth="1"/>
    <col min="6658" max="6658" width="2.7265625" style="352" customWidth="1"/>
    <col min="6659" max="6659" width="7.26953125" style="352" customWidth="1"/>
    <col min="6660" max="6661" width="9.453125" style="352" customWidth="1"/>
    <col min="6662" max="6662" width="14" style="352" customWidth="1"/>
    <col min="6663" max="6663" width="2.1796875" style="352" customWidth="1"/>
    <col min="6664" max="6664" width="16.1796875" style="352" customWidth="1"/>
    <col min="6665" max="6665" width="15.453125" style="352" customWidth="1"/>
    <col min="6666" max="6666" width="16.81640625" style="352" customWidth="1"/>
    <col min="6667" max="6667" width="12.453125" style="352"/>
    <col min="6668" max="6668" width="15.453125" style="352" bestFit="1" customWidth="1"/>
    <col min="6669" max="6912" width="12.453125" style="352"/>
    <col min="6913" max="6913" width="17" style="352" customWidth="1"/>
    <col min="6914" max="6914" width="2.7265625" style="352" customWidth="1"/>
    <col min="6915" max="6915" width="7.26953125" style="352" customWidth="1"/>
    <col min="6916" max="6917" width="9.453125" style="352" customWidth="1"/>
    <col min="6918" max="6918" width="14" style="352" customWidth="1"/>
    <col min="6919" max="6919" width="2.1796875" style="352" customWidth="1"/>
    <col min="6920" max="6920" width="16.1796875" style="352" customWidth="1"/>
    <col min="6921" max="6921" width="15.453125" style="352" customWidth="1"/>
    <col min="6922" max="6922" width="16.81640625" style="352" customWidth="1"/>
    <col min="6923" max="6923" width="12.453125" style="352"/>
    <col min="6924" max="6924" width="15.453125" style="352" bestFit="1" customWidth="1"/>
    <col min="6925" max="7168" width="12.453125" style="352"/>
    <col min="7169" max="7169" width="17" style="352" customWidth="1"/>
    <col min="7170" max="7170" width="2.7265625" style="352" customWidth="1"/>
    <col min="7171" max="7171" width="7.26953125" style="352" customWidth="1"/>
    <col min="7172" max="7173" width="9.453125" style="352" customWidth="1"/>
    <col min="7174" max="7174" width="14" style="352" customWidth="1"/>
    <col min="7175" max="7175" width="2.1796875" style="352" customWidth="1"/>
    <col min="7176" max="7176" width="16.1796875" style="352" customWidth="1"/>
    <col min="7177" max="7177" width="15.453125" style="352" customWidth="1"/>
    <col min="7178" max="7178" width="16.81640625" style="352" customWidth="1"/>
    <col min="7179" max="7179" width="12.453125" style="352"/>
    <col min="7180" max="7180" width="15.453125" style="352" bestFit="1" customWidth="1"/>
    <col min="7181" max="7424" width="12.453125" style="352"/>
    <col min="7425" max="7425" width="17" style="352" customWidth="1"/>
    <col min="7426" max="7426" width="2.7265625" style="352" customWidth="1"/>
    <col min="7427" max="7427" width="7.26953125" style="352" customWidth="1"/>
    <col min="7428" max="7429" width="9.453125" style="352" customWidth="1"/>
    <col min="7430" max="7430" width="14" style="352" customWidth="1"/>
    <col min="7431" max="7431" width="2.1796875" style="352" customWidth="1"/>
    <col min="7432" max="7432" width="16.1796875" style="352" customWidth="1"/>
    <col min="7433" max="7433" width="15.453125" style="352" customWidth="1"/>
    <col min="7434" max="7434" width="16.81640625" style="352" customWidth="1"/>
    <col min="7435" max="7435" width="12.453125" style="352"/>
    <col min="7436" max="7436" width="15.453125" style="352" bestFit="1" customWidth="1"/>
    <col min="7437" max="7680" width="12.453125" style="352"/>
    <col min="7681" max="7681" width="17" style="352" customWidth="1"/>
    <col min="7682" max="7682" width="2.7265625" style="352" customWidth="1"/>
    <col min="7683" max="7683" width="7.26953125" style="352" customWidth="1"/>
    <col min="7684" max="7685" width="9.453125" style="352" customWidth="1"/>
    <col min="7686" max="7686" width="14" style="352" customWidth="1"/>
    <col min="7687" max="7687" width="2.1796875" style="352" customWidth="1"/>
    <col min="7688" max="7688" width="16.1796875" style="352" customWidth="1"/>
    <col min="7689" max="7689" width="15.453125" style="352" customWidth="1"/>
    <col min="7690" max="7690" width="16.81640625" style="352" customWidth="1"/>
    <col min="7691" max="7691" width="12.453125" style="352"/>
    <col min="7692" max="7692" width="15.453125" style="352" bestFit="1" customWidth="1"/>
    <col min="7693" max="7936" width="12.453125" style="352"/>
    <col min="7937" max="7937" width="17" style="352" customWidth="1"/>
    <col min="7938" max="7938" width="2.7265625" style="352" customWidth="1"/>
    <col min="7939" max="7939" width="7.26953125" style="352" customWidth="1"/>
    <col min="7940" max="7941" width="9.453125" style="352" customWidth="1"/>
    <col min="7942" max="7942" width="14" style="352" customWidth="1"/>
    <col min="7943" max="7943" width="2.1796875" style="352" customWidth="1"/>
    <col min="7944" max="7944" width="16.1796875" style="352" customWidth="1"/>
    <col min="7945" max="7945" width="15.453125" style="352" customWidth="1"/>
    <col min="7946" max="7946" width="16.81640625" style="352" customWidth="1"/>
    <col min="7947" max="7947" width="12.453125" style="352"/>
    <col min="7948" max="7948" width="15.453125" style="352" bestFit="1" customWidth="1"/>
    <col min="7949" max="8192" width="12.453125" style="352"/>
    <col min="8193" max="8193" width="17" style="352" customWidth="1"/>
    <col min="8194" max="8194" width="2.7265625" style="352" customWidth="1"/>
    <col min="8195" max="8195" width="7.26953125" style="352" customWidth="1"/>
    <col min="8196" max="8197" width="9.453125" style="352" customWidth="1"/>
    <col min="8198" max="8198" width="14" style="352" customWidth="1"/>
    <col min="8199" max="8199" width="2.1796875" style="352" customWidth="1"/>
    <col min="8200" max="8200" width="16.1796875" style="352" customWidth="1"/>
    <col min="8201" max="8201" width="15.453125" style="352" customWidth="1"/>
    <col min="8202" max="8202" width="16.81640625" style="352" customWidth="1"/>
    <col min="8203" max="8203" width="12.453125" style="352"/>
    <col min="8204" max="8204" width="15.453125" style="352" bestFit="1" customWidth="1"/>
    <col min="8205" max="8448" width="12.453125" style="352"/>
    <col min="8449" max="8449" width="17" style="352" customWidth="1"/>
    <col min="8450" max="8450" width="2.7265625" style="352" customWidth="1"/>
    <col min="8451" max="8451" width="7.26953125" style="352" customWidth="1"/>
    <col min="8452" max="8453" width="9.453125" style="352" customWidth="1"/>
    <col min="8454" max="8454" width="14" style="352" customWidth="1"/>
    <col min="8455" max="8455" width="2.1796875" style="352" customWidth="1"/>
    <col min="8456" max="8456" width="16.1796875" style="352" customWidth="1"/>
    <col min="8457" max="8457" width="15.453125" style="352" customWidth="1"/>
    <col min="8458" max="8458" width="16.81640625" style="352" customWidth="1"/>
    <col min="8459" max="8459" width="12.453125" style="352"/>
    <col min="8460" max="8460" width="15.453125" style="352" bestFit="1" customWidth="1"/>
    <col min="8461" max="8704" width="12.453125" style="352"/>
    <col min="8705" max="8705" width="17" style="352" customWidth="1"/>
    <col min="8706" max="8706" width="2.7265625" style="352" customWidth="1"/>
    <col min="8707" max="8707" width="7.26953125" style="352" customWidth="1"/>
    <col min="8708" max="8709" width="9.453125" style="352" customWidth="1"/>
    <col min="8710" max="8710" width="14" style="352" customWidth="1"/>
    <col min="8711" max="8711" width="2.1796875" style="352" customWidth="1"/>
    <col min="8712" max="8712" width="16.1796875" style="352" customWidth="1"/>
    <col min="8713" max="8713" width="15.453125" style="352" customWidth="1"/>
    <col min="8714" max="8714" width="16.81640625" style="352" customWidth="1"/>
    <col min="8715" max="8715" width="12.453125" style="352"/>
    <col min="8716" max="8716" width="15.453125" style="352" bestFit="1" customWidth="1"/>
    <col min="8717" max="8960" width="12.453125" style="352"/>
    <col min="8961" max="8961" width="17" style="352" customWidth="1"/>
    <col min="8962" max="8962" width="2.7265625" style="352" customWidth="1"/>
    <col min="8963" max="8963" width="7.26953125" style="352" customWidth="1"/>
    <col min="8964" max="8965" width="9.453125" style="352" customWidth="1"/>
    <col min="8966" max="8966" width="14" style="352" customWidth="1"/>
    <col min="8967" max="8967" width="2.1796875" style="352" customWidth="1"/>
    <col min="8968" max="8968" width="16.1796875" style="352" customWidth="1"/>
    <col min="8969" max="8969" width="15.453125" style="352" customWidth="1"/>
    <col min="8970" max="8970" width="16.81640625" style="352" customWidth="1"/>
    <col min="8971" max="8971" width="12.453125" style="352"/>
    <col min="8972" max="8972" width="15.453125" style="352" bestFit="1" customWidth="1"/>
    <col min="8973" max="9216" width="12.453125" style="352"/>
    <col min="9217" max="9217" width="17" style="352" customWidth="1"/>
    <col min="9218" max="9218" width="2.7265625" style="352" customWidth="1"/>
    <col min="9219" max="9219" width="7.26953125" style="352" customWidth="1"/>
    <col min="9220" max="9221" width="9.453125" style="352" customWidth="1"/>
    <col min="9222" max="9222" width="14" style="352" customWidth="1"/>
    <col min="9223" max="9223" width="2.1796875" style="352" customWidth="1"/>
    <col min="9224" max="9224" width="16.1796875" style="352" customWidth="1"/>
    <col min="9225" max="9225" width="15.453125" style="352" customWidth="1"/>
    <col min="9226" max="9226" width="16.81640625" style="352" customWidth="1"/>
    <col min="9227" max="9227" width="12.453125" style="352"/>
    <col min="9228" max="9228" width="15.453125" style="352" bestFit="1" customWidth="1"/>
    <col min="9229" max="9472" width="12.453125" style="352"/>
    <col min="9473" max="9473" width="17" style="352" customWidth="1"/>
    <col min="9474" max="9474" width="2.7265625" style="352" customWidth="1"/>
    <col min="9475" max="9475" width="7.26953125" style="352" customWidth="1"/>
    <col min="9476" max="9477" width="9.453125" style="352" customWidth="1"/>
    <col min="9478" max="9478" width="14" style="352" customWidth="1"/>
    <col min="9479" max="9479" width="2.1796875" style="352" customWidth="1"/>
    <col min="9480" max="9480" width="16.1796875" style="352" customWidth="1"/>
    <col min="9481" max="9481" width="15.453125" style="352" customWidth="1"/>
    <col min="9482" max="9482" width="16.81640625" style="352" customWidth="1"/>
    <col min="9483" max="9483" width="12.453125" style="352"/>
    <col min="9484" max="9484" width="15.453125" style="352" bestFit="1" customWidth="1"/>
    <col min="9485" max="9728" width="12.453125" style="352"/>
    <col min="9729" max="9729" width="17" style="352" customWidth="1"/>
    <col min="9730" max="9730" width="2.7265625" style="352" customWidth="1"/>
    <col min="9731" max="9731" width="7.26953125" style="352" customWidth="1"/>
    <col min="9732" max="9733" width="9.453125" style="352" customWidth="1"/>
    <col min="9734" max="9734" width="14" style="352" customWidth="1"/>
    <col min="9735" max="9735" width="2.1796875" style="352" customWidth="1"/>
    <col min="9736" max="9736" width="16.1796875" style="352" customWidth="1"/>
    <col min="9737" max="9737" width="15.453125" style="352" customWidth="1"/>
    <col min="9738" max="9738" width="16.81640625" style="352" customWidth="1"/>
    <col min="9739" max="9739" width="12.453125" style="352"/>
    <col min="9740" max="9740" width="15.453125" style="352" bestFit="1" customWidth="1"/>
    <col min="9741" max="9984" width="12.453125" style="352"/>
    <col min="9985" max="9985" width="17" style="352" customWidth="1"/>
    <col min="9986" max="9986" width="2.7265625" style="352" customWidth="1"/>
    <col min="9987" max="9987" width="7.26953125" style="352" customWidth="1"/>
    <col min="9988" max="9989" width="9.453125" style="352" customWidth="1"/>
    <col min="9990" max="9990" width="14" style="352" customWidth="1"/>
    <col min="9991" max="9991" width="2.1796875" style="352" customWidth="1"/>
    <col min="9992" max="9992" width="16.1796875" style="352" customWidth="1"/>
    <col min="9993" max="9993" width="15.453125" style="352" customWidth="1"/>
    <col min="9994" max="9994" width="16.81640625" style="352" customWidth="1"/>
    <col min="9995" max="9995" width="12.453125" style="352"/>
    <col min="9996" max="9996" width="15.453125" style="352" bestFit="1" customWidth="1"/>
    <col min="9997" max="10240" width="12.453125" style="352"/>
    <col min="10241" max="10241" width="17" style="352" customWidth="1"/>
    <col min="10242" max="10242" width="2.7265625" style="352" customWidth="1"/>
    <col min="10243" max="10243" width="7.26953125" style="352" customWidth="1"/>
    <col min="10244" max="10245" width="9.453125" style="352" customWidth="1"/>
    <col min="10246" max="10246" width="14" style="352" customWidth="1"/>
    <col min="10247" max="10247" width="2.1796875" style="352" customWidth="1"/>
    <col min="10248" max="10248" width="16.1796875" style="352" customWidth="1"/>
    <col min="10249" max="10249" width="15.453125" style="352" customWidth="1"/>
    <col min="10250" max="10250" width="16.81640625" style="352" customWidth="1"/>
    <col min="10251" max="10251" width="12.453125" style="352"/>
    <col min="10252" max="10252" width="15.453125" style="352" bestFit="1" customWidth="1"/>
    <col min="10253" max="10496" width="12.453125" style="352"/>
    <col min="10497" max="10497" width="17" style="352" customWidth="1"/>
    <col min="10498" max="10498" width="2.7265625" style="352" customWidth="1"/>
    <col min="10499" max="10499" width="7.26953125" style="352" customWidth="1"/>
    <col min="10500" max="10501" width="9.453125" style="352" customWidth="1"/>
    <col min="10502" max="10502" width="14" style="352" customWidth="1"/>
    <col min="10503" max="10503" width="2.1796875" style="352" customWidth="1"/>
    <col min="10504" max="10504" width="16.1796875" style="352" customWidth="1"/>
    <col min="10505" max="10505" width="15.453125" style="352" customWidth="1"/>
    <col min="10506" max="10506" width="16.81640625" style="352" customWidth="1"/>
    <col min="10507" max="10507" width="12.453125" style="352"/>
    <col min="10508" max="10508" width="15.453125" style="352" bestFit="1" customWidth="1"/>
    <col min="10509" max="10752" width="12.453125" style="352"/>
    <col min="10753" max="10753" width="17" style="352" customWidth="1"/>
    <col min="10754" max="10754" width="2.7265625" style="352" customWidth="1"/>
    <col min="10755" max="10755" width="7.26953125" style="352" customWidth="1"/>
    <col min="10756" max="10757" width="9.453125" style="352" customWidth="1"/>
    <col min="10758" max="10758" width="14" style="352" customWidth="1"/>
    <col min="10759" max="10759" width="2.1796875" style="352" customWidth="1"/>
    <col min="10760" max="10760" width="16.1796875" style="352" customWidth="1"/>
    <col min="10761" max="10761" width="15.453125" style="352" customWidth="1"/>
    <col min="10762" max="10762" width="16.81640625" style="352" customWidth="1"/>
    <col min="10763" max="10763" width="12.453125" style="352"/>
    <col min="10764" max="10764" width="15.453125" style="352" bestFit="1" customWidth="1"/>
    <col min="10765" max="11008" width="12.453125" style="352"/>
    <col min="11009" max="11009" width="17" style="352" customWidth="1"/>
    <col min="11010" max="11010" width="2.7265625" style="352" customWidth="1"/>
    <col min="11011" max="11011" width="7.26953125" style="352" customWidth="1"/>
    <col min="11012" max="11013" width="9.453125" style="352" customWidth="1"/>
    <col min="11014" max="11014" width="14" style="352" customWidth="1"/>
    <col min="11015" max="11015" width="2.1796875" style="352" customWidth="1"/>
    <col min="11016" max="11016" width="16.1796875" style="352" customWidth="1"/>
    <col min="11017" max="11017" width="15.453125" style="352" customWidth="1"/>
    <col min="11018" max="11018" width="16.81640625" style="352" customWidth="1"/>
    <col min="11019" max="11019" width="12.453125" style="352"/>
    <col min="11020" max="11020" width="15.453125" style="352" bestFit="1" customWidth="1"/>
    <col min="11021" max="11264" width="12.453125" style="352"/>
    <col min="11265" max="11265" width="17" style="352" customWidth="1"/>
    <col min="11266" max="11266" width="2.7265625" style="352" customWidth="1"/>
    <col min="11267" max="11267" width="7.26953125" style="352" customWidth="1"/>
    <col min="11268" max="11269" width="9.453125" style="352" customWidth="1"/>
    <col min="11270" max="11270" width="14" style="352" customWidth="1"/>
    <col min="11271" max="11271" width="2.1796875" style="352" customWidth="1"/>
    <col min="11272" max="11272" width="16.1796875" style="352" customWidth="1"/>
    <col min="11273" max="11273" width="15.453125" style="352" customWidth="1"/>
    <col min="11274" max="11274" width="16.81640625" style="352" customWidth="1"/>
    <col min="11275" max="11275" width="12.453125" style="352"/>
    <col min="11276" max="11276" width="15.453125" style="352" bestFit="1" customWidth="1"/>
    <col min="11277" max="11520" width="12.453125" style="352"/>
    <col min="11521" max="11521" width="17" style="352" customWidth="1"/>
    <col min="11522" max="11522" width="2.7265625" style="352" customWidth="1"/>
    <col min="11523" max="11523" width="7.26953125" style="352" customWidth="1"/>
    <col min="11524" max="11525" width="9.453125" style="352" customWidth="1"/>
    <col min="11526" max="11526" width="14" style="352" customWidth="1"/>
    <col min="11527" max="11527" width="2.1796875" style="352" customWidth="1"/>
    <col min="11528" max="11528" width="16.1796875" style="352" customWidth="1"/>
    <col min="11529" max="11529" width="15.453125" style="352" customWidth="1"/>
    <col min="11530" max="11530" width="16.81640625" style="352" customWidth="1"/>
    <col min="11531" max="11531" width="12.453125" style="352"/>
    <col min="11532" max="11532" width="15.453125" style="352" bestFit="1" customWidth="1"/>
    <col min="11533" max="11776" width="12.453125" style="352"/>
    <col min="11777" max="11777" width="17" style="352" customWidth="1"/>
    <col min="11778" max="11778" width="2.7265625" style="352" customWidth="1"/>
    <col min="11779" max="11779" width="7.26953125" style="352" customWidth="1"/>
    <col min="11780" max="11781" width="9.453125" style="352" customWidth="1"/>
    <col min="11782" max="11782" width="14" style="352" customWidth="1"/>
    <col min="11783" max="11783" width="2.1796875" style="352" customWidth="1"/>
    <col min="11784" max="11784" width="16.1796875" style="352" customWidth="1"/>
    <col min="11785" max="11785" width="15.453125" style="352" customWidth="1"/>
    <col min="11786" max="11786" width="16.81640625" style="352" customWidth="1"/>
    <col min="11787" max="11787" width="12.453125" style="352"/>
    <col min="11788" max="11788" width="15.453125" style="352" bestFit="1" customWidth="1"/>
    <col min="11789" max="12032" width="12.453125" style="352"/>
    <col min="12033" max="12033" width="17" style="352" customWidth="1"/>
    <col min="12034" max="12034" width="2.7265625" style="352" customWidth="1"/>
    <col min="12035" max="12035" width="7.26953125" style="352" customWidth="1"/>
    <col min="12036" max="12037" width="9.453125" style="352" customWidth="1"/>
    <col min="12038" max="12038" width="14" style="352" customWidth="1"/>
    <col min="12039" max="12039" width="2.1796875" style="352" customWidth="1"/>
    <col min="12040" max="12040" width="16.1796875" style="352" customWidth="1"/>
    <col min="12041" max="12041" width="15.453125" style="352" customWidth="1"/>
    <col min="12042" max="12042" width="16.81640625" style="352" customWidth="1"/>
    <col min="12043" max="12043" width="12.453125" style="352"/>
    <col min="12044" max="12044" width="15.453125" style="352" bestFit="1" customWidth="1"/>
    <col min="12045" max="12288" width="12.453125" style="352"/>
    <col min="12289" max="12289" width="17" style="352" customWidth="1"/>
    <col min="12290" max="12290" width="2.7265625" style="352" customWidth="1"/>
    <col min="12291" max="12291" width="7.26953125" style="352" customWidth="1"/>
    <col min="12292" max="12293" width="9.453125" style="352" customWidth="1"/>
    <col min="12294" max="12294" width="14" style="352" customWidth="1"/>
    <col min="12295" max="12295" width="2.1796875" style="352" customWidth="1"/>
    <col min="12296" max="12296" width="16.1796875" style="352" customWidth="1"/>
    <col min="12297" max="12297" width="15.453125" style="352" customWidth="1"/>
    <col min="12298" max="12298" width="16.81640625" style="352" customWidth="1"/>
    <col min="12299" max="12299" width="12.453125" style="352"/>
    <col min="12300" max="12300" width="15.453125" style="352" bestFit="1" customWidth="1"/>
    <col min="12301" max="12544" width="12.453125" style="352"/>
    <col min="12545" max="12545" width="17" style="352" customWidth="1"/>
    <col min="12546" max="12546" width="2.7265625" style="352" customWidth="1"/>
    <col min="12547" max="12547" width="7.26953125" style="352" customWidth="1"/>
    <col min="12548" max="12549" width="9.453125" style="352" customWidth="1"/>
    <col min="12550" max="12550" width="14" style="352" customWidth="1"/>
    <col min="12551" max="12551" width="2.1796875" style="352" customWidth="1"/>
    <col min="12552" max="12552" width="16.1796875" style="352" customWidth="1"/>
    <col min="12553" max="12553" width="15.453125" style="352" customWidth="1"/>
    <col min="12554" max="12554" width="16.81640625" style="352" customWidth="1"/>
    <col min="12555" max="12555" width="12.453125" style="352"/>
    <col min="12556" max="12556" width="15.453125" style="352" bestFit="1" customWidth="1"/>
    <col min="12557" max="12800" width="12.453125" style="352"/>
    <col min="12801" max="12801" width="17" style="352" customWidth="1"/>
    <col min="12802" max="12802" width="2.7265625" style="352" customWidth="1"/>
    <col min="12803" max="12803" width="7.26953125" style="352" customWidth="1"/>
    <col min="12804" max="12805" width="9.453125" style="352" customWidth="1"/>
    <col min="12806" max="12806" width="14" style="352" customWidth="1"/>
    <col min="12807" max="12807" width="2.1796875" style="352" customWidth="1"/>
    <col min="12808" max="12808" width="16.1796875" style="352" customWidth="1"/>
    <col min="12809" max="12809" width="15.453125" style="352" customWidth="1"/>
    <col min="12810" max="12810" width="16.81640625" style="352" customWidth="1"/>
    <col min="12811" max="12811" width="12.453125" style="352"/>
    <col min="12812" max="12812" width="15.453125" style="352" bestFit="1" customWidth="1"/>
    <col min="12813" max="13056" width="12.453125" style="352"/>
    <col min="13057" max="13057" width="17" style="352" customWidth="1"/>
    <col min="13058" max="13058" width="2.7265625" style="352" customWidth="1"/>
    <col min="13059" max="13059" width="7.26953125" style="352" customWidth="1"/>
    <col min="13060" max="13061" width="9.453125" style="352" customWidth="1"/>
    <col min="13062" max="13062" width="14" style="352" customWidth="1"/>
    <col min="13063" max="13063" width="2.1796875" style="352" customWidth="1"/>
    <col min="13064" max="13064" width="16.1796875" style="352" customWidth="1"/>
    <col min="13065" max="13065" width="15.453125" style="352" customWidth="1"/>
    <col min="13066" max="13066" width="16.81640625" style="352" customWidth="1"/>
    <col min="13067" max="13067" width="12.453125" style="352"/>
    <col min="13068" max="13068" width="15.453125" style="352" bestFit="1" customWidth="1"/>
    <col min="13069" max="13312" width="12.453125" style="352"/>
    <col min="13313" max="13313" width="17" style="352" customWidth="1"/>
    <col min="13314" max="13314" width="2.7265625" style="352" customWidth="1"/>
    <col min="13315" max="13315" width="7.26953125" style="352" customWidth="1"/>
    <col min="13316" max="13317" width="9.453125" style="352" customWidth="1"/>
    <col min="13318" max="13318" width="14" style="352" customWidth="1"/>
    <col min="13319" max="13319" width="2.1796875" style="352" customWidth="1"/>
    <col min="13320" max="13320" width="16.1796875" style="352" customWidth="1"/>
    <col min="13321" max="13321" width="15.453125" style="352" customWidth="1"/>
    <col min="13322" max="13322" width="16.81640625" style="352" customWidth="1"/>
    <col min="13323" max="13323" width="12.453125" style="352"/>
    <col min="13324" max="13324" width="15.453125" style="352" bestFit="1" customWidth="1"/>
    <col min="13325" max="13568" width="12.453125" style="352"/>
    <col min="13569" max="13569" width="17" style="352" customWidth="1"/>
    <col min="13570" max="13570" width="2.7265625" style="352" customWidth="1"/>
    <col min="13571" max="13571" width="7.26953125" style="352" customWidth="1"/>
    <col min="13572" max="13573" width="9.453125" style="352" customWidth="1"/>
    <col min="13574" max="13574" width="14" style="352" customWidth="1"/>
    <col min="13575" max="13575" width="2.1796875" style="352" customWidth="1"/>
    <col min="13576" max="13576" width="16.1796875" style="352" customWidth="1"/>
    <col min="13577" max="13577" width="15.453125" style="352" customWidth="1"/>
    <col min="13578" max="13578" width="16.81640625" style="352" customWidth="1"/>
    <col min="13579" max="13579" width="12.453125" style="352"/>
    <col min="13580" max="13580" width="15.453125" style="352" bestFit="1" customWidth="1"/>
    <col min="13581" max="13824" width="12.453125" style="352"/>
    <col min="13825" max="13825" width="17" style="352" customWidth="1"/>
    <col min="13826" max="13826" width="2.7265625" style="352" customWidth="1"/>
    <col min="13827" max="13827" width="7.26953125" style="352" customWidth="1"/>
    <col min="13828" max="13829" width="9.453125" style="352" customWidth="1"/>
    <col min="13830" max="13830" width="14" style="352" customWidth="1"/>
    <col min="13831" max="13831" width="2.1796875" style="352" customWidth="1"/>
    <col min="13832" max="13832" width="16.1796875" style="352" customWidth="1"/>
    <col min="13833" max="13833" width="15.453125" style="352" customWidth="1"/>
    <col min="13834" max="13834" width="16.81640625" style="352" customWidth="1"/>
    <col min="13835" max="13835" width="12.453125" style="352"/>
    <col min="13836" max="13836" width="15.453125" style="352" bestFit="1" customWidth="1"/>
    <col min="13837" max="14080" width="12.453125" style="352"/>
    <col min="14081" max="14081" width="17" style="352" customWidth="1"/>
    <col min="14082" max="14082" width="2.7265625" style="352" customWidth="1"/>
    <col min="14083" max="14083" width="7.26953125" style="352" customWidth="1"/>
    <col min="14084" max="14085" width="9.453125" style="352" customWidth="1"/>
    <col min="14086" max="14086" width="14" style="352" customWidth="1"/>
    <col min="14087" max="14087" width="2.1796875" style="352" customWidth="1"/>
    <col min="14088" max="14088" width="16.1796875" style="352" customWidth="1"/>
    <col min="14089" max="14089" width="15.453125" style="352" customWidth="1"/>
    <col min="14090" max="14090" width="16.81640625" style="352" customWidth="1"/>
    <col min="14091" max="14091" width="12.453125" style="352"/>
    <col min="14092" max="14092" width="15.453125" style="352" bestFit="1" customWidth="1"/>
    <col min="14093" max="14336" width="12.453125" style="352"/>
    <col min="14337" max="14337" width="17" style="352" customWidth="1"/>
    <col min="14338" max="14338" width="2.7265625" style="352" customWidth="1"/>
    <col min="14339" max="14339" width="7.26953125" style="352" customWidth="1"/>
    <col min="14340" max="14341" width="9.453125" style="352" customWidth="1"/>
    <col min="14342" max="14342" width="14" style="352" customWidth="1"/>
    <col min="14343" max="14343" width="2.1796875" style="352" customWidth="1"/>
    <col min="14344" max="14344" width="16.1796875" style="352" customWidth="1"/>
    <col min="14345" max="14345" width="15.453125" style="352" customWidth="1"/>
    <col min="14346" max="14346" width="16.81640625" style="352" customWidth="1"/>
    <col min="14347" max="14347" width="12.453125" style="352"/>
    <col min="14348" max="14348" width="15.453125" style="352" bestFit="1" customWidth="1"/>
    <col min="14349" max="14592" width="12.453125" style="352"/>
    <col min="14593" max="14593" width="17" style="352" customWidth="1"/>
    <col min="14594" max="14594" width="2.7265625" style="352" customWidth="1"/>
    <col min="14595" max="14595" width="7.26953125" style="352" customWidth="1"/>
    <col min="14596" max="14597" width="9.453125" style="352" customWidth="1"/>
    <col min="14598" max="14598" width="14" style="352" customWidth="1"/>
    <col min="14599" max="14599" width="2.1796875" style="352" customWidth="1"/>
    <col min="14600" max="14600" width="16.1796875" style="352" customWidth="1"/>
    <col min="14601" max="14601" width="15.453125" style="352" customWidth="1"/>
    <col min="14602" max="14602" width="16.81640625" style="352" customWidth="1"/>
    <col min="14603" max="14603" width="12.453125" style="352"/>
    <col min="14604" max="14604" width="15.453125" style="352" bestFit="1" customWidth="1"/>
    <col min="14605" max="14848" width="12.453125" style="352"/>
    <col min="14849" max="14849" width="17" style="352" customWidth="1"/>
    <col min="14850" max="14850" width="2.7265625" style="352" customWidth="1"/>
    <col min="14851" max="14851" width="7.26953125" style="352" customWidth="1"/>
    <col min="14852" max="14853" width="9.453125" style="352" customWidth="1"/>
    <col min="14854" max="14854" width="14" style="352" customWidth="1"/>
    <col min="14855" max="14855" width="2.1796875" style="352" customWidth="1"/>
    <col min="14856" max="14856" width="16.1796875" style="352" customWidth="1"/>
    <col min="14857" max="14857" width="15.453125" style="352" customWidth="1"/>
    <col min="14858" max="14858" width="16.81640625" style="352" customWidth="1"/>
    <col min="14859" max="14859" width="12.453125" style="352"/>
    <col min="14860" max="14860" width="15.453125" style="352" bestFit="1" customWidth="1"/>
    <col min="14861" max="15104" width="12.453125" style="352"/>
    <col min="15105" max="15105" width="17" style="352" customWidth="1"/>
    <col min="15106" max="15106" width="2.7265625" style="352" customWidth="1"/>
    <col min="15107" max="15107" width="7.26953125" style="352" customWidth="1"/>
    <col min="15108" max="15109" width="9.453125" style="352" customWidth="1"/>
    <col min="15110" max="15110" width="14" style="352" customWidth="1"/>
    <col min="15111" max="15111" width="2.1796875" style="352" customWidth="1"/>
    <col min="15112" max="15112" width="16.1796875" style="352" customWidth="1"/>
    <col min="15113" max="15113" width="15.453125" style="352" customWidth="1"/>
    <col min="15114" max="15114" width="16.81640625" style="352" customWidth="1"/>
    <col min="15115" max="15115" width="12.453125" style="352"/>
    <col min="15116" max="15116" width="15.453125" style="352" bestFit="1" customWidth="1"/>
    <col min="15117" max="15360" width="12.453125" style="352"/>
    <col min="15361" max="15361" width="17" style="352" customWidth="1"/>
    <col min="15362" max="15362" width="2.7265625" style="352" customWidth="1"/>
    <col min="15363" max="15363" width="7.26953125" style="352" customWidth="1"/>
    <col min="15364" max="15365" width="9.453125" style="352" customWidth="1"/>
    <col min="15366" max="15366" width="14" style="352" customWidth="1"/>
    <col min="15367" max="15367" width="2.1796875" style="352" customWidth="1"/>
    <col min="15368" max="15368" width="16.1796875" style="352" customWidth="1"/>
    <col min="15369" max="15369" width="15.453125" style="352" customWidth="1"/>
    <col min="15370" max="15370" width="16.81640625" style="352" customWidth="1"/>
    <col min="15371" max="15371" width="12.453125" style="352"/>
    <col min="15372" max="15372" width="15.453125" style="352" bestFit="1" customWidth="1"/>
    <col min="15373" max="15616" width="12.453125" style="352"/>
    <col min="15617" max="15617" width="17" style="352" customWidth="1"/>
    <col min="15618" max="15618" width="2.7265625" style="352" customWidth="1"/>
    <col min="15619" max="15619" width="7.26953125" style="352" customWidth="1"/>
    <col min="15620" max="15621" width="9.453125" style="352" customWidth="1"/>
    <col min="15622" max="15622" width="14" style="352" customWidth="1"/>
    <col min="15623" max="15623" width="2.1796875" style="352" customWidth="1"/>
    <col min="15624" max="15624" width="16.1796875" style="352" customWidth="1"/>
    <col min="15625" max="15625" width="15.453125" style="352" customWidth="1"/>
    <col min="15626" max="15626" width="16.81640625" style="352" customWidth="1"/>
    <col min="15627" max="15627" width="12.453125" style="352"/>
    <col min="15628" max="15628" width="15.453125" style="352" bestFit="1" customWidth="1"/>
    <col min="15629" max="15872" width="12.453125" style="352"/>
    <col min="15873" max="15873" width="17" style="352" customWidth="1"/>
    <col min="15874" max="15874" width="2.7265625" style="352" customWidth="1"/>
    <col min="15875" max="15875" width="7.26953125" style="352" customWidth="1"/>
    <col min="15876" max="15877" width="9.453125" style="352" customWidth="1"/>
    <col min="15878" max="15878" width="14" style="352" customWidth="1"/>
    <col min="15879" max="15879" width="2.1796875" style="352" customWidth="1"/>
    <col min="15880" max="15880" width="16.1796875" style="352" customWidth="1"/>
    <col min="15881" max="15881" width="15.453125" style="352" customWidth="1"/>
    <col min="15882" max="15882" width="16.81640625" style="352" customWidth="1"/>
    <col min="15883" max="15883" width="12.453125" style="352"/>
    <col min="15884" max="15884" width="15.453125" style="352" bestFit="1" customWidth="1"/>
    <col min="15885" max="16128" width="12.453125" style="352"/>
    <col min="16129" max="16129" width="17" style="352" customWidth="1"/>
    <col min="16130" max="16130" width="2.7265625" style="352" customWidth="1"/>
    <col min="16131" max="16131" width="7.26953125" style="352" customWidth="1"/>
    <col min="16132" max="16133" width="9.453125" style="352" customWidth="1"/>
    <col min="16134" max="16134" width="14" style="352" customWidth="1"/>
    <col min="16135" max="16135" width="2.1796875" style="352" customWidth="1"/>
    <col min="16136" max="16136" width="16.1796875" style="352" customWidth="1"/>
    <col min="16137" max="16137" width="15.453125" style="352" customWidth="1"/>
    <col min="16138" max="16138" width="16.81640625" style="352" customWidth="1"/>
    <col min="16139" max="16139" width="12.453125" style="352"/>
    <col min="16140" max="16140" width="15.453125" style="352" bestFit="1" customWidth="1"/>
    <col min="16141" max="16384" width="12.453125" style="352"/>
  </cols>
  <sheetData>
    <row r="1" spans="1:12" ht="18.5" thickBot="1" x14ac:dyDescent="0.45">
      <c r="A1" s="834" t="s">
        <v>440</v>
      </c>
      <c r="B1" s="834"/>
      <c r="C1" s="834"/>
      <c r="D1" s="835"/>
      <c r="E1" s="835"/>
      <c r="F1" s="835"/>
      <c r="G1" s="835"/>
      <c r="H1" s="835"/>
      <c r="I1" s="835"/>
      <c r="J1" s="835"/>
    </row>
    <row r="2" spans="1:12" ht="7.5" customHeight="1" x14ac:dyDescent="0.35">
      <c r="A2" s="836"/>
      <c r="B2" s="837"/>
      <c r="C2" s="837"/>
      <c r="D2" s="838"/>
      <c r="E2" s="838"/>
      <c r="F2" s="838"/>
      <c r="G2" s="838"/>
      <c r="H2" s="838"/>
      <c r="I2" s="838"/>
      <c r="J2" s="839"/>
    </row>
    <row r="3" spans="1:12" ht="15.75" customHeight="1" x14ac:dyDescent="0.35">
      <c r="A3" s="353" t="s">
        <v>441</v>
      </c>
      <c r="B3" s="354"/>
      <c r="C3" s="355"/>
      <c r="D3" s="356"/>
      <c r="E3" s="357" t="s">
        <v>442</v>
      </c>
      <c r="F3" s="358">
        <f>('Section A'!F3)-1</f>
        <v>20</v>
      </c>
      <c r="G3" s="840" t="s">
        <v>443</v>
      </c>
      <c r="H3" s="840"/>
      <c r="I3" s="359">
        <f>'Section A'!F4</f>
        <v>0</v>
      </c>
      <c r="J3" s="360"/>
      <c r="L3" s="361"/>
    </row>
    <row r="4" spans="1:12" ht="15.75" customHeight="1" x14ac:dyDescent="0.35">
      <c r="A4" s="353" t="s">
        <v>444</v>
      </c>
      <c r="B4" s="841">
        <f>'Section A'!B2</f>
        <v>0</v>
      </c>
      <c r="C4" s="841"/>
      <c r="D4" s="841"/>
      <c r="E4" s="841"/>
      <c r="F4" s="841"/>
      <c r="G4" s="840" t="s">
        <v>445</v>
      </c>
      <c r="H4" s="842"/>
      <c r="I4" s="362">
        <v>0</v>
      </c>
      <c r="J4" s="363"/>
    </row>
    <row r="5" spans="1:12" ht="15.75" customHeight="1" x14ac:dyDescent="0.35">
      <c r="A5" s="353" t="s">
        <v>446</v>
      </c>
      <c r="B5" s="843"/>
      <c r="C5" s="843"/>
      <c r="D5" s="843"/>
      <c r="E5" s="843"/>
      <c r="F5" s="843"/>
      <c r="G5" s="840" t="s">
        <v>447</v>
      </c>
      <c r="H5" s="842"/>
      <c r="I5" s="364">
        <v>44181</v>
      </c>
      <c r="J5" s="363"/>
    </row>
    <row r="6" spans="1:12" ht="9.75" customHeight="1" thickBot="1" x14ac:dyDescent="0.4">
      <c r="A6" s="859"/>
      <c r="B6" s="860"/>
      <c r="C6" s="860"/>
      <c r="D6" s="861"/>
      <c r="E6" s="861"/>
      <c r="F6" s="861"/>
      <c r="G6" s="861"/>
      <c r="H6" s="861"/>
      <c r="I6" s="861"/>
      <c r="J6" s="862"/>
    </row>
    <row r="7" spans="1:12" ht="11.25" customHeight="1" thickBot="1" x14ac:dyDescent="0.4">
      <c r="A7" s="863"/>
      <c r="B7" s="863"/>
      <c r="C7" s="863"/>
      <c r="D7" s="864"/>
      <c r="E7" s="864"/>
      <c r="F7" s="864"/>
      <c r="G7" s="864"/>
      <c r="H7" s="864"/>
      <c r="I7" s="864"/>
      <c r="J7" s="864"/>
    </row>
    <row r="8" spans="1:12" ht="15.75" customHeight="1" x14ac:dyDescent="0.35">
      <c r="A8" s="865"/>
      <c r="B8" s="865"/>
      <c r="C8" s="865"/>
      <c r="D8" s="865"/>
      <c r="E8" s="866"/>
      <c r="F8" s="867"/>
      <c r="G8" s="868"/>
      <c r="H8" s="365" t="s">
        <v>448</v>
      </c>
      <c r="I8" s="366"/>
      <c r="J8" s="367"/>
    </row>
    <row r="9" spans="1:12" ht="15.75" customHeight="1" thickBot="1" x14ac:dyDescent="0.4">
      <c r="A9" s="865"/>
      <c r="B9" s="865"/>
      <c r="C9" s="865"/>
      <c r="D9" s="865"/>
      <c r="E9" s="866"/>
      <c r="F9" s="869" t="s">
        <v>449</v>
      </c>
      <c r="G9" s="870"/>
      <c r="H9" s="368" t="s">
        <v>450</v>
      </c>
      <c r="I9" s="369" t="s">
        <v>333</v>
      </c>
      <c r="J9" s="370" t="s">
        <v>451</v>
      </c>
    </row>
    <row r="10" spans="1:12" ht="16.5" customHeight="1" thickBot="1" x14ac:dyDescent="0.4">
      <c r="A10" s="871" t="s">
        <v>452</v>
      </c>
      <c r="B10" s="872"/>
      <c r="C10" s="872"/>
      <c r="D10" s="872"/>
      <c r="E10" s="873"/>
      <c r="F10" s="874"/>
      <c r="G10" s="875"/>
      <c r="H10" s="603"/>
      <c r="I10" s="371"/>
      <c r="J10" s="372" t="str">
        <f>IF(AND(F10="",H10="",I10=""),"",IF(OR(F10="",H10="",I10="",K10=""),SUM(F10:I10),""))</f>
        <v/>
      </c>
      <c r="K10" s="373"/>
    </row>
    <row r="11" spans="1:12" ht="16.5" customHeight="1" x14ac:dyDescent="0.35">
      <c r="A11" s="844" t="s">
        <v>453</v>
      </c>
      <c r="B11" s="845"/>
      <c r="C11" s="845"/>
      <c r="D11" s="845"/>
      <c r="E11" s="846"/>
      <c r="F11" s="847"/>
      <c r="G11" s="848"/>
      <c r="H11" s="599"/>
      <c r="I11" s="608"/>
      <c r="J11" s="374"/>
    </row>
    <row r="12" spans="1:12" ht="16.5" customHeight="1" x14ac:dyDescent="0.35">
      <c r="A12" s="849" t="s">
        <v>454</v>
      </c>
      <c r="B12" s="850"/>
      <c r="C12" s="850"/>
      <c r="D12" s="850"/>
      <c r="E12" s="851"/>
      <c r="F12" s="852"/>
      <c r="G12" s="853"/>
      <c r="H12" s="600"/>
      <c r="I12" s="606"/>
      <c r="J12" s="374" t="str">
        <f>IF(F16&gt;SUM(ROUNDDOWN(F10*0.1,0)+ROUNDDOWN(F11*0.1,0)+ROUNDDOWN(F12*0.1,0)+ROUNDDOWN(F13*0.1,0)+ROUNDDOWN(F14*0.1,0)),"ERR","")</f>
        <v/>
      </c>
    </row>
    <row r="13" spans="1:12" s="375" customFormat="1" ht="16.5" customHeight="1" x14ac:dyDescent="0.35">
      <c r="A13" s="854" t="s">
        <v>455</v>
      </c>
      <c r="B13" s="855"/>
      <c r="C13" s="855"/>
      <c r="D13" s="856"/>
      <c r="E13" s="856"/>
      <c r="F13" s="857"/>
      <c r="G13" s="858"/>
      <c r="H13" s="601"/>
      <c r="I13" s="607"/>
      <c r="J13" s="374" t="str">
        <f>IF(H16&gt;SUM(ROUNDDOWN(H10*0.1,0)+ROUNDDOWN(H11*0.1,0)+ROUNDDOWN(H12*0.1,0)+ROUNDDOWN(H13*0.1,0)+ROUNDDOWN(H14*0.1,0)),"ERR","")</f>
        <v/>
      </c>
    </row>
    <row r="14" spans="1:12" s="375" customFormat="1" ht="16.5" customHeight="1" thickBot="1" x14ac:dyDescent="0.4">
      <c r="A14" s="849" t="s">
        <v>456</v>
      </c>
      <c r="B14" s="850"/>
      <c r="C14" s="850"/>
      <c r="D14" s="886"/>
      <c r="E14" s="886"/>
      <c r="F14" s="852"/>
      <c r="G14" s="853"/>
      <c r="H14" s="602"/>
      <c r="I14" s="609"/>
      <c r="J14" s="374" t="str">
        <f>IF(I16&gt;SUM(ROUNDDOWN(I10*0.1,0)+ROUNDDOWN(I11*0.1,0)+ROUNDDOWN(I12*0.1,0)+ROUNDDOWN(I13*0.1,0)+ROUNDDOWN(I14*0.1,0)),"ERR","")</f>
        <v/>
      </c>
      <c r="K14" s="352"/>
      <c r="L14" s="352"/>
    </row>
    <row r="15" spans="1:12" ht="16.5" customHeight="1" thickBot="1" x14ac:dyDescent="0.4">
      <c r="A15" s="887" t="s">
        <v>457</v>
      </c>
      <c r="B15" s="888"/>
      <c r="C15" s="888"/>
      <c r="D15" s="888"/>
      <c r="E15" s="889"/>
      <c r="F15" s="874" t="str">
        <f>IF(F10="","",SUM(F10+F11+F12+F13+F14))</f>
        <v/>
      </c>
      <c r="G15" s="875"/>
      <c r="H15" s="603" t="str">
        <f>IF(H10="","",SUM(H10+H11+H12+H13+H14))</f>
        <v/>
      </c>
      <c r="I15" s="376" t="str">
        <f>IF(I10="","",SUM(I10+I11+I12+I13+I14))</f>
        <v/>
      </c>
      <c r="J15" s="377" t="str">
        <f>IF(AND(F15="",H15="",I15=""),"",IF(OR(F15="",H15="",I15="",K15=""),SUM(F15:I15),""))</f>
        <v/>
      </c>
    </row>
    <row r="16" spans="1:12" ht="16.5" customHeight="1" x14ac:dyDescent="0.35">
      <c r="A16" s="890" t="s">
        <v>458</v>
      </c>
      <c r="B16" s="891"/>
      <c r="C16" s="891"/>
      <c r="D16" s="891"/>
      <c r="E16" s="892"/>
      <c r="F16" s="893"/>
      <c r="G16" s="894"/>
      <c r="H16" s="604"/>
      <c r="I16" s="378"/>
      <c r="J16" s="379" t="str">
        <f>IF(AND(F16="",H16="",I16=""),"",IF(OR(F16="",H16="",I16="",K16=""),SUM(F16:I16),""))</f>
        <v/>
      </c>
    </row>
    <row r="17" spans="1:12" ht="16.5" customHeight="1" x14ac:dyDescent="0.35">
      <c r="A17" s="854" t="s">
        <v>459</v>
      </c>
      <c r="B17" s="855"/>
      <c r="C17" s="855"/>
      <c r="D17" s="855"/>
      <c r="E17" s="876"/>
      <c r="F17" s="877" t="str">
        <f>IF(F15="","",F15-F16)</f>
        <v/>
      </c>
      <c r="G17" s="878"/>
      <c r="H17" s="600" t="str">
        <f>IF(H15="","",H15-H16)</f>
        <v/>
      </c>
      <c r="I17" s="380" t="str">
        <f>IF(I15="","",I15-I16)</f>
        <v/>
      </c>
      <c r="J17" s="381" t="str">
        <f>IF(F10="","",IF(F18&lt;0,IF(F18&gt;=(-F10*1),"","ERR"),""))</f>
        <v/>
      </c>
      <c r="K17" s="373"/>
      <c r="L17" s="373"/>
    </row>
    <row r="18" spans="1:12" ht="16.5" customHeight="1" thickBot="1" x14ac:dyDescent="0.4">
      <c r="A18" s="849" t="s">
        <v>460</v>
      </c>
      <c r="B18" s="850"/>
      <c r="C18" s="850"/>
      <c r="D18" s="850"/>
      <c r="E18" s="851"/>
      <c r="F18" s="879"/>
      <c r="G18" s="880"/>
      <c r="H18" s="605"/>
      <c r="I18" s="382" t="str">
        <f>IF(F18+H18=0," ","ERR")</f>
        <v xml:space="preserve"> </v>
      </c>
      <c r="J18" s="381" t="str">
        <f>IF(H10="","",IF(H18&lt;0,IF(H18&gt;=(-H10*1),"","ERR"),""))</f>
        <v/>
      </c>
      <c r="K18" s="373"/>
    </row>
    <row r="19" spans="1:12" ht="16.5" customHeight="1" thickBot="1" x14ac:dyDescent="0.4">
      <c r="A19" s="881" t="s">
        <v>461</v>
      </c>
      <c r="B19" s="882"/>
      <c r="C19" s="882"/>
      <c r="D19" s="883"/>
      <c r="E19" s="883"/>
      <c r="F19" s="884" t="str">
        <f>IF(F15="","",SUM(F17:G18))</f>
        <v/>
      </c>
      <c r="G19" s="885"/>
      <c r="H19" s="383" t="str">
        <f>IF(H15="","",SUM(H17:H18))</f>
        <v/>
      </c>
      <c r="I19" s="384" t="str">
        <f>I17</f>
        <v/>
      </c>
      <c r="J19" s="385" t="str">
        <f>IF(AND(F19="",H19="",I19=""),"",IF(OR(F19="",H19="",I19="",K19=""),SUM(F19:I19),""))</f>
        <v/>
      </c>
    </row>
    <row r="20" spans="1:12" ht="4.5" customHeight="1" thickBot="1" x14ac:dyDescent="0.4">
      <c r="A20" s="386"/>
      <c r="B20" s="386"/>
      <c r="C20" s="386"/>
      <c r="D20" s="386"/>
      <c r="E20" s="386"/>
      <c r="F20" s="386"/>
      <c r="G20" s="386"/>
      <c r="H20" s="386"/>
      <c r="I20" s="386"/>
      <c r="J20" s="387"/>
    </row>
    <row r="21" spans="1:12" ht="15.75" customHeight="1" thickTop="1" thickBot="1" x14ac:dyDescent="0.4">
      <c r="A21" s="865"/>
      <c r="B21" s="865"/>
      <c r="C21" s="865"/>
      <c r="D21" s="865"/>
      <c r="E21" s="907"/>
      <c r="F21" s="908" t="s">
        <v>462</v>
      </c>
      <c r="G21" s="909"/>
      <c r="H21" s="909"/>
      <c r="I21" s="388" t="str">
        <f>IF(J21="","",IF(J21&lt;&gt;J16+J19,"ERR",""))</f>
        <v/>
      </c>
      <c r="J21" s="389" t="str">
        <f>IF(J16="","",SUM(J16+J19))</f>
        <v/>
      </c>
    </row>
    <row r="22" spans="1:12" ht="6.5" customHeight="1" thickTop="1" x14ac:dyDescent="0.35">
      <c r="E22" s="390"/>
      <c r="F22" s="391"/>
      <c r="G22" s="392"/>
      <c r="H22" s="392"/>
      <c r="I22" s="393"/>
      <c r="J22" s="394"/>
    </row>
    <row r="23" spans="1:12" ht="6.75" customHeight="1" x14ac:dyDescent="0.35">
      <c r="E23" s="390"/>
      <c r="F23" s="391"/>
      <c r="G23" s="392"/>
      <c r="H23" s="392"/>
      <c r="I23" s="393"/>
      <c r="J23" s="394"/>
    </row>
    <row r="24" spans="1:12" ht="15.75" customHeight="1" x14ac:dyDescent="0.4">
      <c r="A24" s="910" t="s">
        <v>463</v>
      </c>
      <c r="B24" s="910"/>
      <c r="C24" s="910"/>
      <c r="D24" s="911"/>
      <c r="E24" s="911"/>
      <c r="F24" s="911"/>
      <c r="G24" s="911"/>
      <c r="H24" s="911"/>
      <c r="I24" s="911"/>
      <c r="J24" s="911"/>
    </row>
    <row r="25" spans="1:12" ht="4.5" customHeight="1" thickBot="1" x14ac:dyDescent="0.4">
      <c r="A25" s="865"/>
      <c r="B25" s="865"/>
      <c r="C25" s="865"/>
      <c r="D25" s="911"/>
      <c r="E25" s="911"/>
      <c r="F25" s="911"/>
      <c r="G25" s="911"/>
      <c r="H25" s="911"/>
      <c r="I25" s="911"/>
      <c r="J25" s="911"/>
    </row>
    <row r="26" spans="1:12" ht="15.75" customHeight="1" thickBot="1" x14ac:dyDescent="0.4">
      <c r="A26" s="865"/>
      <c r="B26" s="865"/>
      <c r="C26" s="865"/>
      <c r="D26" s="865"/>
      <c r="E26" s="865"/>
      <c r="F26" s="912" t="s">
        <v>464</v>
      </c>
      <c r="G26" s="913"/>
      <c r="H26" s="395"/>
      <c r="I26" s="396"/>
      <c r="J26" s="397" t="s">
        <v>465</v>
      </c>
    </row>
    <row r="27" spans="1:12" ht="16.5" customHeight="1" x14ac:dyDescent="0.35">
      <c r="A27" s="895" t="s">
        <v>466</v>
      </c>
      <c r="B27" s="896"/>
      <c r="C27" s="896"/>
      <c r="D27" s="896"/>
      <c r="E27" s="897"/>
      <c r="F27" s="898">
        <v>0</v>
      </c>
      <c r="G27" s="899"/>
      <c r="H27" s="398"/>
      <c r="I27" s="399" t="str">
        <f>IF(F27&gt;J27,"ERR","")</f>
        <v/>
      </c>
      <c r="J27" s="400">
        <f>+'Section A'!E9</f>
        <v>0</v>
      </c>
    </row>
    <row r="28" spans="1:12" ht="16.5" customHeight="1" x14ac:dyDescent="0.35">
      <c r="A28" s="900" t="s">
        <v>467</v>
      </c>
      <c r="B28" s="901"/>
      <c r="C28" s="901"/>
      <c r="D28" s="901"/>
      <c r="E28" s="902"/>
      <c r="F28" s="903"/>
      <c r="G28" s="904"/>
      <c r="H28" s="401"/>
      <c r="I28" s="402" t="str">
        <f>IF(F28&gt;J28,"ERR","")</f>
        <v/>
      </c>
      <c r="J28" s="403">
        <f>'Section A'!E12</f>
        <v>0</v>
      </c>
    </row>
    <row r="29" spans="1:12" ht="16.5" customHeight="1" x14ac:dyDescent="0.35">
      <c r="A29" s="895" t="s">
        <v>468</v>
      </c>
      <c r="B29" s="896"/>
      <c r="C29" s="896"/>
      <c r="D29" s="896"/>
      <c r="E29" s="897"/>
      <c r="F29" s="905"/>
      <c r="G29" s="906"/>
      <c r="H29" s="401"/>
      <c r="I29" s="402" t="str">
        <f>IF(F29&gt;J29,"ERR","")</f>
        <v/>
      </c>
      <c r="J29" s="403">
        <f>'Section A'!E26</f>
        <v>0</v>
      </c>
    </row>
    <row r="30" spans="1:12" ht="16.5" customHeight="1" thickBot="1" x14ac:dyDescent="0.4">
      <c r="A30" s="922" t="s">
        <v>469</v>
      </c>
      <c r="B30" s="923"/>
      <c r="C30" s="923"/>
      <c r="D30" s="923"/>
      <c r="E30" s="924"/>
      <c r="F30" s="925"/>
      <c r="G30" s="926"/>
      <c r="H30" s="404"/>
      <c r="I30" s="405" t="str">
        <f>IF(F30&gt;J30,"ERR","")</f>
        <v/>
      </c>
      <c r="J30" s="406">
        <f>+'Section A'!E34</f>
        <v>0</v>
      </c>
    </row>
    <row r="31" spans="1:12" ht="16.5" customHeight="1" thickBot="1" x14ac:dyDescent="0.4">
      <c r="A31" s="927" t="s">
        <v>470</v>
      </c>
      <c r="B31" s="928"/>
      <c r="C31" s="928"/>
      <c r="D31" s="928"/>
      <c r="E31" s="929">
        <f>SUM(E30:E30)</f>
        <v>0</v>
      </c>
      <c r="F31" s="930">
        <f>IF(F27="","",SUM(F27:F30))</f>
        <v>0</v>
      </c>
      <c r="G31" s="931"/>
      <c r="H31" s="407" t="str">
        <f>IF(H27="","",SUM(H27:H30))</f>
        <v/>
      </c>
      <c r="I31" s="408" t="str">
        <f>IF(J16="","",IF(J31="","",IF(J31&lt;&gt;J16,"ERR","")))</f>
        <v/>
      </c>
      <c r="J31" s="409">
        <f>IF(J27="","",SUM(J27:J30))</f>
        <v>0</v>
      </c>
    </row>
    <row r="32" spans="1:12" ht="4.5" customHeight="1" thickBot="1" x14ac:dyDescent="0.4">
      <c r="A32" s="932"/>
      <c r="B32" s="932"/>
      <c r="C32" s="932"/>
      <c r="D32" s="932"/>
      <c r="E32" s="932"/>
      <c r="F32" s="932"/>
      <c r="G32" s="932"/>
      <c r="H32" s="932"/>
      <c r="I32" s="932"/>
      <c r="J32" s="932"/>
    </row>
    <row r="33" spans="1:15" ht="16.5" customHeight="1" x14ac:dyDescent="0.35">
      <c r="A33" s="933" t="s">
        <v>471</v>
      </c>
      <c r="B33" s="934"/>
      <c r="C33" s="934"/>
      <c r="D33" s="934"/>
      <c r="E33" s="934"/>
      <c r="F33" s="935"/>
      <c r="G33" s="936"/>
      <c r="H33" s="410" t="str">
        <f t="shared" ref="H33:H44" si="0">IF(F33&gt;J33,"ERR","")</f>
        <v/>
      </c>
      <c r="I33" s="411"/>
      <c r="J33" s="412">
        <f>'Section A'!E10</f>
        <v>0</v>
      </c>
    </row>
    <row r="34" spans="1:15" ht="16.5" customHeight="1" x14ac:dyDescent="0.35">
      <c r="A34" s="914" t="s">
        <v>472</v>
      </c>
      <c r="B34" s="914"/>
      <c r="C34" s="914"/>
      <c r="D34" s="914"/>
      <c r="E34" s="915"/>
      <c r="F34" s="916"/>
      <c r="G34" s="917"/>
      <c r="H34" s="413" t="str">
        <f t="shared" si="0"/>
        <v/>
      </c>
      <c r="I34" s="414"/>
      <c r="J34" s="406">
        <f>'Section A'!E13</f>
        <v>0</v>
      </c>
    </row>
    <row r="35" spans="1:15" ht="16.5" customHeight="1" x14ac:dyDescent="0.35">
      <c r="A35" s="900" t="s">
        <v>473</v>
      </c>
      <c r="B35" s="901"/>
      <c r="C35" s="901"/>
      <c r="D35" s="901"/>
      <c r="E35" s="901"/>
      <c r="F35" s="918"/>
      <c r="G35" s="919"/>
      <c r="H35" s="413" t="str">
        <f t="shared" si="0"/>
        <v/>
      </c>
      <c r="I35" s="415"/>
      <c r="J35" s="416">
        <f>'Section A'!E27</f>
        <v>0</v>
      </c>
      <c r="L35" s="373"/>
    </row>
    <row r="36" spans="1:15" ht="16.5" customHeight="1" x14ac:dyDescent="0.35">
      <c r="A36" s="895" t="s">
        <v>474</v>
      </c>
      <c r="B36" s="896"/>
      <c r="C36" s="896"/>
      <c r="D36" s="896"/>
      <c r="E36" s="896"/>
      <c r="F36" s="920">
        <f>IF(F37="","",SUM(F37:G40))</f>
        <v>0</v>
      </c>
      <c r="G36" s="921"/>
      <c r="H36" s="413" t="str">
        <f t="shared" si="0"/>
        <v/>
      </c>
      <c r="I36" s="415" t="str">
        <f>IF(J36="","",IF(J36&lt;&gt;'Section A'!E28,"ERR",""))</f>
        <v/>
      </c>
      <c r="J36" s="417">
        <f>IF(J37="","",SUM(J37:J40))</f>
        <v>0</v>
      </c>
      <c r="L36" s="373"/>
    </row>
    <row r="37" spans="1:15" ht="16.5" customHeight="1" x14ac:dyDescent="0.35">
      <c r="A37" s="945" t="s">
        <v>475</v>
      </c>
      <c r="B37" s="946"/>
      <c r="C37" s="946"/>
      <c r="D37" s="946"/>
      <c r="E37" s="946"/>
      <c r="F37" s="947">
        <v>0</v>
      </c>
      <c r="G37" s="948"/>
      <c r="H37" s="413" t="str">
        <f t="shared" si="0"/>
        <v/>
      </c>
      <c r="I37" s="415" t="s">
        <v>638</v>
      </c>
      <c r="J37" s="418">
        <v>0</v>
      </c>
      <c r="L37" s="373"/>
    </row>
    <row r="38" spans="1:15" ht="16.5" customHeight="1" x14ac:dyDescent="0.35">
      <c r="A38" s="945" t="s">
        <v>476</v>
      </c>
      <c r="B38" s="946"/>
      <c r="C38" s="946"/>
      <c r="D38" s="946"/>
      <c r="E38" s="946"/>
      <c r="F38" s="947"/>
      <c r="G38" s="948"/>
      <c r="H38" s="413" t="str">
        <f t="shared" si="0"/>
        <v/>
      </c>
      <c r="I38" s="415"/>
      <c r="J38" s="418"/>
      <c r="L38" s="373"/>
    </row>
    <row r="39" spans="1:15" ht="16.5" customHeight="1" x14ac:dyDescent="0.35">
      <c r="A39" s="949" t="s">
        <v>477</v>
      </c>
      <c r="B39" s="950"/>
      <c r="C39" s="950"/>
      <c r="D39" s="950"/>
      <c r="E39" s="950"/>
      <c r="F39" s="947"/>
      <c r="G39" s="948"/>
      <c r="H39" s="413" t="str">
        <f t="shared" si="0"/>
        <v/>
      </c>
      <c r="I39" s="415" t="str">
        <f>IF(J39="","",IF(J39+J54&gt;(0.1*I10),"ERR",""))</f>
        <v/>
      </c>
      <c r="J39" s="418"/>
      <c r="L39" s="373"/>
    </row>
    <row r="40" spans="1:15" ht="16.5" customHeight="1" x14ac:dyDescent="0.35">
      <c r="A40" s="937" t="s">
        <v>478</v>
      </c>
      <c r="B40" s="938"/>
      <c r="C40" s="938"/>
      <c r="D40" s="938"/>
      <c r="E40" s="938"/>
      <c r="F40" s="939"/>
      <c r="G40" s="940"/>
      <c r="H40" s="413" t="str">
        <f t="shared" si="0"/>
        <v/>
      </c>
      <c r="I40" s="415"/>
      <c r="J40" s="419"/>
      <c r="L40" s="373"/>
    </row>
    <row r="41" spans="1:15" ht="16.5" customHeight="1" x14ac:dyDescent="0.35">
      <c r="A41" s="895" t="s">
        <v>479</v>
      </c>
      <c r="B41" s="896"/>
      <c r="C41" s="896"/>
      <c r="D41" s="896"/>
      <c r="E41" s="896"/>
      <c r="F41" s="920">
        <f>IF(F42="","",SUM(F42:G43))</f>
        <v>0</v>
      </c>
      <c r="G41" s="921"/>
      <c r="H41" s="413" t="str">
        <f t="shared" si="0"/>
        <v/>
      </c>
      <c r="I41" s="415"/>
      <c r="J41" s="417">
        <f>IF(J42="","",SUM(J42:J43))</f>
        <v>0</v>
      </c>
      <c r="O41" s="420"/>
    </row>
    <row r="42" spans="1:15" ht="16.5" customHeight="1" x14ac:dyDescent="0.35">
      <c r="A42" s="941" t="s">
        <v>480</v>
      </c>
      <c r="B42" s="942"/>
      <c r="C42" s="942"/>
      <c r="D42" s="942"/>
      <c r="E42" s="942"/>
      <c r="F42" s="943">
        <v>0</v>
      </c>
      <c r="G42" s="944"/>
      <c r="H42" s="413" t="str">
        <f t="shared" si="0"/>
        <v/>
      </c>
      <c r="I42" s="415" t="str">
        <f>IF(J41="","",IF(J41&lt;&gt;'Section A'!E29,"ERR",""))</f>
        <v/>
      </c>
      <c r="J42" s="421">
        <v>0</v>
      </c>
      <c r="O42" s="420"/>
    </row>
    <row r="43" spans="1:15" ht="16.5" customHeight="1" x14ac:dyDescent="0.35">
      <c r="A43" s="958" t="s">
        <v>481</v>
      </c>
      <c r="B43" s="959"/>
      <c r="C43" s="959"/>
      <c r="D43" s="959"/>
      <c r="E43" s="959"/>
      <c r="F43" s="960"/>
      <c r="G43" s="961"/>
      <c r="H43" s="413" t="str">
        <f t="shared" si="0"/>
        <v/>
      </c>
      <c r="I43" s="422"/>
      <c r="J43" s="423"/>
      <c r="O43" s="420"/>
    </row>
    <row r="44" spans="1:15" ht="16.5" customHeight="1" thickBot="1" x14ac:dyDescent="0.4">
      <c r="A44" s="962" t="s">
        <v>482</v>
      </c>
      <c r="B44" s="962"/>
      <c r="C44" s="962"/>
      <c r="D44" s="962"/>
      <c r="E44" s="963"/>
      <c r="F44" s="964"/>
      <c r="G44" s="965"/>
      <c r="H44" s="424" t="str">
        <f t="shared" si="0"/>
        <v/>
      </c>
      <c r="I44" s="422"/>
      <c r="J44" s="425">
        <f>'Section A'!E37</f>
        <v>0</v>
      </c>
      <c r="O44" s="420"/>
    </row>
    <row r="45" spans="1:15" ht="16.5" customHeight="1" thickBot="1" x14ac:dyDescent="0.4">
      <c r="A45" s="927" t="s">
        <v>483</v>
      </c>
      <c r="B45" s="928"/>
      <c r="C45" s="928"/>
      <c r="D45" s="928"/>
      <c r="E45" s="966">
        <f>SUM(E33:E36)</f>
        <v>0</v>
      </c>
      <c r="F45" s="967" t="str">
        <f>IF(F33="","",(F33+F34+F35+F36+F41+F44))</f>
        <v/>
      </c>
      <c r="G45" s="931" t="str">
        <f>IF(G33="","",(G33+G35+G36+G41))</f>
        <v/>
      </c>
      <c r="H45" s="426"/>
      <c r="I45" s="427" t="str">
        <f>IF(I19="","",IF(J45&lt;=ROUNDDOWN(I19*0.25,0),"",ROUNDDOWN(I19*0.25,0)))</f>
        <v/>
      </c>
      <c r="J45" s="409" t="str">
        <f>IF(I19="","",(J33+J34+J35+J36+J41+J44))</f>
        <v/>
      </c>
    </row>
    <row r="46" spans="1:15" ht="4.5" customHeight="1" thickBot="1" x14ac:dyDescent="0.4">
      <c r="A46" s="932"/>
      <c r="B46" s="932"/>
      <c r="C46" s="932"/>
      <c r="D46" s="932"/>
      <c r="E46" s="932"/>
      <c r="F46" s="932"/>
      <c r="G46" s="932"/>
      <c r="H46" s="932"/>
      <c r="I46" s="932"/>
      <c r="J46" s="932"/>
    </row>
    <row r="47" spans="1:15" ht="16.5" customHeight="1" x14ac:dyDescent="0.35">
      <c r="A47" s="951" t="s">
        <v>484</v>
      </c>
      <c r="B47" s="952"/>
      <c r="C47" s="952"/>
      <c r="D47" s="952"/>
      <c r="E47" s="953"/>
      <c r="F47" s="954"/>
      <c r="G47" s="955"/>
      <c r="H47" s="428" t="str">
        <f t="shared" ref="H47:H59" si="1">IF(F47&gt;J47,"ERR","")</f>
        <v/>
      </c>
      <c r="I47" s="429"/>
      <c r="J47" s="430"/>
    </row>
    <row r="48" spans="1:15" ht="16.5" customHeight="1" x14ac:dyDescent="0.35">
      <c r="A48" s="956" t="s">
        <v>485</v>
      </c>
      <c r="B48" s="914"/>
      <c r="C48" s="914"/>
      <c r="D48" s="914"/>
      <c r="E48" s="915"/>
      <c r="F48" s="918"/>
      <c r="G48" s="919"/>
      <c r="H48" s="431" t="str">
        <f t="shared" si="1"/>
        <v/>
      </c>
      <c r="I48" s="414"/>
      <c r="J48" s="432"/>
    </row>
    <row r="49" spans="1:15" ht="16.5" customHeight="1" x14ac:dyDescent="0.35">
      <c r="A49" s="957" t="s">
        <v>486</v>
      </c>
      <c r="B49" s="901"/>
      <c r="C49" s="901"/>
      <c r="D49" s="901"/>
      <c r="E49" s="901"/>
      <c r="F49" s="918"/>
      <c r="G49" s="919"/>
      <c r="H49" s="413" t="str">
        <f t="shared" si="1"/>
        <v/>
      </c>
      <c r="I49" s="415"/>
      <c r="J49" s="433"/>
      <c r="L49" s="373"/>
    </row>
    <row r="50" spans="1:15" ht="16.5" customHeight="1" x14ac:dyDescent="0.35">
      <c r="A50" s="968" t="s">
        <v>487</v>
      </c>
      <c r="B50" s="896"/>
      <c r="C50" s="896"/>
      <c r="D50" s="896"/>
      <c r="E50" s="896"/>
      <c r="F50" s="920">
        <f>IF(F51="","",SUM(F51:G55))</f>
        <v>0</v>
      </c>
      <c r="G50" s="921"/>
      <c r="H50" s="413" t="str">
        <f t="shared" si="1"/>
        <v/>
      </c>
      <c r="I50" s="415" t="str">
        <f>IF(J50="","",IF(J50&lt;&gt;'Section A'!E31,"ERR",""))</f>
        <v/>
      </c>
      <c r="J50" s="434" t="str">
        <f>IF(J51="","",SUM(J51:J55))</f>
        <v/>
      </c>
      <c r="L50" s="373"/>
    </row>
    <row r="51" spans="1:15" ht="16.5" customHeight="1" x14ac:dyDescent="0.35">
      <c r="A51" s="969" t="s">
        <v>488</v>
      </c>
      <c r="B51" s="970"/>
      <c r="C51" s="970"/>
      <c r="D51" s="970"/>
      <c r="E51" s="970"/>
      <c r="F51" s="916">
        <v>0</v>
      </c>
      <c r="G51" s="917"/>
      <c r="H51" s="413" t="str">
        <f t="shared" si="1"/>
        <v/>
      </c>
      <c r="I51" s="415"/>
      <c r="J51" s="435"/>
      <c r="L51" s="373"/>
    </row>
    <row r="52" spans="1:15" ht="16.5" customHeight="1" x14ac:dyDescent="0.35">
      <c r="A52" s="945" t="s">
        <v>475</v>
      </c>
      <c r="B52" s="946"/>
      <c r="C52" s="946"/>
      <c r="D52" s="946"/>
      <c r="E52" s="946"/>
      <c r="F52" s="947"/>
      <c r="G52" s="948"/>
      <c r="H52" s="413" t="str">
        <f t="shared" si="1"/>
        <v/>
      </c>
      <c r="I52" s="415"/>
      <c r="J52" s="436"/>
      <c r="L52" s="373"/>
    </row>
    <row r="53" spans="1:15" ht="16.5" customHeight="1" x14ac:dyDescent="0.35">
      <c r="A53" s="945" t="s">
        <v>476</v>
      </c>
      <c r="B53" s="946"/>
      <c r="C53" s="946"/>
      <c r="D53" s="946"/>
      <c r="E53" s="946"/>
      <c r="F53" s="947"/>
      <c r="G53" s="948"/>
      <c r="H53" s="413" t="str">
        <f t="shared" si="1"/>
        <v/>
      </c>
      <c r="I53" s="415"/>
      <c r="J53" s="436"/>
      <c r="L53" s="373"/>
    </row>
    <row r="54" spans="1:15" ht="16.5" customHeight="1" x14ac:dyDescent="0.35">
      <c r="A54" s="949" t="s">
        <v>477</v>
      </c>
      <c r="B54" s="950"/>
      <c r="C54" s="950"/>
      <c r="D54" s="950"/>
      <c r="E54" s="950"/>
      <c r="F54" s="947"/>
      <c r="G54" s="948"/>
      <c r="H54" s="413" t="str">
        <f t="shared" si="1"/>
        <v/>
      </c>
      <c r="I54" s="415" t="str">
        <f>IF(J54="","",IF(J39+J54&gt;(0.1*I10),"ERR",""))</f>
        <v/>
      </c>
      <c r="J54" s="418"/>
      <c r="L54" s="373"/>
    </row>
    <row r="55" spans="1:15" ht="16.5" customHeight="1" x14ac:dyDescent="0.35">
      <c r="A55" s="937" t="s">
        <v>478</v>
      </c>
      <c r="B55" s="938"/>
      <c r="C55" s="938"/>
      <c r="D55" s="938"/>
      <c r="E55" s="938"/>
      <c r="F55" s="918"/>
      <c r="G55" s="919"/>
      <c r="H55" s="413" t="str">
        <f t="shared" si="1"/>
        <v/>
      </c>
      <c r="I55" s="415"/>
      <c r="J55" s="437"/>
      <c r="L55" s="373"/>
    </row>
    <row r="56" spans="1:15" ht="16.5" customHeight="1" x14ac:dyDescent="0.35">
      <c r="A56" s="968" t="s">
        <v>489</v>
      </c>
      <c r="B56" s="896"/>
      <c r="C56" s="896"/>
      <c r="D56" s="896"/>
      <c r="E56" s="896"/>
      <c r="F56" s="920">
        <f>IF(F57="","",SUM(F57:G58))</f>
        <v>0</v>
      </c>
      <c r="G56" s="921"/>
      <c r="H56" s="413" t="str">
        <f t="shared" si="1"/>
        <v/>
      </c>
      <c r="I56" s="415" t="str">
        <f>IF(J56="","",IF(J41+J56&lt;(0.2*I19),"ERR",""))</f>
        <v/>
      </c>
      <c r="J56" s="434" t="str">
        <f>IF(J57="","",SUM(J57:J58))</f>
        <v/>
      </c>
      <c r="O56" s="420"/>
    </row>
    <row r="57" spans="1:15" ht="16.5" customHeight="1" x14ac:dyDescent="0.35">
      <c r="A57" s="941" t="s">
        <v>480</v>
      </c>
      <c r="B57" s="942"/>
      <c r="C57" s="942"/>
      <c r="D57" s="942"/>
      <c r="E57" s="942"/>
      <c r="F57" s="918">
        <v>0</v>
      </c>
      <c r="G57" s="919"/>
      <c r="H57" s="413" t="str">
        <f t="shared" si="1"/>
        <v/>
      </c>
      <c r="I57" s="415" t="str">
        <f>IF(J56="","",IF(J56&lt;&gt;'Section A'!E32,"ERR",""))</f>
        <v/>
      </c>
      <c r="J57" s="423"/>
      <c r="O57" s="420"/>
    </row>
    <row r="58" spans="1:15" ht="16.5" customHeight="1" x14ac:dyDescent="0.35">
      <c r="A58" s="958" t="s">
        <v>481</v>
      </c>
      <c r="B58" s="959"/>
      <c r="C58" s="959"/>
      <c r="D58" s="959"/>
      <c r="E58" s="959"/>
      <c r="F58" s="918"/>
      <c r="G58" s="919"/>
      <c r="H58" s="413" t="str">
        <f t="shared" si="1"/>
        <v/>
      </c>
      <c r="I58" s="422"/>
      <c r="J58" s="423"/>
      <c r="O58" s="420"/>
    </row>
    <row r="59" spans="1:15" ht="16.5" customHeight="1" thickBot="1" x14ac:dyDescent="0.4">
      <c r="A59" s="956" t="s">
        <v>490</v>
      </c>
      <c r="B59" s="914"/>
      <c r="C59" s="914"/>
      <c r="D59" s="914"/>
      <c r="E59" s="915"/>
      <c r="F59" s="979"/>
      <c r="G59" s="980"/>
      <c r="H59" s="424" t="str">
        <f t="shared" si="1"/>
        <v/>
      </c>
      <c r="I59" s="438"/>
      <c r="J59" s="439"/>
      <c r="O59" s="420"/>
    </row>
    <row r="60" spans="1:15" ht="16.5" customHeight="1" thickBot="1" x14ac:dyDescent="0.4">
      <c r="A60" s="981" t="s">
        <v>491</v>
      </c>
      <c r="B60" s="982"/>
      <c r="C60" s="982"/>
      <c r="D60" s="982"/>
      <c r="E60" s="983">
        <f>SUM(E47:E50)</f>
        <v>0</v>
      </c>
      <c r="F60" s="984">
        <f>IF(F50="","",SUM(F47+F48+F49+F50+F56+F59))</f>
        <v>0</v>
      </c>
      <c r="G60" s="985">
        <f>SUM(G47:G50)</f>
        <v>0</v>
      </c>
      <c r="H60" s="440" t="str">
        <f>IF(J45="","",IF(J45+J60&lt;&gt;I19,"ERR",""))</f>
        <v/>
      </c>
      <c r="I60" s="441" t="str">
        <f>IF(I19="","",IF(J60&gt;=ROUNDUP(I19*0.75,0),"",ROUNDUP(I19*0.75,0)))</f>
        <v/>
      </c>
      <c r="J60" s="442" t="str">
        <f>IF(I19="","",SUM(J47+J48+J49+J50+J56+J59))</f>
        <v/>
      </c>
      <c r="O60" s="420"/>
    </row>
    <row r="61" spans="1:15" ht="4.5" customHeight="1" thickBot="1" x14ac:dyDescent="0.4">
      <c r="A61" s="971"/>
      <c r="B61" s="971"/>
      <c r="C61" s="971"/>
      <c r="D61" s="971"/>
      <c r="E61" s="971"/>
      <c r="F61" s="971"/>
      <c r="G61" s="971"/>
      <c r="H61" s="971"/>
      <c r="I61" s="971"/>
      <c r="J61" s="971"/>
    </row>
    <row r="62" spans="1:15" ht="16" thickBot="1" x14ac:dyDescent="0.4">
      <c r="A62" s="972" t="s">
        <v>492</v>
      </c>
      <c r="B62" s="973"/>
      <c r="C62" s="973"/>
      <c r="D62" s="973"/>
      <c r="E62" s="974" t="e">
        <f>SUM(#REF!,#REF!,E60,E45,E31)</f>
        <v>#REF!</v>
      </c>
      <c r="F62" s="975" t="e">
        <f>IF(AND(F31="",F45="",F60=""),"",IF(OR(F31="",F45="",F60=""),SUM(F31+F45+F60),""))</f>
        <v>#VALUE!</v>
      </c>
      <c r="G62" s="976" t="e">
        <f>SUM(#REF!,#REF!,G60,G45,G31)</f>
        <v>#REF!</v>
      </c>
      <c r="H62" s="443"/>
      <c r="I62" s="444" t="str">
        <f>IF(J21="","",IF(J62&lt;&gt;J21,"ERR",""))</f>
        <v/>
      </c>
      <c r="J62" s="409" t="str">
        <f>IF(J21="","",SUM(J31+J45+J60))</f>
        <v/>
      </c>
      <c r="K62" s="977"/>
      <c r="L62" s="978"/>
      <c r="M62" s="978"/>
    </row>
    <row r="63" spans="1:15" x14ac:dyDescent="0.35">
      <c r="I63" s="445" t="str">
        <f>IF(J21="","",IF(J62&lt;&gt;'Section A'!E43,"ERR",""))</f>
        <v/>
      </c>
    </row>
    <row r="66" spans="6:8" x14ac:dyDescent="0.35">
      <c r="F66" s="446"/>
      <c r="G66" s="447"/>
      <c r="H66" s="447"/>
    </row>
    <row r="83" ht="9.75" customHeight="1" x14ac:dyDescent="0.35"/>
  </sheetData>
  <mergeCells count="108">
    <mergeCell ref="A61:J61"/>
    <mergeCell ref="A62:E62"/>
    <mergeCell ref="F62:G62"/>
    <mergeCell ref="K62:M62"/>
    <mergeCell ref="A59:E59"/>
    <mergeCell ref="F59:G59"/>
    <mergeCell ref="A60:E60"/>
    <mergeCell ref="F60:G60"/>
    <mergeCell ref="A56:E56"/>
    <mergeCell ref="F56:G56"/>
    <mergeCell ref="A57:E57"/>
    <mergeCell ref="F57:G57"/>
    <mergeCell ref="A58:E58"/>
    <mergeCell ref="F58:G58"/>
    <mergeCell ref="A53:E53"/>
    <mergeCell ref="F53:G53"/>
    <mergeCell ref="A54:E54"/>
    <mergeCell ref="F54:G54"/>
    <mergeCell ref="A55:E55"/>
    <mergeCell ref="F55:G55"/>
    <mergeCell ref="A50:E50"/>
    <mergeCell ref="F50:G50"/>
    <mergeCell ref="A51:E51"/>
    <mergeCell ref="F51:G51"/>
    <mergeCell ref="A52:E52"/>
    <mergeCell ref="F52:G52"/>
    <mergeCell ref="A46:J46"/>
    <mergeCell ref="A47:E47"/>
    <mergeCell ref="F47:G47"/>
    <mergeCell ref="A48:E48"/>
    <mergeCell ref="F48:G48"/>
    <mergeCell ref="A49:E49"/>
    <mergeCell ref="F49:G49"/>
    <mergeCell ref="A43:E43"/>
    <mergeCell ref="F43:G43"/>
    <mergeCell ref="A44:E44"/>
    <mergeCell ref="F44:G44"/>
    <mergeCell ref="A45:E45"/>
    <mergeCell ref="F45:G45"/>
    <mergeCell ref="A40:E40"/>
    <mergeCell ref="F40:G40"/>
    <mergeCell ref="A41:E41"/>
    <mergeCell ref="F41:G41"/>
    <mergeCell ref="A42:E42"/>
    <mergeCell ref="F42:G42"/>
    <mergeCell ref="A37:E37"/>
    <mergeCell ref="F37:G37"/>
    <mergeCell ref="A38:E38"/>
    <mergeCell ref="F38:G38"/>
    <mergeCell ref="A39:E39"/>
    <mergeCell ref="F39:G39"/>
    <mergeCell ref="A34:E34"/>
    <mergeCell ref="F34:G34"/>
    <mergeCell ref="A35:E35"/>
    <mergeCell ref="F35:G35"/>
    <mergeCell ref="A36:E36"/>
    <mergeCell ref="F36:G36"/>
    <mergeCell ref="A30:E30"/>
    <mergeCell ref="F30:G30"/>
    <mergeCell ref="A31:E31"/>
    <mergeCell ref="F31:G31"/>
    <mergeCell ref="A32:J32"/>
    <mergeCell ref="A33:E33"/>
    <mergeCell ref="F33:G33"/>
    <mergeCell ref="A27:E27"/>
    <mergeCell ref="F27:G27"/>
    <mergeCell ref="A28:E28"/>
    <mergeCell ref="F28:G28"/>
    <mergeCell ref="A29:E29"/>
    <mergeCell ref="F29:G29"/>
    <mergeCell ref="A21:E21"/>
    <mergeCell ref="F21:H21"/>
    <mergeCell ref="A24:J24"/>
    <mergeCell ref="A25:J25"/>
    <mergeCell ref="A26:E26"/>
    <mergeCell ref="F26:G26"/>
    <mergeCell ref="A17:E17"/>
    <mergeCell ref="F17:G17"/>
    <mergeCell ref="A18:E18"/>
    <mergeCell ref="F18:G18"/>
    <mergeCell ref="A19:E19"/>
    <mergeCell ref="F19:G19"/>
    <mergeCell ref="A14:E14"/>
    <mergeCell ref="F14:G14"/>
    <mergeCell ref="A15:E15"/>
    <mergeCell ref="F15:G15"/>
    <mergeCell ref="A16:E16"/>
    <mergeCell ref="F16:G16"/>
    <mergeCell ref="A12:E12"/>
    <mergeCell ref="F12:G12"/>
    <mergeCell ref="A13:E13"/>
    <mergeCell ref="F13:G13"/>
    <mergeCell ref="A6:J6"/>
    <mergeCell ref="A7:J7"/>
    <mergeCell ref="A8:E9"/>
    <mergeCell ref="F8:G8"/>
    <mergeCell ref="F9:G9"/>
    <mergeCell ref="A10:E10"/>
    <mergeCell ref="F10:G10"/>
    <mergeCell ref="A1:J1"/>
    <mergeCell ref="A2:J2"/>
    <mergeCell ref="G3:H3"/>
    <mergeCell ref="B4:F4"/>
    <mergeCell ref="G4:H4"/>
    <mergeCell ref="B5:F5"/>
    <mergeCell ref="G5:H5"/>
    <mergeCell ref="A11:E11"/>
    <mergeCell ref="F11:G11"/>
  </mergeCells>
  <dataValidations count="1">
    <dataValidation type="whole" allowBlank="1" showInputMessage="1" showErrorMessage="1" errorTitle="Whole Number" error="Entry must be whole number." sqref="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H27:H30 JD27:JD30 SZ27:SZ30 ACV27:ACV30 AMR27:AMR30 AWN27:AWN30 BGJ27:BGJ30 BQF27:BQF30 CAB27:CAB30 CJX27:CJX30 CTT27:CTT30 DDP27:DDP30 DNL27:DNL30 DXH27:DXH30 EHD27:EHD30 EQZ27:EQZ30 FAV27:FAV30 FKR27:FKR30 FUN27:FUN30 GEJ27:GEJ30 GOF27:GOF30 GYB27:GYB30 HHX27:HHX30 HRT27:HRT30 IBP27:IBP30 ILL27:ILL30 IVH27:IVH30 JFD27:JFD30 JOZ27:JOZ30 JYV27:JYV30 KIR27:KIR30 KSN27:KSN30 LCJ27:LCJ30 LMF27:LMF30 LWB27:LWB30 MFX27:MFX30 MPT27:MPT30 MZP27:MZP30 NJL27:NJL30 NTH27:NTH30 ODD27:ODD30 OMZ27:OMZ30 OWV27:OWV30 PGR27:PGR30 PQN27:PQN30 QAJ27:QAJ30 QKF27:QKF30 QUB27:QUB30 RDX27:RDX30 RNT27:RNT30 RXP27:RXP30 SHL27:SHL30 SRH27:SRH30 TBD27:TBD30 TKZ27:TKZ30 TUV27:TUV30 UER27:UER30 UON27:UON30 UYJ27:UYJ30 VIF27:VIF30 VSB27:VSB30 WBX27:WBX30 WLT27:WLT30 WVP27:WVP30 H65537:H65538 JD65537:JD65538 SZ65537:SZ65538 ACV65537:ACV65538 AMR65537:AMR65538 AWN65537:AWN65538 BGJ65537:BGJ65538 BQF65537:BQF65538 CAB65537:CAB65538 CJX65537:CJX65538 CTT65537:CTT65538 DDP65537:DDP65538 DNL65537:DNL65538 DXH65537:DXH65538 EHD65537:EHD65538 EQZ65537:EQZ65538 FAV65537:FAV65538 FKR65537:FKR65538 FUN65537:FUN65538 GEJ65537:GEJ65538 GOF65537:GOF65538 GYB65537:GYB65538 HHX65537:HHX65538 HRT65537:HRT65538 IBP65537:IBP65538 ILL65537:ILL65538 IVH65537:IVH65538 JFD65537:JFD65538 JOZ65537:JOZ65538 JYV65537:JYV65538 KIR65537:KIR65538 KSN65537:KSN65538 LCJ65537:LCJ65538 LMF65537:LMF65538 LWB65537:LWB65538 MFX65537:MFX65538 MPT65537:MPT65538 MZP65537:MZP65538 NJL65537:NJL65538 NTH65537:NTH65538 ODD65537:ODD65538 OMZ65537:OMZ65538 OWV65537:OWV65538 PGR65537:PGR65538 PQN65537:PQN65538 QAJ65537:QAJ65538 QKF65537:QKF65538 QUB65537:QUB65538 RDX65537:RDX65538 RNT65537:RNT65538 RXP65537:RXP65538 SHL65537:SHL65538 SRH65537:SRH65538 TBD65537:TBD65538 TKZ65537:TKZ65538 TUV65537:TUV65538 UER65537:UER65538 UON65537:UON65538 UYJ65537:UYJ65538 VIF65537:VIF65538 VSB65537:VSB65538 WBX65537:WBX65538 WLT65537:WLT65538 WVP65537:WVP65538 H131073:H131074 JD131073:JD131074 SZ131073:SZ131074 ACV131073:ACV131074 AMR131073:AMR131074 AWN131073:AWN131074 BGJ131073:BGJ131074 BQF131073:BQF131074 CAB131073:CAB131074 CJX131073:CJX131074 CTT131073:CTT131074 DDP131073:DDP131074 DNL131073:DNL131074 DXH131073:DXH131074 EHD131073:EHD131074 EQZ131073:EQZ131074 FAV131073:FAV131074 FKR131073:FKR131074 FUN131073:FUN131074 GEJ131073:GEJ131074 GOF131073:GOF131074 GYB131073:GYB131074 HHX131073:HHX131074 HRT131073:HRT131074 IBP131073:IBP131074 ILL131073:ILL131074 IVH131073:IVH131074 JFD131073:JFD131074 JOZ131073:JOZ131074 JYV131073:JYV131074 KIR131073:KIR131074 KSN131073:KSN131074 LCJ131073:LCJ131074 LMF131073:LMF131074 LWB131073:LWB131074 MFX131073:MFX131074 MPT131073:MPT131074 MZP131073:MZP131074 NJL131073:NJL131074 NTH131073:NTH131074 ODD131073:ODD131074 OMZ131073:OMZ131074 OWV131073:OWV131074 PGR131073:PGR131074 PQN131073:PQN131074 QAJ131073:QAJ131074 QKF131073:QKF131074 QUB131073:QUB131074 RDX131073:RDX131074 RNT131073:RNT131074 RXP131073:RXP131074 SHL131073:SHL131074 SRH131073:SRH131074 TBD131073:TBD131074 TKZ131073:TKZ131074 TUV131073:TUV131074 UER131073:UER131074 UON131073:UON131074 UYJ131073:UYJ131074 VIF131073:VIF131074 VSB131073:VSB131074 WBX131073:WBX131074 WLT131073:WLT131074 WVP131073:WVP131074 H196609:H196610 JD196609:JD196610 SZ196609:SZ196610 ACV196609:ACV196610 AMR196609:AMR196610 AWN196609:AWN196610 BGJ196609:BGJ196610 BQF196609:BQF196610 CAB196609:CAB196610 CJX196609:CJX196610 CTT196609:CTT196610 DDP196609:DDP196610 DNL196609:DNL196610 DXH196609:DXH196610 EHD196609:EHD196610 EQZ196609:EQZ196610 FAV196609:FAV196610 FKR196609:FKR196610 FUN196609:FUN196610 GEJ196609:GEJ196610 GOF196609:GOF196610 GYB196609:GYB196610 HHX196609:HHX196610 HRT196609:HRT196610 IBP196609:IBP196610 ILL196609:ILL196610 IVH196609:IVH196610 JFD196609:JFD196610 JOZ196609:JOZ196610 JYV196609:JYV196610 KIR196609:KIR196610 KSN196609:KSN196610 LCJ196609:LCJ196610 LMF196609:LMF196610 LWB196609:LWB196610 MFX196609:MFX196610 MPT196609:MPT196610 MZP196609:MZP196610 NJL196609:NJL196610 NTH196609:NTH196610 ODD196609:ODD196610 OMZ196609:OMZ196610 OWV196609:OWV196610 PGR196609:PGR196610 PQN196609:PQN196610 QAJ196609:QAJ196610 QKF196609:QKF196610 QUB196609:QUB196610 RDX196609:RDX196610 RNT196609:RNT196610 RXP196609:RXP196610 SHL196609:SHL196610 SRH196609:SRH196610 TBD196609:TBD196610 TKZ196609:TKZ196610 TUV196609:TUV196610 UER196609:UER196610 UON196609:UON196610 UYJ196609:UYJ196610 VIF196609:VIF196610 VSB196609:VSB196610 WBX196609:WBX196610 WLT196609:WLT196610 WVP196609:WVP196610 H262145:H262146 JD262145:JD262146 SZ262145:SZ262146 ACV262145:ACV262146 AMR262145:AMR262146 AWN262145:AWN262146 BGJ262145:BGJ262146 BQF262145:BQF262146 CAB262145:CAB262146 CJX262145:CJX262146 CTT262145:CTT262146 DDP262145:DDP262146 DNL262145:DNL262146 DXH262145:DXH262146 EHD262145:EHD262146 EQZ262145:EQZ262146 FAV262145:FAV262146 FKR262145:FKR262146 FUN262145:FUN262146 GEJ262145:GEJ262146 GOF262145:GOF262146 GYB262145:GYB262146 HHX262145:HHX262146 HRT262145:HRT262146 IBP262145:IBP262146 ILL262145:ILL262146 IVH262145:IVH262146 JFD262145:JFD262146 JOZ262145:JOZ262146 JYV262145:JYV262146 KIR262145:KIR262146 KSN262145:KSN262146 LCJ262145:LCJ262146 LMF262145:LMF262146 LWB262145:LWB262146 MFX262145:MFX262146 MPT262145:MPT262146 MZP262145:MZP262146 NJL262145:NJL262146 NTH262145:NTH262146 ODD262145:ODD262146 OMZ262145:OMZ262146 OWV262145:OWV262146 PGR262145:PGR262146 PQN262145:PQN262146 QAJ262145:QAJ262146 QKF262145:QKF262146 QUB262145:QUB262146 RDX262145:RDX262146 RNT262145:RNT262146 RXP262145:RXP262146 SHL262145:SHL262146 SRH262145:SRH262146 TBD262145:TBD262146 TKZ262145:TKZ262146 TUV262145:TUV262146 UER262145:UER262146 UON262145:UON262146 UYJ262145:UYJ262146 VIF262145:VIF262146 VSB262145:VSB262146 WBX262145:WBX262146 WLT262145:WLT262146 WVP262145:WVP262146 H327681:H327682 JD327681:JD327682 SZ327681:SZ327682 ACV327681:ACV327682 AMR327681:AMR327682 AWN327681:AWN327682 BGJ327681:BGJ327682 BQF327681:BQF327682 CAB327681:CAB327682 CJX327681:CJX327682 CTT327681:CTT327682 DDP327681:DDP327682 DNL327681:DNL327682 DXH327681:DXH327682 EHD327681:EHD327682 EQZ327681:EQZ327682 FAV327681:FAV327682 FKR327681:FKR327682 FUN327681:FUN327682 GEJ327681:GEJ327682 GOF327681:GOF327682 GYB327681:GYB327682 HHX327681:HHX327682 HRT327681:HRT327682 IBP327681:IBP327682 ILL327681:ILL327682 IVH327681:IVH327682 JFD327681:JFD327682 JOZ327681:JOZ327682 JYV327681:JYV327682 KIR327681:KIR327682 KSN327681:KSN327682 LCJ327681:LCJ327682 LMF327681:LMF327682 LWB327681:LWB327682 MFX327681:MFX327682 MPT327681:MPT327682 MZP327681:MZP327682 NJL327681:NJL327682 NTH327681:NTH327682 ODD327681:ODD327682 OMZ327681:OMZ327682 OWV327681:OWV327682 PGR327681:PGR327682 PQN327681:PQN327682 QAJ327681:QAJ327682 QKF327681:QKF327682 QUB327681:QUB327682 RDX327681:RDX327682 RNT327681:RNT327682 RXP327681:RXP327682 SHL327681:SHL327682 SRH327681:SRH327682 TBD327681:TBD327682 TKZ327681:TKZ327682 TUV327681:TUV327682 UER327681:UER327682 UON327681:UON327682 UYJ327681:UYJ327682 VIF327681:VIF327682 VSB327681:VSB327682 WBX327681:WBX327682 WLT327681:WLT327682 WVP327681:WVP327682 H393217:H393218 JD393217:JD393218 SZ393217:SZ393218 ACV393217:ACV393218 AMR393217:AMR393218 AWN393217:AWN393218 BGJ393217:BGJ393218 BQF393217:BQF393218 CAB393217:CAB393218 CJX393217:CJX393218 CTT393217:CTT393218 DDP393217:DDP393218 DNL393217:DNL393218 DXH393217:DXH393218 EHD393217:EHD393218 EQZ393217:EQZ393218 FAV393217:FAV393218 FKR393217:FKR393218 FUN393217:FUN393218 GEJ393217:GEJ393218 GOF393217:GOF393218 GYB393217:GYB393218 HHX393217:HHX393218 HRT393217:HRT393218 IBP393217:IBP393218 ILL393217:ILL393218 IVH393217:IVH393218 JFD393217:JFD393218 JOZ393217:JOZ393218 JYV393217:JYV393218 KIR393217:KIR393218 KSN393217:KSN393218 LCJ393217:LCJ393218 LMF393217:LMF393218 LWB393217:LWB393218 MFX393217:MFX393218 MPT393217:MPT393218 MZP393217:MZP393218 NJL393217:NJL393218 NTH393217:NTH393218 ODD393217:ODD393218 OMZ393217:OMZ393218 OWV393217:OWV393218 PGR393217:PGR393218 PQN393217:PQN393218 QAJ393217:QAJ393218 QKF393217:QKF393218 QUB393217:QUB393218 RDX393217:RDX393218 RNT393217:RNT393218 RXP393217:RXP393218 SHL393217:SHL393218 SRH393217:SRH393218 TBD393217:TBD393218 TKZ393217:TKZ393218 TUV393217:TUV393218 UER393217:UER393218 UON393217:UON393218 UYJ393217:UYJ393218 VIF393217:VIF393218 VSB393217:VSB393218 WBX393217:WBX393218 WLT393217:WLT393218 WVP393217:WVP393218 H458753:H458754 JD458753:JD458754 SZ458753:SZ458754 ACV458753:ACV458754 AMR458753:AMR458754 AWN458753:AWN458754 BGJ458753:BGJ458754 BQF458753:BQF458754 CAB458753:CAB458754 CJX458753:CJX458754 CTT458753:CTT458754 DDP458753:DDP458754 DNL458753:DNL458754 DXH458753:DXH458754 EHD458753:EHD458754 EQZ458753:EQZ458754 FAV458753:FAV458754 FKR458753:FKR458754 FUN458753:FUN458754 GEJ458753:GEJ458754 GOF458753:GOF458754 GYB458753:GYB458754 HHX458753:HHX458754 HRT458753:HRT458754 IBP458753:IBP458754 ILL458753:ILL458754 IVH458753:IVH458754 JFD458753:JFD458754 JOZ458753:JOZ458754 JYV458753:JYV458754 KIR458753:KIR458754 KSN458753:KSN458754 LCJ458753:LCJ458754 LMF458753:LMF458754 LWB458753:LWB458754 MFX458753:MFX458754 MPT458753:MPT458754 MZP458753:MZP458754 NJL458753:NJL458754 NTH458753:NTH458754 ODD458753:ODD458754 OMZ458753:OMZ458754 OWV458753:OWV458754 PGR458753:PGR458754 PQN458753:PQN458754 QAJ458753:QAJ458754 QKF458753:QKF458754 QUB458753:QUB458754 RDX458753:RDX458754 RNT458753:RNT458754 RXP458753:RXP458754 SHL458753:SHL458754 SRH458753:SRH458754 TBD458753:TBD458754 TKZ458753:TKZ458754 TUV458753:TUV458754 UER458753:UER458754 UON458753:UON458754 UYJ458753:UYJ458754 VIF458753:VIF458754 VSB458753:VSB458754 WBX458753:WBX458754 WLT458753:WLT458754 WVP458753:WVP458754 H524289:H524290 JD524289:JD524290 SZ524289:SZ524290 ACV524289:ACV524290 AMR524289:AMR524290 AWN524289:AWN524290 BGJ524289:BGJ524290 BQF524289:BQF524290 CAB524289:CAB524290 CJX524289:CJX524290 CTT524289:CTT524290 DDP524289:DDP524290 DNL524289:DNL524290 DXH524289:DXH524290 EHD524289:EHD524290 EQZ524289:EQZ524290 FAV524289:FAV524290 FKR524289:FKR524290 FUN524289:FUN524290 GEJ524289:GEJ524290 GOF524289:GOF524290 GYB524289:GYB524290 HHX524289:HHX524290 HRT524289:HRT524290 IBP524289:IBP524290 ILL524289:ILL524290 IVH524289:IVH524290 JFD524289:JFD524290 JOZ524289:JOZ524290 JYV524289:JYV524290 KIR524289:KIR524290 KSN524289:KSN524290 LCJ524289:LCJ524290 LMF524289:LMF524290 LWB524289:LWB524290 MFX524289:MFX524290 MPT524289:MPT524290 MZP524289:MZP524290 NJL524289:NJL524290 NTH524289:NTH524290 ODD524289:ODD524290 OMZ524289:OMZ524290 OWV524289:OWV524290 PGR524289:PGR524290 PQN524289:PQN524290 QAJ524289:QAJ524290 QKF524289:QKF524290 QUB524289:QUB524290 RDX524289:RDX524290 RNT524289:RNT524290 RXP524289:RXP524290 SHL524289:SHL524290 SRH524289:SRH524290 TBD524289:TBD524290 TKZ524289:TKZ524290 TUV524289:TUV524290 UER524289:UER524290 UON524289:UON524290 UYJ524289:UYJ524290 VIF524289:VIF524290 VSB524289:VSB524290 WBX524289:WBX524290 WLT524289:WLT524290 WVP524289:WVP524290 H589825:H589826 JD589825:JD589826 SZ589825:SZ589826 ACV589825:ACV589826 AMR589825:AMR589826 AWN589825:AWN589826 BGJ589825:BGJ589826 BQF589825:BQF589826 CAB589825:CAB589826 CJX589825:CJX589826 CTT589825:CTT589826 DDP589825:DDP589826 DNL589825:DNL589826 DXH589825:DXH589826 EHD589825:EHD589826 EQZ589825:EQZ589826 FAV589825:FAV589826 FKR589825:FKR589826 FUN589825:FUN589826 GEJ589825:GEJ589826 GOF589825:GOF589826 GYB589825:GYB589826 HHX589825:HHX589826 HRT589825:HRT589826 IBP589825:IBP589826 ILL589825:ILL589826 IVH589825:IVH589826 JFD589825:JFD589826 JOZ589825:JOZ589826 JYV589825:JYV589826 KIR589825:KIR589826 KSN589825:KSN589826 LCJ589825:LCJ589826 LMF589825:LMF589826 LWB589825:LWB589826 MFX589825:MFX589826 MPT589825:MPT589826 MZP589825:MZP589826 NJL589825:NJL589826 NTH589825:NTH589826 ODD589825:ODD589826 OMZ589825:OMZ589826 OWV589825:OWV589826 PGR589825:PGR589826 PQN589825:PQN589826 QAJ589825:QAJ589826 QKF589825:QKF589826 QUB589825:QUB589826 RDX589825:RDX589826 RNT589825:RNT589826 RXP589825:RXP589826 SHL589825:SHL589826 SRH589825:SRH589826 TBD589825:TBD589826 TKZ589825:TKZ589826 TUV589825:TUV589826 UER589825:UER589826 UON589825:UON589826 UYJ589825:UYJ589826 VIF589825:VIF589826 VSB589825:VSB589826 WBX589825:WBX589826 WLT589825:WLT589826 WVP589825:WVP589826 H655361:H655362 JD655361:JD655362 SZ655361:SZ655362 ACV655361:ACV655362 AMR655361:AMR655362 AWN655361:AWN655362 BGJ655361:BGJ655362 BQF655361:BQF655362 CAB655361:CAB655362 CJX655361:CJX655362 CTT655361:CTT655362 DDP655361:DDP655362 DNL655361:DNL655362 DXH655361:DXH655362 EHD655361:EHD655362 EQZ655361:EQZ655362 FAV655361:FAV655362 FKR655361:FKR655362 FUN655361:FUN655362 GEJ655361:GEJ655362 GOF655361:GOF655362 GYB655361:GYB655362 HHX655361:HHX655362 HRT655361:HRT655362 IBP655361:IBP655362 ILL655361:ILL655362 IVH655361:IVH655362 JFD655361:JFD655362 JOZ655361:JOZ655362 JYV655361:JYV655362 KIR655361:KIR655362 KSN655361:KSN655362 LCJ655361:LCJ655362 LMF655361:LMF655362 LWB655361:LWB655362 MFX655361:MFX655362 MPT655361:MPT655362 MZP655361:MZP655362 NJL655361:NJL655362 NTH655361:NTH655362 ODD655361:ODD655362 OMZ655361:OMZ655362 OWV655361:OWV655362 PGR655361:PGR655362 PQN655361:PQN655362 QAJ655361:QAJ655362 QKF655361:QKF655362 QUB655361:QUB655362 RDX655361:RDX655362 RNT655361:RNT655362 RXP655361:RXP655362 SHL655361:SHL655362 SRH655361:SRH655362 TBD655361:TBD655362 TKZ655361:TKZ655362 TUV655361:TUV655362 UER655361:UER655362 UON655361:UON655362 UYJ655361:UYJ655362 VIF655361:VIF655362 VSB655361:VSB655362 WBX655361:WBX655362 WLT655361:WLT655362 WVP655361:WVP655362 H720897:H720898 JD720897:JD720898 SZ720897:SZ720898 ACV720897:ACV720898 AMR720897:AMR720898 AWN720897:AWN720898 BGJ720897:BGJ720898 BQF720897:BQF720898 CAB720897:CAB720898 CJX720897:CJX720898 CTT720897:CTT720898 DDP720897:DDP720898 DNL720897:DNL720898 DXH720897:DXH720898 EHD720897:EHD720898 EQZ720897:EQZ720898 FAV720897:FAV720898 FKR720897:FKR720898 FUN720897:FUN720898 GEJ720897:GEJ720898 GOF720897:GOF720898 GYB720897:GYB720898 HHX720897:HHX720898 HRT720897:HRT720898 IBP720897:IBP720898 ILL720897:ILL720898 IVH720897:IVH720898 JFD720897:JFD720898 JOZ720897:JOZ720898 JYV720897:JYV720898 KIR720897:KIR720898 KSN720897:KSN720898 LCJ720897:LCJ720898 LMF720897:LMF720898 LWB720897:LWB720898 MFX720897:MFX720898 MPT720897:MPT720898 MZP720897:MZP720898 NJL720897:NJL720898 NTH720897:NTH720898 ODD720897:ODD720898 OMZ720897:OMZ720898 OWV720897:OWV720898 PGR720897:PGR720898 PQN720897:PQN720898 QAJ720897:QAJ720898 QKF720897:QKF720898 QUB720897:QUB720898 RDX720897:RDX720898 RNT720897:RNT720898 RXP720897:RXP720898 SHL720897:SHL720898 SRH720897:SRH720898 TBD720897:TBD720898 TKZ720897:TKZ720898 TUV720897:TUV720898 UER720897:UER720898 UON720897:UON720898 UYJ720897:UYJ720898 VIF720897:VIF720898 VSB720897:VSB720898 WBX720897:WBX720898 WLT720897:WLT720898 WVP720897:WVP720898 H786433:H786434 JD786433:JD786434 SZ786433:SZ786434 ACV786433:ACV786434 AMR786433:AMR786434 AWN786433:AWN786434 BGJ786433:BGJ786434 BQF786433:BQF786434 CAB786433:CAB786434 CJX786433:CJX786434 CTT786433:CTT786434 DDP786433:DDP786434 DNL786433:DNL786434 DXH786433:DXH786434 EHD786433:EHD786434 EQZ786433:EQZ786434 FAV786433:FAV786434 FKR786433:FKR786434 FUN786433:FUN786434 GEJ786433:GEJ786434 GOF786433:GOF786434 GYB786433:GYB786434 HHX786433:HHX786434 HRT786433:HRT786434 IBP786433:IBP786434 ILL786433:ILL786434 IVH786433:IVH786434 JFD786433:JFD786434 JOZ786433:JOZ786434 JYV786433:JYV786434 KIR786433:KIR786434 KSN786433:KSN786434 LCJ786433:LCJ786434 LMF786433:LMF786434 LWB786433:LWB786434 MFX786433:MFX786434 MPT786433:MPT786434 MZP786433:MZP786434 NJL786433:NJL786434 NTH786433:NTH786434 ODD786433:ODD786434 OMZ786433:OMZ786434 OWV786433:OWV786434 PGR786433:PGR786434 PQN786433:PQN786434 QAJ786433:QAJ786434 QKF786433:QKF786434 QUB786433:QUB786434 RDX786433:RDX786434 RNT786433:RNT786434 RXP786433:RXP786434 SHL786433:SHL786434 SRH786433:SRH786434 TBD786433:TBD786434 TKZ786433:TKZ786434 TUV786433:TUV786434 UER786433:UER786434 UON786433:UON786434 UYJ786433:UYJ786434 VIF786433:VIF786434 VSB786433:VSB786434 WBX786433:WBX786434 WLT786433:WLT786434 WVP786433:WVP786434 H851969:H851970 JD851969:JD851970 SZ851969:SZ851970 ACV851969:ACV851970 AMR851969:AMR851970 AWN851969:AWN851970 BGJ851969:BGJ851970 BQF851969:BQF851970 CAB851969:CAB851970 CJX851969:CJX851970 CTT851969:CTT851970 DDP851969:DDP851970 DNL851969:DNL851970 DXH851969:DXH851970 EHD851969:EHD851970 EQZ851969:EQZ851970 FAV851969:FAV851970 FKR851969:FKR851970 FUN851969:FUN851970 GEJ851969:GEJ851970 GOF851969:GOF851970 GYB851969:GYB851970 HHX851969:HHX851970 HRT851969:HRT851970 IBP851969:IBP851970 ILL851969:ILL851970 IVH851969:IVH851970 JFD851969:JFD851970 JOZ851969:JOZ851970 JYV851969:JYV851970 KIR851969:KIR851970 KSN851969:KSN851970 LCJ851969:LCJ851970 LMF851969:LMF851970 LWB851969:LWB851970 MFX851969:MFX851970 MPT851969:MPT851970 MZP851969:MZP851970 NJL851969:NJL851970 NTH851969:NTH851970 ODD851969:ODD851970 OMZ851969:OMZ851970 OWV851969:OWV851970 PGR851969:PGR851970 PQN851969:PQN851970 QAJ851969:QAJ851970 QKF851969:QKF851970 QUB851969:QUB851970 RDX851969:RDX851970 RNT851969:RNT851970 RXP851969:RXP851970 SHL851969:SHL851970 SRH851969:SRH851970 TBD851969:TBD851970 TKZ851969:TKZ851970 TUV851969:TUV851970 UER851969:UER851970 UON851969:UON851970 UYJ851969:UYJ851970 VIF851969:VIF851970 VSB851969:VSB851970 WBX851969:WBX851970 WLT851969:WLT851970 WVP851969:WVP851970 H917505:H917506 JD917505:JD917506 SZ917505:SZ917506 ACV917505:ACV917506 AMR917505:AMR917506 AWN917505:AWN917506 BGJ917505:BGJ917506 BQF917505:BQF917506 CAB917505:CAB917506 CJX917505:CJX917506 CTT917505:CTT917506 DDP917505:DDP917506 DNL917505:DNL917506 DXH917505:DXH917506 EHD917505:EHD917506 EQZ917505:EQZ917506 FAV917505:FAV917506 FKR917505:FKR917506 FUN917505:FUN917506 GEJ917505:GEJ917506 GOF917505:GOF917506 GYB917505:GYB917506 HHX917505:HHX917506 HRT917505:HRT917506 IBP917505:IBP917506 ILL917505:ILL917506 IVH917505:IVH917506 JFD917505:JFD917506 JOZ917505:JOZ917506 JYV917505:JYV917506 KIR917505:KIR917506 KSN917505:KSN917506 LCJ917505:LCJ917506 LMF917505:LMF917506 LWB917505:LWB917506 MFX917505:MFX917506 MPT917505:MPT917506 MZP917505:MZP917506 NJL917505:NJL917506 NTH917505:NTH917506 ODD917505:ODD917506 OMZ917505:OMZ917506 OWV917505:OWV917506 PGR917505:PGR917506 PQN917505:PQN917506 QAJ917505:QAJ917506 QKF917505:QKF917506 QUB917505:QUB917506 RDX917505:RDX917506 RNT917505:RNT917506 RXP917505:RXP917506 SHL917505:SHL917506 SRH917505:SRH917506 TBD917505:TBD917506 TKZ917505:TKZ917506 TUV917505:TUV917506 UER917505:UER917506 UON917505:UON917506 UYJ917505:UYJ917506 VIF917505:VIF917506 VSB917505:VSB917506 WBX917505:WBX917506 WLT917505:WLT917506 WVP917505:WVP917506 H983041:H983042 JD983041:JD983042 SZ983041:SZ983042 ACV983041:ACV983042 AMR983041:AMR983042 AWN983041:AWN983042 BGJ983041:BGJ983042 BQF983041:BQF983042 CAB983041:CAB983042 CJX983041:CJX983042 CTT983041:CTT983042 DDP983041:DDP983042 DNL983041:DNL983042 DXH983041:DXH983042 EHD983041:EHD983042 EQZ983041:EQZ983042 FAV983041:FAV983042 FKR983041:FKR983042 FUN983041:FUN983042 GEJ983041:GEJ983042 GOF983041:GOF983042 GYB983041:GYB983042 HHX983041:HHX983042 HRT983041:HRT983042 IBP983041:IBP983042 ILL983041:ILL983042 IVH983041:IVH983042 JFD983041:JFD983042 JOZ983041:JOZ983042 JYV983041:JYV983042 KIR983041:KIR983042 KSN983041:KSN983042 LCJ983041:LCJ983042 LMF983041:LMF983042 LWB983041:LWB983042 MFX983041:MFX983042 MPT983041:MPT983042 MZP983041:MZP983042 NJL983041:NJL983042 NTH983041:NTH983042 ODD983041:ODD983042 OMZ983041:OMZ983042 OWV983041:OWV983042 PGR983041:PGR983042 PQN983041:PQN983042 QAJ983041:QAJ983042 QKF983041:QKF983042 QUB983041:QUB983042 RDX983041:RDX983042 RNT983041:RNT983042 RXP983041:RXP983042 SHL983041:SHL983042 SRH983041:SRH983042 TBD983041:TBD983042 TKZ983041:TKZ983042 TUV983041:TUV983042 UER983041:UER983042 UON983041:UON983042 UYJ983041:UYJ983042 VIF983041:VIF983042 VSB983041:VSB983042 WBX983041:WBX983042 WLT983041:WLT983042 WVP983041:WVP983042" xr:uid="{59EAE9DD-FF5F-49EC-A4F1-87F406C43A05}">
      <formula1>0</formula1>
      <formula2>100000000</formula2>
    </dataValidation>
  </dataValidations>
  <printOptions horizontalCentered="1"/>
  <pageMargins left="0.7" right="0.7" top="0.7" bottom="0.7" header="0.3" footer="0.3"/>
  <pageSetup scale="79" fitToHeight="0" orientation="portrait" r:id="rId1"/>
  <headerFooter>
    <oddFooter>&amp;RRevised May 2017</oddFooter>
  </headerFooter>
  <extLst>
    <ext xmlns:x14="http://schemas.microsoft.com/office/spreadsheetml/2009/9/main" uri="{CCE6A557-97BC-4b89-ADB6-D9C93CAAB3DF}">
      <x14:dataValidations xmlns:xm="http://schemas.microsoft.com/office/excel/2006/main" count="1">
        <x14:dataValidation type="whole" operator="greaterThanOrEqual" allowBlank="1" showInputMessage="1" showErrorMessage="1" xr:uid="{1A9622D4-FBB1-4520-A9C4-3F3FDED76DA0}">
          <x14:formula1>
            <xm:f>0</xm:f>
          </x14:formula1>
          <xm:sqref>F27:G30 JB27:JC30 SX27:SY30 ACT27:ACU30 AMP27:AMQ30 AWL27:AWM30 BGH27:BGI30 BQD27:BQE30 BZZ27:CAA30 CJV27:CJW30 CTR27:CTS30 DDN27:DDO30 DNJ27:DNK30 DXF27:DXG30 EHB27:EHC30 EQX27:EQY30 FAT27:FAU30 FKP27:FKQ30 FUL27:FUM30 GEH27:GEI30 GOD27:GOE30 GXZ27:GYA30 HHV27:HHW30 HRR27:HRS30 IBN27:IBO30 ILJ27:ILK30 IVF27:IVG30 JFB27:JFC30 JOX27:JOY30 JYT27:JYU30 KIP27:KIQ30 KSL27:KSM30 LCH27:LCI30 LMD27:LME30 LVZ27:LWA30 MFV27:MFW30 MPR27:MPS30 MZN27:MZO30 NJJ27:NJK30 NTF27:NTG30 ODB27:ODC30 OMX27:OMY30 OWT27:OWU30 PGP27:PGQ30 PQL27:PQM30 QAH27:QAI30 QKD27:QKE30 QTZ27:QUA30 RDV27:RDW30 RNR27:RNS30 RXN27:RXO30 SHJ27:SHK30 SRF27:SRG30 TBB27:TBC30 TKX27:TKY30 TUT27:TUU30 UEP27:UEQ30 UOL27:UOM30 UYH27:UYI30 VID27:VIE30 VRZ27:VSA30 WBV27:WBW30 WLR27:WLS30 WVN27:WVO30 F65537:G65538 JB65537:JC65538 SX65537:SY65538 ACT65537:ACU65538 AMP65537:AMQ65538 AWL65537:AWM65538 BGH65537:BGI65538 BQD65537:BQE65538 BZZ65537:CAA65538 CJV65537:CJW65538 CTR65537:CTS65538 DDN65537:DDO65538 DNJ65537:DNK65538 DXF65537:DXG65538 EHB65537:EHC65538 EQX65537:EQY65538 FAT65537:FAU65538 FKP65537:FKQ65538 FUL65537:FUM65538 GEH65537:GEI65538 GOD65537:GOE65538 GXZ65537:GYA65538 HHV65537:HHW65538 HRR65537:HRS65538 IBN65537:IBO65538 ILJ65537:ILK65538 IVF65537:IVG65538 JFB65537:JFC65538 JOX65537:JOY65538 JYT65537:JYU65538 KIP65537:KIQ65538 KSL65537:KSM65538 LCH65537:LCI65538 LMD65537:LME65538 LVZ65537:LWA65538 MFV65537:MFW65538 MPR65537:MPS65538 MZN65537:MZO65538 NJJ65537:NJK65538 NTF65537:NTG65538 ODB65537:ODC65538 OMX65537:OMY65538 OWT65537:OWU65538 PGP65537:PGQ65538 PQL65537:PQM65538 QAH65537:QAI65538 QKD65537:QKE65538 QTZ65537:QUA65538 RDV65537:RDW65538 RNR65537:RNS65538 RXN65537:RXO65538 SHJ65537:SHK65538 SRF65537:SRG65538 TBB65537:TBC65538 TKX65537:TKY65538 TUT65537:TUU65538 UEP65537:UEQ65538 UOL65537:UOM65538 UYH65537:UYI65538 VID65537:VIE65538 VRZ65537:VSA65538 WBV65537:WBW65538 WLR65537:WLS65538 WVN65537:WVO65538 F131073:G131074 JB131073:JC131074 SX131073:SY131074 ACT131073:ACU131074 AMP131073:AMQ131074 AWL131073:AWM131074 BGH131073:BGI131074 BQD131073:BQE131074 BZZ131073:CAA131074 CJV131073:CJW131074 CTR131073:CTS131074 DDN131073:DDO131074 DNJ131073:DNK131074 DXF131073:DXG131074 EHB131073:EHC131074 EQX131073:EQY131074 FAT131073:FAU131074 FKP131073:FKQ131074 FUL131073:FUM131074 GEH131073:GEI131074 GOD131073:GOE131074 GXZ131073:GYA131074 HHV131073:HHW131074 HRR131073:HRS131074 IBN131073:IBO131074 ILJ131073:ILK131074 IVF131073:IVG131074 JFB131073:JFC131074 JOX131073:JOY131074 JYT131073:JYU131074 KIP131073:KIQ131074 KSL131073:KSM131074 LCH131073:LCI131074 LMD131073:LME131074 LVZ131073:LWA131074 MFV131073:MFW131074 MPR131073:MPS131074 MZN131073:MZO131074 NJJ131073:NJK131074 NTF131073:NTG131074 ODB131073:ODC131074 OMX131073:OMY131074 OWT131073:OWU131074 PGP131073:PGQ131074 PQL131073:PQM131074 QAH131073:QAI131074 QKD131073:QKE131074 QTZ131073:QUA131074 RDV131073:RDW131074 RNR131073:RNS131074 RXN131073:RXO131074 SHJ131073:SHK131074 SRF131073:SRG131074 TBB131073:TBC131074 TKX131073:TKY131074 TUT131073:TUU131074 UEP131073:UEQ131074 UOL131073:UOM131074 UYH131073:UYI131074 VID131073:VIE131074 VRZ131073:VSA131074 WBV131073:WBW131074 WLR131073:WLS131074 WVN131073:WVO131074 F196609:G196610 JB196609:JC196610 SX196609:SY196610 ACT196609:ACU196610 AMP196609:AMQ196610 AWL196609:AWM196610 BGH196609:BGI196610 BQD196609:BQE196610 BZZ196609:CAA196610 CJV196609:CJW196610 CTR196609:CTS196610 DDN196609:DDO196610 DNJ196609:DNK196610 DXF196609:DXG196610 EHB196609:EHC196610 EQX196609:EQY196610 FAT196609:FAU196610 FKP196609:FKQ196610 FUL196609:FUM196610 GEH196609:GEI196610 GOD196609:GOE196610 GXZ196609:GYA196610 HHV196609:HHW196610 HRR196609:HRS196610 IBN196609:IBO196610 ILJ196609:ILK196610 IVF196609:IVG196610 JFB196609:JFC196610 JOX196609:JOY196610 JYT196609:JYU196610 KIP196609:KIQ196610 KSL196609:KSM196610 LCH196609:LCI196610 LMD196609:LME196610 LVZ196609:LWA196610 MFV196609:MFW196610 MPR196609:MPS196610 MZN196609:MZO196610 NJJ196609:NJK196610 NTF196609:NTG196610 ODB196609:ODC196610 OMX196609:OMY196610 OWT196609:OWU196610 PGP196609:PGQ196610 PQL196609:PQM196610 QAH196609:QAI196610 QKD196609:QKE196610 QTZ196609:QUA196610 RDV196609:RDW196610 RNR196609:RNS196610 RXN196609:RXO196610 SHJ196609:SHK196610 SRF196609:SRG196610 TBB196609:TBC196610 TKX196609:TKY196610 TUT196609:TUU196610 UEP196609:UEQ196610 UOL196609:UOM196610 UYH196609:UYI196610 VID196609:VIE196610 VRZ196609:VSA196610 WBV196609:WBW196610 WLR196609:WLS196610 WVN196609:WVO196610 F262145:G262146 JB262145:JC262146 SX262145:SY262146 ACT262145:ACU262146 AMP262145:AMQ262146 AWL262145:AWM262146 BGH262145:BGI262146 BQD262145:BQE262146 BZZ262145:CAA262146 CJV262145:CJW262146 CTR262145:CTS262146 DDN262145:DDO262146 DNJ262145:DNK262146 DXF262145:DXG262146 EHB262145:EHC262146 EQX262145:EQY262146 FAT262145:FAU262146 FKP262145:FKQ262146 FUL262145:FUM262146 GEH262145:GEI262146 GOD262145:GOE262146 GXZ262145:GYA262146 HHV262145:HHW262146 HRR262145:HRS262146 IBN262145:IBO262146 ILJ262145:ILK262146 IVF262145:IVG262146 JFB262145:JFC262146 JOX262145:JOY262146 JYT262145:JYU262146 KIP262145:KIQ262146 KSL262145:KSM262146 LCH262145:LCI262146 LMD262145:LME262146 LVZ262145:LWA262146 MFV262145:MFW262146 MPR262145:MPS262146 MZN262145:MZO262146 NJJ262145:NJK262146 NTF262145:NTG262146 ODB262145:ODC262146 OMX262145:OMY262146 OWT262145:OWU262146 PGP262145:PGQ262146 PQL262145:PQM262146 QAH262145:QAI262146 QKD262145:QKE262146 QTZ262145:QUA262146 RDV262145:RDW262146 RNR262145:RNS262146 RXN262145:RXO262146 SHJ262145:SHK262146 SRF262145:SRG262146 TBB262145:TBC262146 TKX262145:TKY262146 TUT262145:TUU262146 UEP262145:UEQ262146 UOL262145:UOM262146 UYH262145:UYI262146 VID262145:VIE262146 VRZ262145:VSA262146 WBV262145:WBW262146 WLR262145:WLS262146 WVN262145:WVO262146 F327681:G327682 JB327681:JC327682 SX327681:SY327682 ACT327681:ACU327682 AMP327681:AMQ327682 AWL327681:AWM327682 BGH327681:BGI327682 BQD327681:BQE327682 BZZ327681:CAA327682 CJV327681:CJW327682 CTR327681:CTS327682 DDN327681:DDO327682 DNJ327681:DNK327682 DXF327681:DXG327682 EHB327681:EHC327682 EQX327681:EQY327682 FAT327681:FAU327682 FKP327681:FKQ327682 FUL327681:FUM327682 GEH327681:GEI327682 GOD327681:GOE327682 GXZ327681:GYA327682 HHV327681:HHW327682 HRR327681:HRS327682 IBN327681:IBO327682 ILJ327681:ILK327682 IVF327681:IVG327682 JFB327681:JFC327682 JOX327681:JOY327682 JYT327681:JYU327682 KIP327681:KIQ327682 KSL327681:KSM327682 LCH327681:LCI327682 LMD327681:LME327682 LVZ327681:LWA327682 MFV327681:MFW327682 MPR327681:MPS327682 MZN327681:MZO327682 NJJ327681:NJK327682 NTF327681:NTG327682 ODB327681:ODC327682 OMX327681:OMY327682 OWT327681:OWU327682 PGP327681:PGQ327682 PQL327681:PQM327682 QAH327681:QAI327682 QKD327681:QKE327682 QTZ327681:QUA327682 RDV327681:RDW327682 RNR327681:RNS327682 RXN327681:RXO327682 SHJ327681:SHK327682 SRF327681:SRG327682 TBB327681:TBC327682 TKX327681:TKY327682 TUT327681:TUU327682 UEP327681:UEQ327682 UOL327681:UOM327682 UYH327681:UYI327682 VID327681:VIE327682 VRZ327681:VSA327682 WBV327681:WBW327682 WLR327681:WLS327682 WVN327681:WVO327682 F393217:G393218 JB393217:JC393218 SX393217:SY393218 ACT393217:ACU393218 AMP393217:AMQ393218 AWL393217:AWM393218 BGH393217:BGI393218 BQD393217:BQE393218 BZZ393217:CAA393218 CJV393217:CJW393218 CTR393217:CTS393218 DDN393217:DDO393218 DNJ393217:DNK393218 DXF393217:DXG393218 EHB393217:EHC393218 EQX393217:EQY393218 FAT393217:FAU393218 FKP393217:FKQ393218 FUL393217:FUM393218 GEH393217:GEI393218 GOD393217:GOE393218 GXZ393217:GYA393218 HHV393217:HHW393218 HRR393217:HRS393218 IBN393217:IBO393218 ILJ393217:ILK393218 IVF393217:IVG393218 JFB393217:JFC393218 JOX393217:JOY393218 JYT393217:JYU393218 KIP393217:KIQ393218 KSL393217:KSM393218 LCH393217:LCI393218 LMD393217:LME393218 LVZ393217:LWA393218 MFV393217:MFW393218 MPR393217:MPS393218 MZN393217:MZO393218 NJJ393217:NJK393218 NTF393217:NTG393218 ODB393217:ODC393218 OMX393217:OMY393218 OWT393217:OWU393218 PGP393217:PGQ393218 PQL393217:PQM393218 QAH393217:QAI393218 QKD393217:QKE393218 QTZ393217:QUA393218 RDV393217:RDW393218 RNR393217:RNS393218 RXN393217:RXO393218 SHJ393217:SHK393218 SRF393217:SRG393218 TBB393217:TBC393218 TKX393217:TKY393218 TUT393217:TUU393218 UEP393217:UEQ393218 UOL393217:UOM393218 UYH393217:UYI393218 VID393217:VIE393218 VRZ393217:VSA393218 WBV393217:WBW393218 WLR393217:WLS393218 WVN393217:WVO393218 F458753:G458754 JB458753:JC458754 SX458753:SY458754 ACT458753:ACU458754 AMP458753:AMQ458754 AWL458753:AWM458754 BGH458753:BGI458754 BQD458753:BQE458754 BZZ458753:CAA458754 CJV458753:CJW458754 CTR458753:CTS458754 DDN458753:DDO458754 DNJ458753:DNK458754 DXF458753:DXG458754 EHB458753:EHC458754 EQX458753:EQY458754 FAT458753:FAU458754 FKP458753:FKQ458754 FUL458753:FUM458754 GEH458753:GEI458754 GOD458753:GOE458754 GXZ458753:GYA458754 HHV458753:HHW458754 HRR458753:HRS458754 IBN458753:IBO458754 ILJ458753:ILK458754 IVF458753:IVG458754 JFB458753:JFC458754 JOX458753:JOY458754 JYT458753:JYU458754 KIP458753:KIQ458754 KSL458753:KSM458754 LCH458753:LCI458754 LMD458753:LME458754 LVZ458753:LWA458754 MFV458753:MFW458754 MPR458753:MPS458754 MZN458753:MZO458754 NJJ458753:NJK458754 NTF458753:NTG458754 ODB458753:ODC458754 OMX458753:OMY458754 OWT458753:OWU458754 PGP458753:PGQ458754 PQL458753:PQM458754 QAH458753:QAI458754 QKD458753:QKE458754 QTZ458753:QUA458754 RDV458753:RDW458754 RNR458753:RNS458754 RXN458753:RXO458754 SHJ458753:SHK458754 SRF458753:SRG458754 TBB458753:TBC458754 TKX458753:TKY458754 TUT458753:TUU458754 UEP458753:UEQ458754 UOL458753:UOM458754 UYH458753:UYI458754 VID458753:VIE458754 VRZ458753:VSA458754 WBV458753:WBW458754 WLR458753:WLS458754 WVN458753:WVO458754 F524289:G524290 JB524289:JC524290 SX524289:SY524290 ACT524289:ACU524290 AMP524289:AMQ524290 AWL524289:AWM524290 BGH524289:BGI524290 BQD524289:BQE524290 BZZ524289:CAA524290 CJV524289:CJW524290 CTR524289:CTS524290 DDN524289:DDO524290 DNJ524289:DNK524290 DXF524289:DXG524290 EHB524289:EHC524290 EQX524289:EQY524290 FAT524289:FAU524290 FKP524289:FKQ524290 FUL524289:FUM524290 GEH524289:GEI524290 GOD524289:GOE524290 GXZ524289:GYA524290 HHV524289:HHW524290 HRR524289:HRS524290 IBN524289:IBO524290 ILJ524289:ILK524290 IVF524289:IVG524290 JFB524289:JFC524290 JOX524289:JOY524290 JYT524289:JYU524290 KIP524289:KIQ524290 KSL524289:KSM524290 LCH524289:LCI524290 LMD524289:LME524290 LVZ524289:LWA524290 MFV524289:MFW524290 MPR524289:MPS524290 MZN524289:MZO524290 NJJ524289:NJK524290 NTF524289:NTG524290 ODB524289:ODC524290 OMX524289:OMY524290 OWT524289:OWU524290 PGP524289:PGQ524290 PQL524289:PQM524290 QAH524289:QAI524290 QKD524289:QKE524290 QTZ524289:QUA524290 RDV524289:RDW524290 RNR524289:RNS524290 RXN524289:RXO524290 SHJ524289:SHK524290 SRF524289:SRG524290 TBB524289:TBC524290 TKX524289:TKY524290 TUT524289:TUU524290 UEP524289:UEQ524290 UOL524289:UOM524290 UYH524289:UYI524290 VID524289:VIE524290 VRZ524289:VSA524290 WBV524289:WBW524290 WLR524289:WLS524290 WVN524289:WVO524290 F589825:G589826 JB589825:JC589826 SX589825:SY589826 ACT589825:ACU589826 AMP589825:AMQ589826 AWL589825:AWM589826 BGH589825:BGI589826 BQD589825:BQE589826 BZZ589825:CAA589826 CJV589825:CJW589826 CTR589825:CTS589826 DDN589825:DDO589826 DNJ589825:DNK589826 DXF589825:DXG589826 EHB589825:EHC589826 EQX589825:EQY589826 FAT589825:FAU589826 FKP589825:FKQ589826 FUL589825:FUM589826 GEH589825:GEI589826 GOD589825:GOE589826 GXZ589825:GYA589826 HHV589825:HHW589826 HRR589825:HRS589826 IBN589825:IBO589826 ILJ589825:ILK589826 IVF589825:IVG589826 JFB589825:JFC589826 JOX589825:JOY589826 JYT589825:JYU589826 KIP589825:KIQ589826 KSL589825:KSM589826 LCH589825:LCI589826 LMD589825:LME589826 LVZ589825:LWA589826 MFV589825:MFW589826 MPR589825:MPS589826 MZN589825:MZO589826 NJJ589825:NJK589826 NTF589825:NTG589826 ODB589825:ODC589826 OMX589825:OMY589826 OWT589825:OWU589826 PGP589825:PGQ589826 PQL589825:PQM589826 QAH589825:QAI589826 QKD589825:QKE589826 QTZ589825:QUA589826 RDV589825:RDW589826 RNR589825:RNS589826 RXN589825:RXO589826 SHJ589825:SHK589826 SRF589825:SRG589826 TBB589825:TBC589826 TKX589825:TKY589826 TUT589825:TUU589826 UEP589825:UEQ589826 UOL589825:UOM589826 UYH589825:UYI589826 VID589825:VIE589826 VRZ589825:VSA589826 WBV589825:WBW589826 WLR589825:WLS589826 WVN589825:WVO589826 F655361:G655362 JB655361:JC655362 SX655361:SY655362 ACT655361:ACU655362 AMP655361:AMQ655362 AWL655361:AWM655362 BGH655361:BGI655362 BQD655361:BQE655362 BZZ655361:CAA655362 CJV655361:CJW655362 CTR655361:CTS655362 DDN655361:DDO655362 DNJ655361:DNK655362 DXF655361:DXG655362 EHB655361:EHC655362 EQX655361:EQY655362 FAT655361:FAU655362 FKP655361:FKQ655362 FUL655361:FUM655362 GEH655361:GEI655362 GOD655361:GOE655362 GXZ655361:GYA655362 HHV655361:HHW655362 HRR655361:HRS655362 IBN655361:IBO655362 ILJ655361:ILK655362 IVF655361:IVG655362 JFB655361:JFC655362 JOX655361:JOY655362 JYT655361:JYU655362 KIP655361:KIQ655362 KSL655361:KSM655362 LCH655361:LCI655362 LMD655361:LME655362 LVZ655361:LWA655362 MFV655361:MFW655362 MPR655361:MPS655362 MZN655361:MZO655362 NJJ655361:NJK655362 NTF655361:NTG655362 ODB655361:ODC655362 OMX655361:OMY655362 OWT655361:OWU655362 PGP655361:PGQ655362 PQL655361:PQM655362 QAH655361:QAI655362 QKD655361:QKE655362 QTZ655361:QUA655362 RDV655361:RDW655362 RNR655361:RNS655362 RXN655361:RXO655362 SHJ655361:SHK655362 SRF655361:SRG655362 TBB655361:TBC655362 TKX655361:TKY655362 TUT655361:TUU655362 UEP655361:UEQ655362 UOL655361:UOM655362 UYH655361:UYI655362 VID655361:VIE655362 VRZ655361:VSA655362 WBV655361:WBW655362 WLR655361:WLS655362 WVN655361:WVO655362 F720897:G720898 JB720897:JC720898 SX720897:SY720898 ACT720897:ACU720898 AMP720897:AMQ720898 AWL720897:AWM720898 BGH720897:BGI720898 BQD720897:BQE720898 BZZ720897:CAA720898 CJV720897:CJW720898 CTR720897:CTS720898 DDN720897:DDO720898 DNJ720897:DNK720898 DXF720897:DXG720898 EHB720897:EHC720898 EQX720897:EQY720898 FAT720897:FAU720898 FKP720897:FKQ720898 FUL720897:FUM720898 GEH720897:GEI720898 GOD720897:GOE720898 GXZ720897:GYA720898 HHV720897:HHW720898 HRR720897:HRS720898 IBN720897:IBO720898 ILJ720897:ILK720898 IVF720897:IVG720898 JFB720897:JFC720898 JOX720897:JOY720898 JYT720897:JYU720898 KIP720897:KIQ720898 KSL720897:KSM720898 LCH720897:LCI720898 LMD720897:LME720898 LVZ720897:LWA720898 MFV720897:MFW720898 MPR720897:MPS720898 MZN720897:MZO720898 NJJ720897:NJK720898 NTF720897:NTG720898 ODB720897:ODC720898 OMX720897:OMY720898 OWT720897:OWU720898 PGP720897:PGQ720898 PQL720897:PQM720898 QAH720897:QAI720898 QKD720897:QKE720898 QTZ720897:QUA720898 RDV720897:RDW720898 RNR720897:RNS720898 RXN720897:RXO720898 SHJ720897:SHK720898 SRF720897:SRG720898 TBB720897:TBC720898 TKX720897:TKY720898 TUT720897:TUU720898 UEP720897:UEQ720898 UOL720897:UOM720898 UYH720897:UYI720898 VID720897:VIE720898 VRZ720897:VSA720898 WBV720897:WBW720898 WLR720897:WLS720898 WVN720897:WVO720898 F786433:G786434 JB786433:JC786434 SX786433:SY786434 ACT786433:ACU786434 AMP786433:AMQ786434 AWL786433:AWM786434 BGH786433:BGI786434 BQD786433:BQE786434 BZZ786433:CAA786434 CJV786433:CJW786434 CTR786433:CTS786434 DDN786433:DDO786434 DNJ786433:DNK786434 DXF786433:DXG786434 EHB786433:EHC786434 EQX786433:EQY786434 FAT786433:FAU786434 FKP786433:FKQ786434 FUL786433:FUM786434 GEH786433:GEI786434 GOD786433:GOE786434 GXZ786433:GYA786434 HHV786433:HHW786434 HRR786433:HRS786434 IBN786433:IBO786434 ILJ786433:ILK786434 IVF786433:IVG786434 JFB786433:JFC786434 JOX786433:JOY786434 JYT786433:JYU786434 KIP786433:KIQ786434 KSL786433:KSM786434 LCH786433:LCI786434 LMD786433:LME786434 LVZ786433:LWA786434 MFV786433:MFW786434 MPR786433:MPS786434 MZN786433:MZO786434 NJJ786433:NJK786434 NTF786433:NTG786434 ODB786433:ODC786434 OMX786433:OMY786434 OWT786433:OWU786434 PGP786433:PGQ786434 PQL786433:PQM786434 QAH786433:QAI786434 QKD786433:QKE786434 QTZ786433:QUA786434 RDV786433:RDW786434 RNR786433:RNS786434 RXN786433:RXO786434 SHJ786433:SHK786434 SRF786433:SRG786434 TBB786433:TBC786434 TKX786433:TKY786434 TUT786433:TUU786434 UEP786433:UEQ786434 UOL786433:UOM786434 UYH786433:UYI786434 VID786433:VIE786434 VRZ786433:VSA786434 WBV786433:WBW786434 WLR786433:WLS786434 WVN786433:WVO786434 F851969:G851970 JB851969:JC851970 SX851969:SY851970 ACT851969:ACU851970 AMP851969:AMQ851970 AWL851969:AWM851970 BGH851969:BGI851970 BQD851969:BQE851970 BZZ851969:CAA851970 CJV851969:CJW851970 CTR851969:CTS851970 DDN851969:DDO851970 DNJ851969:DNK851970 DXF851969:DXG851970 EHB851969:EHC851970 EQX851969:EQY851970 FAT851969:FAU851970 FKP851969:FKQ851970 FUL851969:FUM851970 GEH851969:GEI851970 GOD851969:GOE851970 GXZ851969:GYA851970 HHV851969:HHW851970 HRR851969:HRS851970 IBN851969:IBO851970 ILJ851969:ILK851970 IVF851969:IVG851970 JFB851969:JFC851970 JOX851969:JOY851970 JYT851969:JYU851970 KIP851969:KIQ851970 KSL851969:KSM851970 LCH851969:LCI851970 LMD851969:LME851970 LVZ851969:LWA851970 MFV851969:MFW851970 MPR851969:MPS851970 MZN851969:MZO851970 NJJ851969:NJK851970 NTF851969:NTG851970 ODB851969:ODC851970 OMX851969:OMY851970 OWT851969:OWU851970 PGP851969:PGQ851970 PQL851969:PQM851970 QAH851969:QAI851970 QKD851969:QKE851970 QTZ851969:QUA851970 RDV851969:RDW851970 RNR851969:RNS851970 RXN851969:RXO851970 SHJ851969:SHK851970 SRF851969:SRG851970 TBB851969:TBC851970 TKX851969:TKY851970 TUT851969:TUU851970 UEP851969:UEQ851970 UOL851969:UOM851970 UYH851969:UYI851970 VID851969:VIE851970 VRZ851969:VSA851970 WBV851969:WBW851970 WLR851969:WLS851970 WVN851969:WVO851970 F917505:G917506 JB917505:JC917506 SX917505:SY917506 ACT917505:ACU917506 AMP917505:AMQ917506 AWL917505:AWM917506 BGH917505:BGI917506 BQD917505:BQE917506 BZZ917505:CAA917506 CJV917505:CJW917506 CTR917505:CTS917506 DDN917505:DDO917506 DNJ917505:DNK917506 DXF917505:DXG917506 EHB917505:EHC917506 EQX917505:EQY917506 FAT917505:FAU917506 FKP917505:FKQ917506 FUL917505:FUM917506 GEH917505:GEI917506 GOD917505:GOE917506 GXZ917505:GYA917506 HHV917505:HHW917506 HRR917505:HRS917506 IBN917505:IBO917506 ILJ917505:ILK917506 IVF917505:IVG917506 JFB917505:JFC917506 JOX917505:JOY917506 JYT917505:JYU917506 KIP917505:KIQ917506 KSL917505:KSM917506 LCH917505:LCI917506 LMD917505:LME917506 LVZ917505:LWA917506 MFV917505:MFW917506 MPR917505:MPS917506 MZN917505:MZO917506 NJJ917505:NJK917506 NTF917505:NTG917506 ODB917505:ODC917506 OMX917505:OMY917506 OWT917505:OWU917506 PGP917505:PGQ917506 PQL917505:PQM917506 QAH917505:QAI917506 QKD917505:QKE917506 QTZ917505:QUA917506 RDV917505:RDW917506 RNR917505:RNS917506 RXN917505:RXO917506 SHJ917505:SHK917506 SRF917505:SRG917506 TBB917505:TBC917506 TKX917505:TKY917506 TUT917505:TUU917506 UEP917505:UEQ917506 UOL917505:UOM917506 UYH917505:UYI917506 VID917505:VIE917506 VRZ917505:VSA917506 WBV917505:WBW917506 WLR917505:WLS917506 WVN917505:WVO917506 F983041:G983042 JB983041:JC983042 SX983041:SY983042 ACT983041:ACU983042 AMP983041:AMQ983042 AWL983041:AWM983042 BGH983041:BGI983042 BQD983041:BQE983042 BZZ983041:CAA983042 CJV983041:CJW983042 CTR983041:CTS983042 DDN983041:DDO983042 DNJ983041:DNK983042 DXF983041:DXG983042 EHB983041:EHC983042 EQX983041:EQY983042 FAT983041:FAU983042 FKP983041:FKQ983042 FUL983041:FUM983042 GEH983041:GEI983042 GOD983041:GOE983042 GXZ983041:GYA983042 HHV983041:HHW983042 HRR983041:HRS983042 IBN983041:IBO983042 ILJ983041:ILK983042 IVF983041:IVG983042 JFB983041:JFC983042 JOX983041:JOY983042 JYT983041:JYU983042 KIP983041:KIQ983042 KSL983041:KSM983042 LCH983041:LCI983042 LMD983041:LME983042 LVZ983041:LWA983042 MFV983041:MFW983042 MPR983041:MPS983042 MZN983041:MZO983042 NJJ983041:NJK983042 NTF983041:NTG983042 ODB983041:ODC983042 OMX983041:OMY983042 OWT983041:OWU983042 PGP983041:PGQ983042 PQL983041:PQM983042 QAH983041:QAI983042 QKD983041:QKE983042 QTZ983041:QUA983042 RDV983041:RDW983042 RNR983041:RNS983042 RXN983041:RXO983042 SHJ983041:SHK983042 SRF983041:SRG983042 TBB983041:TBC983042 TKX983041:TKY983042 TUT983041:TUU983042 UEP983041:UEQ983042 UOL983041:UOM983042 UYH983041:UYI983042 VID983041:VIE983042 VRZ983041:VSA983042 WBV983041:WBW983042 WLR983041:WLS983042 WVN983041:WVO983042 WVR983048:WVR983051 JF27:JF30 TB27:TB30 ACX27:ACX30 AMT27:AMT30 AWP27:AWP30 BGL27:BGL30 BQH27:BQH30 CAD27:CAD30 CJZ27:CJZ30 CTV27:CTV30 DDR27:DDR30 DNN27:DNN30 DXJ27:DXJ30 EHF27:EHF30 ERB27:ERB30 FAX27:FAX30 FKT27:FKT30 FUP27:FUP30 GEL27:GEL30 GOH27:GOH30 GYD27:GYD30 HHZ27:HHZ30 HRV27:HRV30 IBR27:IBR30 ILN27:ILN30 IVJ27:IVJ30 JFF27:JFF30 JPB27:JPB30 JYX27:JYX30 KIT27:KIT30 KSP27:KSP30 LCL27:LCL30 LMH27:LMH30 LWD27:LWD30 MFZ27:MFZ30 MPV27:MPV30 MZR27:MZR30 NJN27:NJN30 NTJ27:NTJ30 ODF27:ODF30 ONB27:ONB30 OWX27:OWX30 PGT27:PGT30 PQP27:PQP30 QAL27:QAL30 QKH27:QKH30 QUD27:QUD30 RDZ27:RDZ30 RNV27:RNV30 RXR27:RXR30 SHN27:SHN30 SRJ27:SRJ30 TBF27:TBF30 TLB27:TLB30 TUX27:TUX30 UET27:UET30 UOP27:UOP30 UYL27:UYL30 VIH27:VIH30 VSD27:VSD30 WBZ27:WBZ30 WLV27:WLV30 WVR27:WVR30 J65537:J65538 JF65537:JF65538 TB65537:TB65538 ACX65537:ACX65538 AMT65537:AMT65538 AWP65537:AWP65538 BGL65537:BGL65538 BQH65537:BQH65538 CAD65537:CAD65538 CJZ65537:CJZ65538 CTV65537:CTV65538 DDR65537:DDR65538 DNN65537:DNN65538 DXJ65537:DXJ65538 EHF65537:EHF65538 ERB65537:ERB65538 FAX65537:FAX65538 FKT65537:FKT65538 FUP65537:FUP65538 GEL65537:GEL65538 GOH65537:GOH65538 GYD65537:GYD65538 HHZ65537:HHZ65538 HRV65537:HRV65538 IBR65537:IBR65538 ILN65537:ILN65538 IVJ65537:IVJ65538 JFF65537:JFF65538 JPB65537:JPB65538 JYX65537:JYX65538 KIT65537:KIT65538 KSP65537:KSP65538 LCL65537:LCL65538 LMH65537:LMH65538 LWD65537:LWD65538 MFZ65537:MFZ65538 MPV65537:MPV65538 MZR65537:MZR65538 NJN65537:NJN65538 NTJ65537:NTJ65538 ODF65537:ODF65538 ONB65537:ONB65538 OWX65537:OWX65538 PGT65537:PGT65538 PQP65537:PQP65538 QAL65537:QAL65538 QKH65537:QKH65538 QUD65537:QUD65538 RDZ65537:RDZ65538 RNV65537:RNV65538 RXR65537:RXR65538 SHN65537:SHN65538 SRJ65537:SRJ65538 TBF65537:TBF65538 TLB65537:TLB65538 TUX65537:TUX65538 UET65537:UET65538 UOP65537:UOP65538 UYL65537:UYL65538 VIH65537:VIH65538 VSD65537:VSD65538 WBZ65537:WBZ65538 WLV65537:WLV65538 WVR65537:WVR65538 J131073:J131074 JF131073:JF131074 TB131073:TB131074 ACX131073:ACX131074 AMT131073:AMT131074 AWP131073:AWP131074 BGL131073:BGL131074 BQH131073:BQH131074 CAD131073:CAD131074 CJZ131073:CJZ131074 CTV131073:CTV131074 DDR131073:DDR131074 DNN131073:DNN131074 DXJ131073:DXJ131074 EHF131073:EHF131074 ERB131073:ERB131074 FAX131073:FAX131074 FKT131073:FKT131074 FUP131073:FUP131074 GEL131073:GEL131074 GOH131073:GOH131074 GYD131073:GYD131074 HHZ131073:HHZ131074 HRV131073:HRV131074 IBR131073:IBR131074 ILN131073:ILN131074 IVJ131073:IVJ131074 JFF131073:JFF131074 JPB131073:JPB131074 JYX131073:JYX131074 KIT131073:KIT131074 KSP131073:KSP131074 LCL131073:LCL131074 LMH131073:LMH131074 LWD131073:LWD131074 MFZ131073:MFZ131074 MPV131073:MPV131074 MZR131073:MZR131074 NJN131073:NJN131074 NTJ131073:NTJ131074 ODF131073:ODF131074 ONB131073:ONB131074 OWX131073:OWX131074 PGT131073:PGT131074 PQP131073:PQP131074 QAL131073:QAL131074 QKH131073:QKH131074 QUD131073:QUD131074 RDZ131073:RDZ131074 RNV131073:RNV131074 RXR131073:RXR131074 SHN131073:SHN131074 SRJ131073:SRJ131074 TBF131073:TBF131074 TLB131073:TLB131074 TUX131073:TUX131074 UET131073:UET131074 UOP131073:UOP131074 UYL131073:UYL131074 VIH131073:VIH131074 VSD131073:VSD131074 WBZ131073:WBZ131074 WLV131073:WLV131074 WVR131073:WVR131074 J196609:J196610 JF196609:JF196610 TB196609:TB196610 ACX196609:ACX196610 AMT196609:AMT196610 AWP196609:AWP196610 BGL196609:BGL196610 BQH196609:BQH196610 CAD196609:CAD196610 CJZ196609:CJZ196610 CTV196609:CTV196610 DDR196609:DDR196610 DNN196609:DNN196610 DXJ196609:DXJ196610 EHF196609:EHF196610 ERB196609:ERB196610 FAX196609:FAX196610 FKT196609:FKT196610 FUP196609:FUP196610 GEL196609:GEL196610 GOH196609:GOH196610 GYD196609:GYD196610 HHZ196609:HHZ196610 HRV196609:HRV196610 IBR196609:IBR196610 ILN196609:ILN196610 IVJ196609:IVJ196610 JFF196609:JFF196610 JPB196609:JPB196610 JYX196609:JYX196610 KIT196609:KIT196610 KSP196609:KSP196610 LCL196609:LCL196610 LMH196609:LMH196610 LWD196609:LWD196610 MFZ196609:MFZ196610 MPV196609:MPV196610 MZR196609:MZR196610 NJN196609:NJN196610 NTJ196609:NTJ196610 ODF196609:ODF196610 ONB196609:ONB196610 OWX196609:OWX196610 PGT196609:PGT196610 PQP196609:PQP196610 QAL196609:QAL196610 QKH196609:QKH196610 QUD196609:QUD196610 RDZ196609:RDZ196610 RNV196609:RNV196610 RXR196609:RXR196610 SHN196609:SHN196610 SRJ196609:SRJ196610 TBF196609:TBF196610 TLB196609:TLB196610 TUX196609:TUX196610 UET196609:UET196610 UOP196609:UOP196610 UYL196609:UYL196610 VIH196609:VIH196610 VSD196609:VSD196610 WBZ196609:WBZ196610 WLV196609:WLV196610 WVR196609:WVR196610 J262145:J262146 JF262145:JF262146 TB262145:TB262146 ACX262145:ACX262146 AMT262145:AMT262146 AWP262145:AWP262146 BGL262145:BGL262146 BQH262145:BQH262146 CAD262145:CAD262146 CJZ262145:CJZ262146 CTV262145:CTV262146 DDR262145:DDR262146 DNN262145:DNN262146 DXJ262145:DXJ262146 EHF262145:EHF262146 ERB262145:ERB262146 FAX262145:FAX262146 FKT262145:FKT262146 FUP262145:FUP262146 GEL262145:GEL262146 GOH262145:GOH262146 GYD262145:GYD262146 HHZ262145:HHZ262146 HRV262145:HRV262146 IBR262145:IBR262146 ILN262145:ILN262146 IVJ262145:IVJ262146 JFF262145:JFF262146 JPB262145:JPB262146 JYX262145:JYX262146 KIT262145:KIT262146 KSP262145:KSP262146 LCL262145:LCL262146 LMH262145:LMH262146 LWD262145:LWD262146 MFZ262145:MFZ262146 MPV262145:MPV262146 MZR262145:MZR262146 NJN262145:NJN262146 NTJ262145:NTJ262146 ODF262145:ODF262146 ONB262145:ONB262146 OWX262145:OWX262146 PGT262145:PGT262146 PQP262145:PQP262146 QAL262145:QAL262146 QKH262145:QKH262146 QUD262145:QUD262146 RDZ262145:RDZ262146 RNV262145:RNV262146 RXR262145:RXR262146 SHN262145:SHN262146 SRJ262145:SRJ262146 TBF262145:TBF262146 TLB262145:TLB262146 TUX262145:TUX262146 UET262145:UET262146 UOP262145:UOP262146 UYL262145:UYL262146 VIH262145:VIH262146 VSD262145:VSD262146 WBZ262145:WBZ262146 WLV262145:WLV262146 WVR262145:WVR262146 J327681:J327682 JF327681:JF327682 TB327681:TB327682 ACX327681:ACX327682 AMT327681:AMT327682 AWP327681:AWP327682 BGL327681:BGL327682 BQH327681:BQH327682 CAD327681:CAD327682 CJZ327681:CJZ327682 CTV327681:CTV327682 DDR327681:DDR327682 DNN327681:DNN327682 DXJ327681:DXJ327682 EHF327681:EHF327682 ERB327681:ERB327682 FAX327681:FAX327682 FKT327681:FKT327682 FUP327681:FUP327682 GEL327681:GEL327682 GOH327681:GOH327682 GYD327681:GYD327682 HHZ327681:HHZ327682 HRV327681:HRV327682 IBR327681:IBR327682 ILN327681:ILN327682 IVJ327681:IVJ327682 JFF327681:JFF327682 JPB327681:JPB327682 JYX327681:JYX327682 KIT327681:KIT327682 KSP327681:KSP327682 LCL327681:LCL327682 LMH327681:LMH327682 LWD327681:LWD327682 MFZ327681:MFZ327682 MPV327681:MPV327682 MZR327681:MZR327682 NJN327681:NJN327682 NTJ327681:NTJ327682 ODF327681:ODF327682 ONB327681:ONB327682 OWX327681:OWX327682 PGT327681:PGT327682 PQP327681:PQP327682 QAL327681:QAL327682 QKH327681:QKH327682 QUD327681:QUD327682 RDZ327681:RDZ327682 RNV327681:RNV327682 RXR327681:RXR327682 SHN327681:SHN327682 SRJ327681:SRJ327682 TBF327681:TBF327682 TLB327681:TLB327682 TUX327681:TUX327682 UET327681:UET327682 UOP327681:UOP327682 UYL327681:UYL327682 VIH327681:VIH327682 VSD327681:VSD327682 WBZ327681:WBZ327682 WLV327681:WLV327682 WVR327681:WVR327682 J393217:J393218 JF393217:JF393218 TB393217:TB393218 ACX393217:ACX393218 AMT393217:AMT393218 AWP393217:AWP393218 BGL393217:BGL393218 BQH393217:BQH393218 CAD393217:CAD393218 CJZ393217:CJZ393218 CTV393217:CTV393218 DDR393217:DDR393218 DNN393217:DNN393218 DXJ393217:DXJ393218 EHF393217:EHF393218 ERB393217:ERB393218 FAX393217:FAX393218 FKT393217:FKT393218 FUP393217:FUP393218 GEL393217:GEL393218 GOH393217:GOH393218 GYD393217:GYD393218 HHZ393217:HHZ393218 HRV393217:HRV393218 IBR393217:IBR393218 ILN393217:ILN393218 IVJ393217:IVJ393218 JFF393217:JFF393218 JPB393217:JPB393218 JYX393217:JYX393218 KIT393217:KIT393218 KSP393217:KSP393218 LCL393217:LCL393218 LMH393217:LMH393218 LWD393217:LWD393218 MFZ393217:MFZ393218 MPV393217:MPV393218 MZR393217:MZR393218 NJN393217:NJN393218 NTJ393217:NTJ393218 ODF393217:ODF393218 ONB393217:ONB393218 OWX393217:OWX393218 PGT393217:PGT393218 PQP393217:PQP393218 QAL393217:QAL393218 QKH393217:QKH393218 QUD393217:QUD393218 RDZ393217:RDZ393218 RNV393217:RNV393218 RXR393217:RXR393218 SHN393217:SHN393218 SRJ393217:SRJ393218 TBF393217:TBF393218 TLB393217:TLB393218 TUX393217:TUX393218 UET393217:UET393218 UOP393217:UOP393218 UYL393217:UYL393218 VIH393217:VIH393218 VSD393217:VSD393218 WBZ393217:WBZ393218 WLV393217:WLV393218 WVR393217:WVR393218 J458753:J458754 JF458753:JF458754 TB458753:TB458754 ACX458753:ACX458754 AMT458753:AMT458754 AWP458753:AWP458754 BGL458753:BGL458754 BQH458753:BQH458754 CAD458753:CAD458754 CJZ458753:CJZ458754 CTV458753:CTV458754 DDR458753:DDR458754 DNN458753:DNN458754 DXJ458753:DXJ458754 EHF458753:EHF458754 ERB458753:ERB458754 FAX458753:FAX458754 FKT458753:FKT458754 FUP458753:FUP458754 GEL458753:GEL458754 GOH458753:GOH458754 GYD458753:GYD458754 HHZ458753:HHZ458754 HRV458753:HRV458754 IBR458753:IBR458754 ILN458753:ILN458754 IVJ458753:IVJ458754 JFF458753:JFF458754 JPB458753:JPB458754 JYX458753:JYX458754 KIT458753:KIT458754 KSP458753:KSP458754 LCL458753:LCL458754 LMH458753:LMH458754 LWD458753:LWD458754 MFZ458753:MFZ458754 MPV458753:MPV458754 MZR458753:MZR458754 NJN458753:NJN458754 NTJ458753:NTJ458754 ODF458753:ODF458754 ONB458753:ONB458754 OWX458753:OWX458754 PGT458753:PGT458754 PQP458753:PQP458754 QAL458753:QAL458754 QKH458753:QKH458754 QUD458753:QUD458754 RDZ458753:RDZ458754 RNV458753:RNV458754 RXR458753:RXR458754 SHN458753:SHN458754 SRJ458753:SRJ458754 TBF458753:TBF458754 TLB458753:TLB458754 TUX458753:TUX458754 UET458753:UET458754 UOP458753:UOP458754 UYL458753:UYL458754 VIH458753:VIH458754 VSD458753:VSD458754 WBZ458753:WBZ458754 WLV458753:WLV458754 WVR458753:WVR458754 J524289:J524290 JF524289:JF524290 TB524289:TB524290 ACX524289:ACX524290 AMT524289:AMT524290 AWP524289:AWP524290 BGL524289:BGL524290 BQH524289:BQH524290 CAD524289:CAD524290 CJZ524289:CJZ524290 CTV524289:CTV524290 DDR524289:DDR524290 DNN524289:DNN524290 DXJ524289:DXJ524290 EHF524289:EHF524290 ERB524289:ERB524290 FAX524289:FAX524290 FKT524289:FKT524290 FUP524289:FUP524290 GEL524289:GEL524290 GOH524289:GOH524290 GYD524289:GYD524290 HHZ524289:HHZ524290 HRV524289:HRV524290 IBR524289:IBR524290 ILN524289:ILN524290 IVJ524289:IVJ524290 JFF524289:JFF524290 JPB524289:JPB524290 JYX524289:JYX524290 KIT524289:KIT524290 KSP524289:KSP524290 LCL524289:LCL524290 LMH524289:LMH524290 LWD524289:LWD524290 MFZ524289:MFZ524290 MPV524289:MPV524290 MZR524289:MZR524290 NJN524289:NJN524290 NTJ524289:NTJ524290 ODF524289:ODF524290 ONB524289:ONB524290 OWX524289:OWX524290 PGT524289:PGT524290 PQP524289:PQP524290 QAL524289:QAL524290 QKH524289:QKH524290 QUD524289:QUD524290 RDZ524289:RDZ524290 RNV524289:RNV524290 RXR524289:RXR524290 SHN524289:SHN524290 SRJ524289:SRJ524290 TBF524289:TBF524290 TLB524289:TLB524290 TUX524289:TUX524290 UET524289:UET524290 UOP524289:UOP524290 UYL524289:UYL524290 VIH524289:VIH524290 VSD524289:VSD524290 WBZ524289:WBZ524290 WLV524289:WLV524290 WVR524289:WVR524290 J589825:J589826 JF589825:JF589826 TB589825:TB589826 ACX589825:ACX589826 AMT589825:AMT589826 AWP589825:AWP589826 BGL589825:BGL589826 BQH589825:BQH589826 CAD589825:CAD589826 CJZ589825:CJZ589826 CTV589825:CTV589826 DDR589825:DDR589826 DNN589825:DNN589826 DXJ589825:DXJ589826 EHF589825:EHF589826 ERB589825:ERB589826 FAX589825:FAX589826 FKT589825:FKT589826 FUP589825:FUP589826 GEL589825:GEL589826 GOH589825:GOH589826 GYD589825:GYD589826 HHZ589825:HHZ589826 HRV589825:HRV589826 IBR589825:IBR589826 ILN589825:ILN589826 IVJ589825:IVJ589826 JFF589825:JFF589826 JPB589825:JPB589826 JYX589825:JYX589826 KIT589825:KIT589826 KSP589825:KSP589826 LCL589825:LCL589826 LMH589825:LMH589826 LWD589825:LWD589826 MFZ589825:MFZ589826 MPV589825:MPV589826 MZR589825:MZR589826 NJN589825:NJN589826 NTJ589825:NTJ589826 ODF589825:ODF589826 ONB589825:ONB589826 OWX589825:OWX589826 PGT589825:PGT589826 PQP589825:PQP589826 QAL589825:QAL589826 QKH589825:QKH589826 QUD589825:QUD589826 RDZ589825:RDZ589826 RNV589825:RNV589826 RXR589825:RXR589826 SHN589825:SHN589826 SRJ589825:SRJ589826 TBF589825:TBF589826 TLB589825:TLB589826 TUX589825:TUX589826 UET589825:UET589826 UOP589825:UOP589826 UYL589825:UYL589826 VIH589825:VIH589826 VSD589825:VSD589826 WBZ589825:WBZ589826 WLV589825:WLV589826 WVR589825:WVR589826 J655361:J655362 JF655361:JF655362 TB655361:TB655362 ACX655361:ACX655362 AMT655361:AMT655362 AWP655361:AWP655362 BGL655361:BGL655362 BQH655361:BQH655362 CAD655361:CAD655362 CJZ655361:CJZ655362 CTV655361:CTV655362 DDR655361:DDR655362 DNN655361:DNN655362 DXJ655361:DXJ655362 EHF655361:EHF655362 ERB655361:ERB655362 FAX655361:FAX655362 FKT655361:FKT655362 FUP655361:FUP655362 GEL655361:GEL655362 GOH655361:GOH655362 GYD655361:GYD655362 HHZ655361:HHZ655362 HRV655361:HRV655362 IBR655361:IBR655362 ILN655361:ILN655362 IVJ655361:IVJ655362 JFF655361:JFF655362 JPB655361:JPB655362 JYX655361:JYX655362 KIT655361:KIT655362 KSP655361:KSP655362 LCL655361:LCL655362 LMH655361:LMH655362 LWD655361:LWD655362 MFZ655361:MFZ655362 MPV655361:MPV655362 MZR655361:MZR655362 NJN655361:NJN655362 NTJ655361:NTJ655362 ODF655361:ODF655362 ONB655361:ONB655362 OWX655361:OWX655362 PGT655361:PGT655362 PQP655361:PQP655362 QAL655361:QAL655362 QKH655361:QKH655362 QUD655361:QUD655362 RDZ655361:RDZ655362 RNV655361:RNV655362 RXR655361:RXR655362 SHN655361:SHN655362 SRJ655361:SRJ655362 TBF655361:TBF655362 TLB655361:TLB655362 TUX655361:TUX655362 UET655361:UET655362 UOP655361:UOP655362 UYL655361:UYL655362 VIH655361:VIH655362 VSD655361:VSD655362 WBZ655361:WBZ655362 WLV655361:WLV655362 WVR655361:WVR655362 J720897:J720898 JF720897:JF720898 TB720897:TB720898 ACX720897:ACX720898 AMT720897:AMT720898 AWP720897:AWP720898 BGL720897:BGL720898 BQH720897:BQH720898 CAD720897:CAD720898 CJZ720897:CJZ720898 CTV720897:CTV720898 DDR720897:DDR720898 DNN720897:DNN720898 DXJ720897:DXJ720898 EHF720897:EHF720898 ERB720897:ERB720898 FAX720897:FAX720898 FKT720897:FKT720898 FUP720897:FUP720898 GEL720897:GEL720898 GOH720897:GOH720898 GYD720897:GYD720898 HHZ720897:HHZ720898 HRV720897:HRV720898 IBR720897:IBR720898 ILN720897:ILN720898 IVJ720897:IVJ720898 JFF720897:JFF720898 JPB720897:JPB720898 JYX720897:JYX720898 KIT720897:KIT720898 KSP720897:KSP720898 LCL720897:LCL720898 LMH720897:LMH720898 LWD720897:LWD720898 MFZ720897:MFZ720898 MPV720897:MPV720898 MZR720897:MZR720898 NJN720897:NJN720898 NTJ720897:NTJ720898 ODF720897:ODF720898 ONB720897:ONB720898 OWX720897:OWX720898 PGT720897:PGT720898 PQP720897:PQP720898 QAL720897:QAL720898 QKH720897:QKH720898 QUD720897:QUD720898 RDZ720897:RDZ720898 RNV720897:RNV720898 RXR720897:RXR720898 SHN720897:SHN720898 SRJ720897:SRJ720898 TBF720897:TBF720898 TLB720897:TLB720898 TUX720897:TUX720898 UET720897:UET720898 UOP720897:UOP720898 UYL720897:UYL720898 VIH720897:VIH720898 VSD720897:VSD720898 WBZ720897:WBZ720898 WLV720897:WLV720898 WVR720897:WVR720898 J786433:J786434 JF786433:JF786434 TB786433:TB786434 ACX786433:ACX786434 AMT786433:AMT786434 AWP786433:AWP786434 BGL786433:BGL786434 BQH786433:BQH786434 CAD786433:CAD786434 CJZ786433:CJZ786434 CTV786433:CTV786434 DDR786433:DDR786434 DNN786433:DNN786434 DXJ786433:DXJ786434 EHF786433:EHF786434 ERB786433:ERB786434 FAX786433:FAX786434 FKT786433:FKT786434 FUP786433:FUP786434 GEL786433:GEL786434 GOH786433:GOH786434 GYD786433:GYD786434 HHZ786433:HHZ786434 HRV786433:HRV786434 IBR786433:IBR786434 ILN786433:ILN786434 IVJ786433:IVJ786434 JFF786433:JFF786434 JPB786433:JPB786434 JYX786433:JYX786434 KIT786433:KIT786434 KSP786433:KSP786434 LCL786433:LCL786434 LMH786433:LMH786434 LWD786433:LWD786434 MFZ786433:MFZ786434 MPV786433:MPV786434 MZR786433:MZR786434 NJN786433:NJN786434 NTJ786433:NTJ786434 ODF786433:ODF786434 ONB786433:ONB786434 OWX786433:OWX786434 PGT786433:PGT786434 PQP786433:PQP786434 QAL786433:QAL786434 QKH786433:QKH786434 QUD786433:QUD786434 RDZ786433:RDZ786434 RNV786433:RNV786434 RXR786433:RXR786434 SHN786433:SHN786434 SRJ786433:SRJ786434 TBF786433:TBF786434 TLB786433:TLB786434 TUX786433:TUX786434 UET786433:UET786434 UOP786433:UOP786434 UYL786433:UYL786434 VIH786433:VIH786434 VSD786433:VSD786434 WBZ786433:WBZ786434 WLV786433:WLV786434 WVR786433:WVR786434 J851969:J851970 JF851969:JF851970 TB851969:TB851970 ACX851969:ACX851970 AMT851969:AMT851970 AWP851969:AWP851970 BGL851969:BGL851970 BQH851969:BQH851970 CAD851969:CAD851970 CJZ851969:CJZ851970 CTV851969:CTV851970 DDR851969:DDR851970 DNN851969:DNN851970 DXJ851969:DXJ851970 EHF851969:EHF851970 ERB851969:ERB851970 FAX851969:FAX851970 FKT851969:FKT851970 FUP851969:FUP851970 GEL851969:GEL851970 GOH851969:GOH851970 GYD851969:GYD851970 HHZ851969:HHZ851970 HRV851969:HRV851970 IBR851969:IBR851970 ILN851969:ILN851970 IVJ851969:IVJ851970 JFF851969:JFF851970 JPB851969:JPB851970 JYX851969:JYX851970 KIT851969:KIT851970 KSP851969:KSP851970 LCL851969:LCL851970 LMH851969:LMH851970 LWD851969:LWD851970 MFZ851969:MFZ851970 MPV851969:MPV851970 MZR851969:MZR851970 NJN851969:NJN851970 NTJ851969:NTJ851970 ODF851969:ODF851970 ONB851969:ONB851970 OWX851969:OWX851970 PGT851969:PGT851970 PQP851969:PQP851970 QAL851969:QAL851970 QKH851969:QKH851970 QUD851969:QUD851970 RDZ851969:RDZ851970 RNV851969:RNV851970 RXR851969:RXR851970 SHN851969:SHN851970 SRJ851969:SRJ851970 TBF851969:TBF851970 TLB851969:TLB851970 TUX851969:TUX851970 UET851969:UET851970 UOP851969:UOP851970 UYL851969:UYL851970 VIH851969:VIH851970 VSD851969:VSD851970 WBZ851969:WBZ851970 WLV851969:WLV851970 WVR851969:WVR851970 J917505:J917506 JF917505:JF917506 TB917505:TB917506 ACX917505:ACX917506 AMT917505:AMT917506 AWP917505:AWP917506 BGL917505:BGL917506 BQH917505:BQH917506 CAD917505:CAD917506 CJZ917505:CJZ917506 CTV917505:CTV917506 DDR917505:DDR917506 DNN917505:DNN917506 DXJ917505:DXJ917506 EHF917505:EHF917506 ERB917505:ERB917506 FAX917505:FAX917506 FKT917505:FKT917506 FUP917505:FUP917506 GEL917505:GEL917506 GOH917505:GOH917506 GYD917505:GYD917506 HHZ917505:HHZ917506 HRV917505:HRV917506 IBR917505:IBR917506 ILN917505:ILN917506 IVJ917505:IVJ917506 JFF917505:JFF917506 JPB917505:JPB917506 JYX917505:JYX917506 KIT917505:KIT917506 KSP917505:KSP917506 LCL917505:LCL917506 LMH917505:LMH917506 LWD917505:LWD917506 MFZ917505:MFZ917506 MPV917505:MPV917506 MZR917505:MZR917506 NJN917505:NJN917506 NTJ917505:NTJ917506 ODF917505:ODF917506 ONB917505:ONB917506 OWX917505:OWX917506 PGT917505:PGT917506 PQP917505:PQP917506 QAL917505:QAL917506 QKH917505:QKH917506 QUD917505:QUD917506 RDZ917505:RDZ917506 RNV917505:RNV917506 RXR917505:RXR917506 SHN917505:SHN917506 SRJ917505:SRJ917506 TBF917505:TBF917506 TLB917505:TLB917506 TUX917505:TUX917506 UET917505:UET917506 UOP917505:UOP917506 UYL917505:UYL917506 VIH917505:VIH917506 VSD917505:VSD917506 WBZ917505:WBZ917506 WLV917505:WLV917506 WVR917505:WVR917506 J983041:J983042 JF983041:JF983042 TB983041:TB983042 ACX983041:ACX983042 AMT983041:AMT983042 AWP983041:AWP983042 BGL983041:BGL983042 BQH983041:BQH983042 CAD983041:CAD983042 CJZ983041:CJZ983042 CTV983041:CTV983042 DDR983041:DDR983042 DNN983041:DNN983042 DXJ983041:DXJ983042 EHF983041:EHF983042 ERB983041:ERB983042 FAX983041:FAX983042 FKT983041:FKT983042 FUP983041:FUP983042 GEL983041:GEL983042 GOH983041:GOH983042 GYD983041:GYD983042 HHZ983041:HHZ983042 HRV983041:HRV983042 IBR983041:IBR983042 ILN983041:ILN983042 IVJ983041:IVJ983042 JFF983041:JFF983042 JPB983041:JPB983042 JYX983041:JYX983042 KIT983041:KIT983042 KSP983041:KSP983042 LCL983041:LCL983042 LMH983041:LMH983042 LWD983041:LWD983042 MFZ983041:MFZ983042 MPV983041:MPV983042 MZR983041:MZR983042 NJN983041:NJN983042 NTJ983041:NTJ983042 ODF983041:ODF983042 ONB983041:ONB983042 OWX983041:OWX983042 PGT983041:PGT983042 PQP983041:PQP983042 QAL983041:QAL983042 QKH983041:QKH983042 QUD983041:QUD983042 RDZ983041:RDZ983042 RNV983041:RNV983042 RXR983041:RXR983042 SHN983041:SHN983042 SRJ983041:SRJ983042 TBF983041:TBF983042 TLB983041:TLB983042 TUX983041:TUX983042 UET983041:UET983042 UOP983041:UOP983042 UYL983041:UYL983042 VIH983041:VIH983042 VSD983041:VSD983042 WBZ983041:WBZ983042 WLV983041:WLV983042 WVR983041:WVR983042 F51:G55 JB51:JC55 SX51:SY55 ACT51:ACU55 AMP51:AMQ55 AWL51:AWM55 BGH51:BGI55 BQD51:BQE55 BZZ51:CAA55 CJV51:CJW55 CTR51:CTS55 DDN51:DDO55 DNJ51:DNK55 DXF51:DXG55 EHB51:EHC55 EQX51:EQY55 FAT51:FAU55 FKP51:FKQ55 FUL51:FUM55 GEH51:GEI55 GOD51:GOE55 GXZ51:GYA55 HHV51:HHW55 HRR51:HRS55 IBN51:IBO55 ILJ51:ILK55 IVF51:IVG55 JFB51:JFC55 JOX51:JOY55 JYT51:JYU55 KIP51:KIQ55 KSL51:KSM55 LCH51:LCI55 LMD51:LME55 LVZ51:LWA55 MFV51:MFW55 MPR51:MPS55 MZN51:MZO55 NJJ51:NJK55 NTF51:NTG55 ODB51:ODC55 OMX51:OMY55 OWT51:OWU55 PGP51:PGQ55 PQL51:PQM55 QAH51:QAI55 QKD51:QKE55 QTZ51:QUA55 RDV51:RDW55 RNR51:RNS55 RXN51:RXO55 SHJ51:SHK55 SRF51:SRG55 TBB51:TBC55 TKX51:TKY55 TUT51:TUU55 UEP51:UEQ55 UOL51:UOM55 UYH51:UYI55 VID51:VIE55 VRZ51:VSA55 WBV51:WBW55 WLR51:WLS55 WVN51:WVO55 F65556:G65560 JB65556:JC65560 SX65556:SY65560 ACT65556:ACU65560 AMP65556:AMQ65560 AWL65556:AWM65560 BGH65556:BGI65560 BQD65556:BQE65560 BZZ65556:CAA65560 CJV65556:CJW65560 CTR65556:CTS65560 DDN65556:DDO65560 DNJ65556:DNK65560 DXF65556:DXG65560 EHB65556:EHC65560 EQX65556:EQY65560 FAT65556:FAU65560 FKP65556:FKQ65560 FUL65556:FUM65560 GEH65556:GEI65560 GOD65556:GOE65560 GXZ65556:GYA65560 HHV65556:HHW65560 HRR65556:HRS65560 IBN65556:IBO65560 ILJ65556:ILK65560 IVF65556:IVG65560 JFB65556:JFC65560 JOX65556:JOY65560 JYT65556:JYU65560 KIP65556:KIQ65560 KSL65556:KSM65560 LCH65556:LCI65560 LMD65556:LME65560 LVZ65556:LWA65560 MFV65556:MFW65560 MPR65556:MPS65560 MZN65556:MZO65560 NJJ65556:NJK65560 NTF65556:NTG65560 ODB65556:ODC65560 OMX65556:OMY65560 OWT65556:OWU65560 PGP65556:PGQ65560 PQL65556:PQM65560 QAH65556:QAI65560 QKD65556:QKE65560 QTZ65556:QUA65560 RDV65556:RDW65560 RNR65556:RNS65560 RXN65556:RXO65560 SHJ65556:SHK65560 SRF65556:SRG65560 TBB65556:TBC65560 TKX65556:TKY65560 TUT65556:TUU65560 UEP65556:UEQ65560 UOL65556:UOM65560 UYH65556:UYI65560 VID65556:VIE65560 VRZ65556:VSA65560 WBV65556:WBW65560 WLR65556:WLS65560 WVN65556:WVO65560 F131092:G131096 JB131092:JC131096 SX131092:SY131096 ACT131092:ACU131096 AMP131092:AMQ131096 AWL131092:AWM131096 BGH131092:BGI131096 BQD131092:BQE131096 BZZ131092:CAA131096 CJV131092:CJW131096 CTR131092:CTS131096 DDN131092:DDO131096 DNJ131092:DNK131096 DXF131092:DXG131096 EHB131092:EHC131096 EQX131092:EQY131096 FAT131092:FAU131096 FKP131092:FKQ131096 FUL131092:FUM131096 GEH131092:GEI131096 GOD131092:GOE131096 GXZ131092:GYA131096 HHV131092:HHW131096 HRR131092:HRS131096 IBN131092:IBO131096 ILJ131092:ILK131096 IVF131092:IVG131096 JFB131092:JFC131096 JOX131092:JOY131096 JYT131092:JYU131096 KIP131092:KIQ131096 KSL131092:KSM131096 LCH131092:LCI131096 LMD131092:LME131096 LVZ131092:LWA131096 MFV131092:MFW131096 MPR131092:MPS131096 MZN131092:MZO131096 NJJ131092:NJK131096 NTF131092:NTG131096 ODB131092:ODC131096 OMX131092:OMY131096 OWT131092:OWU131096 PGP131092:PGQ131096 PQL131092:PQM131096 QAH131092:QAI131096 QKD131092:QKE131096 QTZ131092:QUA131096 RDV131092:RDW131096 RNR131092:RNS131096 RXN131092:RXO131096 SHJ131092:SHK131096 SRF131092:SRG131096 TBB131092:TBC131096 TKX131092:TKY131096 TUT131092:TUU131096 UEP131092:UEQ131096 UOL131092:UOM131096 UYH131092:UYI131096 VID131092:VIE131096 VRZ131092:VSA131096 WBV131092:WBW131096 WLR131092:WLS131096 WVN131092:WVO131096 F196628:G196632 JB196628:JC196632 SX196628:SY196632 ACT196628:ACU196632 AMP196628:AMQ196632 AWL196628:AWM196632 BGH196628:BGI196632 BQD196628:BQE196632 BZZ196628:CAA196632 CJV196628:CJW196632 CTR196628:CTS196632 DDN196628:DDO196632 DNJ196628:DNK196632 DXF196628:DXG196632 EHB196628:EHC196632 EQX196628:EQY196632 FAT196628:FAU196632 FKP196628:FKQ196632 FUL196628:FUM196632 GEH196628:GEI196632 GOD196628:GOE196632 GXZ196628:GYA196632 HHV196628:HHW196632 HRR196628:HRS196632 IBN196628:IBO196632 ILJ196628:ILK196632 IVF196628:IVG196632 JFB196628:JFC196632 JOX196628:JOY196632 JYT196628:JYU196632 KIP196628:KIQ196632 KSL196628:KSM196632 LCH196628:LCI196632 LMD196628:LME196632 LVZ196628:LWA196632 MFV196628:MFW196632 MPR196628:MPS196632 MZN196628:MZO196632 NJJ196628:NJK196632 NTF196628:NTG196632 ODB196628:ODC196632 OMX196628:OMY196632 OWT196628:OWU196632 PGP196628:PGQ196632 PQL196628:PQM196632 QAH196628:QAI196632 QKD196628:QKE196632 QTZ196628:QUA196632 RDV196628:RDW196632 RNR196628:RNS196632 RXN196628:RXO196632 SHJ196628:SHK196632 SRF196628:SRG196632 TBB196628:TBC196632 TKX196628:TKY196632 TUT196628:TUU196632 UEP196628:UEQ196632 UOL196628:UOM196632 UYH196628:UYI196632 VID196628:VIE196632 VRZ196628:VSA196632 WBV196628:WBW196632 WLR196628:WLS196632 WVN196628:WVO196632 F262164:G262168 JB262164:JC262168 SX262164:SY262168 ACT262164:ACU262168 AMP262164:AMQ262168 AWL262164:AWM262168 BGH262164:BGI262168 BQD262164:BQE262168 BZZ262164:CAA262168 CJV262164:CJW262168 CTR262164:CTS262168 DDN262164:DDO262168 DNJ262164:DNK262168 DXF262164:DXG262168 EHB262164:EHC262168 EQX262164:EQY262168 FAT262164:FAU262168 FKP262164:FKQ262168 FUL262164:FUM262168 GEH262164:GEI262168 GOD262164:GOE262168 GXZ262164:GYA262168 HHV262164:HHW262168 HRR262164:HRS262168 IBN262164:IBO262168 ILJ262164:ILK262168 IVF262164:IVG262168 JFB262164:JFC262168 JOX262164:JOY262168 JYT262164:JYU262168 KIP262164:KIQ262168 KSL262164:KSM262168 LCH262164:LCI262168 LMD262164:LME262168 LVZ262164:LWA262168 MFV262164:MFW262168 MPR262164:MPS262168 MZN262164:MZO262168 NJJ262164:NJK262168 NTF262164:NTG262168 ODB262164:ODC262168 OMX262164:OMY262168 OWT262164:OWU262168 PGP262164:PGQ262168 PQL262164:PQM262168 QAH262164:QAI262168 QKD262164:QKE262168 QTZ262164:QUA262168 RDV262164:RDW262168 RNR262164:RNS262168 RXN262164:RXO262168 SHJ262164:SHK262168 SRF262164:SRG262168 TBB262164:TBC262168 TKX262164:TKY262168 TUT262164:TUU262168 UEP262164:UEQ262168 UOL262164:UOM262168 UYH262164:UYI262168 VID262164:VIE262168 VRZ262164:VSA262168 WBV262164:WBW262168 WLR262164:WLS262168 WVN262164:WVO262168 F327700:G327704 JB327700:JC327704 SX327700:SY327704 ACT327700:ACU327704 AMP327700:AMQ327704 AWL327700:AWM327704 BGH327700:BGI327704 BQD327700:BQE327704 BZZ327700:CAA327704 CJV327700:CJW327704 CTR327700:CTS327704 DDN327700:DDO327704 DNJ327700:DNK327704 DXF327700:DXG327704 EHB327700:EHC327704 EQX327700:EQY327704 FAT327700:FAU327704 FKP327700:FKQ327704 FUL327700:FUM327704 GEH327700:GEI327704 GOD327700:GOE327704 GXZ327700:GYA327704 HHV327700:HHW327704 HRR327700:HRS327704 IBN327700:IBO327704 ILJ327700:ILK327704 IVF327700:IVG327704 JFB327700:JFC327704 JOX327700:JOY327704 JYT327700:JYU327704 KIP327700:KIQ327704 KSL327700:KSM327704 LCH327700:LCI327704 LMD327700:LME327704 LVZ327700:LWA327704 MFV327700:MFW327704 MPR327700:MPS327704 MZN327700:MZO327704 NJJ327700:NJK327704 NTF327700:NTG327704 ODB327700:ODC327704 OMX327700:OMY327704 OWT327700:OWU327704 PGP327700:PGQ327704 PQL327700:PQM327704 QAH327700:QAI327704 QKD327700:QKE327704 QTZ327700:QUA327704 RDV327700:RDW327704 RNR327700:RNS327704 RXN327700:RXO327704 SHJ327700:SHK327704 SRF327700:SRG327704 TBB327700:TBC327704 TKX327700:TKY327704 TUT327700:TUU327704 UEP327700:UEQ327704 UOL327700:UOM327704 UYH327700:UYI327704 VID327700:VIE327704 VRZ327700:VSA327704 WBV327700:WBW327704 WLR327700:WLS327704 WVN327700:WVO327704 F393236:G393240 JB393236:JC393240 SX393236:SY393240 ACT393236:ACU393240 AMP393236:AMQ393240 AWL393236:AWM393240 BGH393236:BGI393240 BQD393236:BQE393240 BZZ393236:CAA393240 CJV393236:CJW393240 CTR393236:CTS393240 DDN393236:DDO393240 DNJ393236:DNK393240 DXF393236:DXG393240 EHB393236:EHC393240 EQX393236:EQY393240 FAT393236:FAU393240 FKP393236:FKQ393240 FUL393236:FUM393240 GEH393236:GEI393240 GOD393236:GOE393240 GXZ393236:GYA393240 HHV393236:HHW393240 HRR393236:HRS393240 IBN393236:IBO393240 ILJ393236:ILK393240 IVF393236:IVG393240 JFB393236:JFC393240 JOX393236:JOY393240 JYT393236:JYU393240 KIP393236:KIQ393240 KSL393236:KSM393240 LCH393236:LCI393240 LMD393236:LME393240 LVZ393236:LWA393240 MFV393236:MFW393240 MPR393236:MPS393240 MZN393236:MZO393240 NJJ393236:NJK393240 NTF393236:NTG393240 ODB393236:ODC393240 OMX393236:OMY393240 OWT393236:OWU393240 PGP393236:PGQ393240 PQL393236:PQM393240 QAH393236:QAI393240 QKD393236:QKE393240 QTZ393236:QUA393240 RDV393236:RDW393240 RNR393236:RNS393240 RXN393236:RXO393240 SHJ393236:SHK393240 SRF393236:SRG393240 TBB393236:TBC393240 TKX393236:TKY393240 TUT393236:TUU393240 UEP393236:UEQ393240 UOL393236:UOM393240 UYH393236:UYI393240 VID393236:VIE393240 VRZ393236:VSA393240 WBV393236:WBW393240 WLR393236:WLS393240 WVN393236:WVO393240 F458772:G458776 JB458772:JC458776 SX458772:SY458776 ACT458772:ACU458776 AMP458772:AMQ458776 AWL458772:AWM458776 BGH458772:BGI458776 BQD458772:BQE458776 BZZ458772:CAA458776 CJV458772:CJW458776 CTR458772:CTS458776 DDN458772:DDO458776 DNJ458772:DNK458776 DXF458772:DXG458776 EHB458772:EHC458776 EQX458772:EQY458776 FAT458772:FAU458776 FKP458772:FKQ458776 FUL458772:FUM458776 GEH458772:GEI458776 GOD458772:GOE458776 GXZ458772:GYA458776 HHV458772:HHW458776 HRR458772:HRS458776 IBN458772:IBO458776 ILJ458772:ILK458776 IVF458772:IVG458776 JFB458772:JFC458776 JOX458772:JOY458776 JYT458772:JYU458776 KIP458772:KIQ458776 KSL458772:KSM458776 LCH458772:LCI458776 LMD458772:LME458776 LVZ458772:LWA458776 MFV458772:MFW458776 MPR458772:MPS458776 MZN458772:MZO458776 NJJ458772:NJK458776 NTF458772:NTG458776 ODB458772:ODC458776 OMX458772:OMY458776 OWT458772:OWU458776 PGP458772:PGQ458776 PQL458772:PQM458776 QAH458772:QAI458776 QKD458772:QKE458776 QTZ458772:QUA458776 RDV458772:RDW458776 RNR458772:RNS458776 RXN458772:RXO458776 SHJ458772:SHK458776 SRF458772:SRG458776 TBB458772:TBC458776 TKX458772:TKY458776 TUT458772:TUU458776 UEP458772:UEQ458776 UOL458772:UOM458776 UYH458772:UYI458776 VID458772:VIE458776 VRZ458772:VSA458776 WBV458772:WBW458776 WLR458772:WLS458776 WVN458772:WVO458776 F524308:G524312 JB524308:JC524312 SX524308:SY524312 ACT524308:ACU524312 AMP524308:AMQ524312 AWL524308:AWM524312 BGH524308:BGI524312 BQD524308:BQE524312 BZZ524308:CAA524312 CJV524308:CJW524312 CTR524308:CTS524312 DDN524308:DDO524312 DNJ524308:DNK524312 DXF524308:DXG524312 EHB524308:EHC524312 EQX524308:EQY524312 FAT524308:FAU524312 FKP524308:FKQ524312 FUL524308:FUM524312 GEH524308:GEI524312 GOD524308:GOE524312 GXZ524308:GYA524312 HHV524308:HHW524312 HRR524308:HRS524312 IBN524308:IBO524312 ILJ524308:ILK524312 IVF524308:IVG524312 JFB524308:JFC524312 JOX524308:JOY524312 JYT524308:JYU524312 KIP524308:KIQ524312 KSL524308:KSM524312 LCH524308:LCI524312 LMD524308:LME524312 LVZ524308:LWA524312 MFV524308:MFW524312 MPR524308:MPS524312 MZN524308:MZO524312 NJJ524308:NJK524312 NTF524308:NTG524312 ODB524308:ODC524312 OMX524308:OMY524312 OWT524308:OWU524312 PGP524308:PGQ524312 PQL524308:PQM524312 QAH524308:QAI524312 QKD524308:QKE524312 QTZ524308:QUA524312 RDV524308:RDW524312 RNR524308:RNS524312 RXN524308:RXO524312 SHJ524308:SHK524312 SRF524308:SRG524312 TBB524308:TBC524312 TKX524308:TKY524312 TUT524308:TUU524312 UEP524308:UEQ524312 UOL524308:UOM524312 UYH524308:UYI524312 VID524308:VIE524312 VRZ524308:VSA524312 WBV524308:WBW524312 WLR524308:WLS524312 WVN524308:WVO524312 F589844:G589848 JB589844:JC589848 SX589844:SY589848 ACT589844:ACU589848 AMP589844:AMQ589848 AWL589844:AWM589848 BGH589844:BGI589848 BQD589844:BQE589848 BZZ589844:CAA589848 CJV589844:CJW589848 CTR589844:CTS589848 DDN589844:DDO589848 DNJ589844:DNK589848 DXF589844:DXG589848 EHB589844:EHC589848 EQX589844:EQY589848 FAT589844:FAU589848 FKP589844:FKQ589848 FUL589844:FUM589848 GEH589844:GEI589848 GOD589844:GOE589848 GXZ589844:GYA589848 HHV589844:HHW589848 HRR589844:HRS589848 IBN589844:IBO589848 ILJ589844:ILK589848 IVF589844:IVG589848 JFB589844:JFC589848 JOX589844:JOY589848 JYT589844:JYU589848 KIP589844:KIQ589848 KSL589844:KSM589848 LCH589844:LCI589848 LMD589844:LME589848 LVZ589844:LWA589848 MFV589844:MFW589848 MPR589844:MPS589848 MZN589844:MZO589848 NJJ589844:NJK589848 NTF589844:NTG589848 ODB589844:ODC589848 OMX589844:OMY589848 OWT589844:OWU589848 PGP589844:PGQ589848 PQL589844:PQM589848 QAH589844:QAI589848 QKD589844:QKE589848 QTZ589844:QUA589848 RDV589844:RDW589848 RNR589844:RNS589848 RXN589844:RXO589848 SHJ589844:SHK589848 SRF589844:SRG589848 TBB589844:TBC589848 TKX589844:TKY589848 TUT589844:TUU589848 UEP589844:UEQ589848 UOL589844:UOM589848 UYH589844:UYI589848 VID589844:VIE589848 VRZ589844:VSA589848 WBV589844:WBW589848 WLR589844:WLS589848 WVN589844:WVO589848 F655380:G655384 JB655380:JC655384 SX655380:SY655384 ACT655380:ACU655384 AMP655380:AMQ655384 AWL655380:AWM655384 BGH655380:BGI655384 BQD655380:BQE655384 BZZ655380:CAA655384 CJV655380:CJW655384 CTR655380:CTS655384 DDN655380:DDO655384 DNJ655380:DNK655384 DXF655380:DXG655384 EHB655380:EHC655384 EQX655380:EQY655384 FAT655380:FAU655384 FKP655380:FKQ655384 FUL655380:FUM655384 GEH655380:GEI655384 GOD655380:GOE655384 GXZ655380:GYA655384 HHV655380:HHW655384 HRR655380:HRS655384 IBN655380:IBO655384 ILJ655380:ILK655384 IVF655380:IVG655384 JFB655380:JFC655384 JOX655380:JOY655384 JYT655380:JYU655384 KIP655380:KIQ655384 KSL655380:KSM655384 LCH655380:LCI655384 LMD655380:LME655384 LVZ655380:LWA655384 MFV655380:MFW655384 MPR655380:MPS655384 MZN655380:MZO655384 NJJ655380:NJK655384 NTF655380:NTG655384 ODB655380:ODC655384 OMX655380:OMY655384 OWT655380:OWU655384 PGP655380:PGQ655384 PQL655380:PQM655384 QAH655380:QAI655384 QKD655380:QKE655384 QTZ655380:QUA655384 RDV655380:RDW655384 RNR655380:RNS655384 RXN655380:RXO655384 SHJ655380:SHK655384 SRF655380:SRG655384 TBB655380:TBC655384 TKX655380:TKY655384 TUT655380:TUU655384 UEP655380:UEQ655384 UOL655380:UOM655384 UYH655380:UYI655384 VID655380:VIE655384 VRZ655380:VSA655384 WBV655380:WBW655384 WLR655380:WLS655384 WVN655380:WVO655384 F720916:G720920 JB720916:JC720920 SX720916:SY720920 ACT720916:ACU720920 AMP720916:AMQ720920 AWL720916:AWM720920 BGH720916:BGI720920 BQD720916:BQE720920 BZZ720916:CAA720920 CJV720916:CJW720920 CTR720916:CTS720920 DDN720916:DDO720920 DNJ720916:DNK720920 DXF720916:DXG720920 EHB720916:EHC720920 EQX720916:EQY720920 FAT720916:FAU720920 FKP720916:FKQ720920 FUL720916:FUM720920 GEH720916:GEI720920 GOD720916:GOE720920 GXZ720916:GYA720920 HHV720916:HHW720920 HRR720916:HRS720920 IBN720916:IBO720920 ILJ720916:ILK720920 IVF720916:IVG720920 JFB720916:JFC720920 JOX720916:JOY720920 JYT720916:JYU720920 KIP720916:KIQ720920 KSL720916:KSM720920 LCH720916:LCI720920 LMD720916:LME720920 LVZ720916:LWA720920 MFV720916:MFW720920 MPR720916:MPS720920 MZN720916:MZO720920 NJJ720916:NJK720920 NTF720916:NTG720920 ODB720916:ODC720920 OMX720916:OMY720920 OWT720916:OWU720920 PGP720916:PGQ720920 PQL720916:PQM720920 QAH720916:QAI720920 QKD720916:QKE720920 QTZ720916:QUA720920 RDV720916:RDW720920 RNR720916:RNS720920 RXN720916:RXO720920 SHJ720916:SHK720920 SRF720916:SRG720920 TBB720916:TBC720920 TKX720916:TKY720920 TUT720916:TUU720920 UEP720916:UEQ720920 UOL720916:UOM720920 UYH720916:UYI720920 VID720916:VIE720920 VRZ720916:VSA720920 WBV720916:WBW720920 WLR720916:WLS720920 WVN720916:WVO720920 F786452:G786456 JB786452:JC786456 SX786452:SY786456 ACT786452:ACU786456 AMP786452:AMQ786456 AWL786452:AWM786456 BGH786452:BGI786456 BQD786452:BQE786456 BZZ786452:CAA786456 CJV786452:CJW786456 CTR786452:CTS786456 DDN786452:DDO786456 DNJ786452:DNK786456 DXF786452:DXG786456 EHB786452:EHC786456 EQX786452:EQY786456 FAT786452:FAU786456 FKP786452:FKQ786456 FUL786452:FUM786456 GEH786452:GEI786456 GOD786452:GOE786456 GXZ786452:GYA786456 HHV786452:HHW786456 HRR786452:HRS786456 IBN786452:IBO786456 ILJ786452:ILK786456 IVF786452:IVG786456 JFB786452:JFC786456 JOX786452:JOY786456 JYT786452:JYU786456 KIP786452:KIQ786456 KSL786452:KSM786456 LCH786452:LCI786456 LMD786452:LME786456 LVZ786452:LWA786456 MFV786452:MFW786456 MPR786452:MPS786456 MZN786452:MZO786456 NJJ786452:NJK786456 NTF786452:NTG786456 ODB786452:ODC786456 OMX786452:OMY786456 OWT786452:OWU786456 PGP786452:PGQ786456 PQL786452:PQM786456 QAH786452:QAI786456 QKD786452:QKE786456 QTZ786452:QUA786456 RDV786452:RDW786456 RNR786452:RNS786456 RXN786452:RXO786456 SHJ786452:SHK786456 SRF786452:SRG786456 TBB786452:TBC786456 TKX786452:TKY786456 TUT786452:TUU786456 UEP786452:UEQ786456 UOL786452:UOM786456 UYH786452:UYI786456 VID786452:VIE786456 VRZ786452:VSA786456 WBV786452:WBW786456 WLR786452:WLS786456 WVN786452:WVO786456 F851988:G851992 JB851988:JC851992 SX851988:SY851992 ACT851988:ACU851992 AMP851988:AMQ851992 AWL851988:AWM851992 BGH851988:BGI851992 BQD851988:BQE851992 BZZ851988:CAA851992 CJV851988:CJW851992 CTR851988:CTS851992 DDN851988:DDO851992 DNJ851988:DNK851992 DXF851988:DXG851992 EHB851988:EHC851992 EQX851988:EQY851992 FAT851988:FAU851992 FKP851988:FKQ851992 FUL851988:FUM851992 GEH851988:GEI851992 GOD851988:GOE851992 GXZ851988:GYA851992 HHV851988:HHW851992 HRR851988:HRS851992 IBN851988:IBO851992 ILJ851988:ILK851992 IVF851988:IVG851992 JFB851988:JFC851992 JOX851988:JOY851992 JYT851988:JYU851992 KIP851988:KIQ851992 KSL851988:KSM851992 LCH851988:LCI851992 LMD851988:LME851992 LVZ851988:LWA851992 MFV851988:MFW851992 MPR851988:MPS851992 MZN851988:MZO851992 NJJ851988:NJK851992 NTF851988:NTG851992 ODB851988:ODC851992 OMX851988:OMY851992 OWT851988:OWU851992 PGP851988:PGQ851992 PQL851988:PQM851992 QAH851988:QAI851992 QKD851988:QKE851992 QTZ851988:QUA851992 RDV851988:RDW851992 RNR851988:RNS851992 RXN851988:RXO851992 SHJ851988:SHK851992 SRF851988:SRG851992 TBB851988:TBC851992 TKX851988:TKY851992 TUT851988:TUU851992 UEP851988:UEQ851992 UOL851988:UOM851992 UYH851988:UYI851992 VID851988:VIE851992 VRZ851988:VSA851992 WBV851988:WBW851992 WLR851988:WLS851992 WVN851988:WVO851992 F917524:G917528 JB917524:JC917528 SX917524:SY917528 ACT917524:ACU917528 AMP917524:AMQ917528 AWL917524:AWM917528 BGH917524:BGI917528 BQD917524:BQE917528 BZZ917524:CAA917528 CJV917524:CJW917528 CTR917524:CTS917528 DDN917524:DDO917528 DNJ917524:DNK917528 DXF917524:DXG917528 EHB917524:EHC917528 EQX917524:EQY917528 FAT917524:FAU917528 FKP917524:FKQ917528 FUL917524:FUM917528 GEH917524:GEI917528 GOD917524:GOE917528 GXZ917524:GYA917528 HHV917524:HHW917528 HRR917524:HRS917528 IBN917524:IBO917528 ILJ917524:ILK917528 IVF917524:IVG917528 JFB917524:JFC917528 JOX917524:JOY917528 JYT917524:JYU917528 KIP917524:KIQ917528 KSL917524:KSM917528 LCH917524:LCI917528 LMD917524:LME917528 LVZ917524:LWA917528 MFV917524:MFW917528 MPR917524:MPS917528 MZN917524:MZO917528 NJJ917524:NJK917528 NTF917524:NTG917528 ODB917524:ODC917528 OMX917524:OMY917528 OWT917524:OWU917528 PGP917524:PGQ917528 PQL917524:PQM917528 QAH917524:QAI917528 QKD917524:QKE917528 QTZ917524:QUA917528 RDV917524:RDW917528 RNR917524:RNS917528 RXN917524:RXO917528 SHJ917524:SHK917528 SRF917524:SRG917528 TBB917524:TBC917528 TKX917524:TKY917528 TUT917524:TUU917528 UEP917524:UEQ917528 UOL917524:UOM917528 UYH917524:UYI917528 VID917524:VIE917528 VRZ917524:VSA917528 WBV917524:WBW917528 WLR917524:WLS917528 WVN917524:WVO917528 F983060:G983064 JB983060:JC983064 SX983060:SY983064 ACT983060:ACU983064 AMP983060:AMQ983064 AWL983060:AWM983064 BGH983060:BGI983064 BQD983060:BQE983064 BZZ983060:CAA983064 CJV983060:CJW983064 CTR983060:CTS983064 DDN983060:DDO983064 DNJ983060:DNK983064 DXF983060:DXG983064 EHB983060:EHC983064 EQX983060:EQY983064 FAT983060:FAU983064 FKP983060:FKQ983064 FUL983060:FUM983064 GEH983060:GEI983064 GOD983060:GOE983064 GXZ983060:GYA983064 HHV983060:HHW983064 HRR983060:HRS983064 IBN983060:IBO983064 ILJ983060:ILK983064 IVF983060:IVG983064 JFB983060:JFC983064 JOX983060:JOY983064 JYT983060:JYU983064 KIP983060:KIQ983064 KSL983060:KSM983064 LCH983060:LCI983064 LMD983060:LME983064 LVZ983060:LWA983064 MFV983060:MFW983064 MPR983060:MPS983064 MZN983060:MZO983064 NJJ983060:NJK983064 NTF983060:NTG983064 ODB983060:ODC983064 OMX983060:OMY983064 OWT983060:OWU983064 PGP983060:PGQ983064 PQL983060:PQM983064 QAH983060:QAI983064 QKD983060:QKE983064 QTZ983060:QUA983064 RDV983060:RDW983064 RNR983060:RNS983064 RXN983060:RXO983064 SHJ983060:SHK983064 SRF983060:SRG983064 TBB983060:TBC983064 TKX983060:TKY983064 TUT983060:TUU983064 UEP983060:UEQ983064 UOL983060:UOM983064 UYH983060:UYI983064 VID983060:VIE983064 VRZ983060:VSA983064 WBV983060:WBW983064 WLR983060:WLS983064 WVN983060:WVO983064 F65569:G65573 JB65569:JC65573 SX65569:SY65573 ACT65569:ACU65573 AMP65569:AMQ65573 AWL65569:AWM65573 BGH65569:BGI65573 BQD65569:BQE65573 BZZ65569:CAA65573 CJV65569:CJW65573 CTR65569:CTS65573 DDN65569:DDO65573 DNJ65569:DNK65573 DXF65569:DXG65573 EHB65569:EHC65573 EQX65569:EQY65573 FAT65569:FAU65573 FKP65569:FKQ65573 FUL65569:FUM65573 GEH65569:GEI65573 GOD65569:GOE65573 GXZ65569:GYA65573 HHV65569:HHW65573 HRR65569:HRS65573 IBN65569:IBO65573 ILJ65569:ILK65573 IVF65569:IVG65573 JFB65569:JFC65573 JOX65569:JOY65573 JYT65569:JYU65573 KIP65569:KIQ65573 KSL65569:KSM65573 LCH65569:LCI65573 LMD65569:LME65573 LVZ65569:LWA65573 MFV65569:MFW65573 MPR65569:MPS65573 MZN65569:MZO65573 NJJ65569:NJK65573 NTF65569:NTG65573 ODB65569:ODC65573 OMX65569:OMY65573 OWT65569:OWU65573 PGP65569:PGQ65573 PQL65569:PQM65573 QAH65569:QAI65573 QKD65569:QKE65573 QTZ65569:QUA65573 RDV65569:RDW65573 RNR65569:RNS65573 RXN65569:RXO65573 SHJ65569:SHK65573 SRF65569:SRG65573 TBB65569:TBC65573 TKX65569:TKY65573 TUT65569:TUU65573 UEP65569:UEQ65573 UOL65569:UOM65573 UYH65569:UYI65573 VID65569:VIE65573 VRZ65569:VSA65573 WBV65569:WBW65573 WLR65569:WLS65573 WVN65569:WVO65573 F131105:G131109 JB131105:JC131109 SX131105:SY131109 ACT131105:ACU131109 AMP131105:AMQ131109 AWL131105:AWM131109 BGH131105:BGI131109 BQD131105:BQE131109 BZZ131105:CAA131109 CJV131105:CJW131109 CTR131105:CTS131109 DDN131105:DDO131109 DNJ131105:DNK131109 DXF131105:DXG131109 EHB131105:EHC131109 EQX131105:EQY131109 FAT131105:FAU131109 FKP131105:FKQ131109 FUL131105:FUM131109 GEH131105:GEI131109 GOD131105:GOE131109 GXZ131105:GYA131109 HHV131105:HHW131109 HRR131105:HRS131109 IBN131105:IBO131109 ILJ131105:ILK131109 IVF131105:IVG131109 JFB131105:JFC131109 JOX131105:JOY131109 JYT131105:JYU131109 KIP131105:KIQ131109 KSL131105:KSM131109 LCH131105:LCI131109 LMD131105:LME131109 LVZ131105:LWA131109 MFV131105:MFW131109 MPR131105:MPS131109 MZN131105:MZO131109 NJJ131105:NJK131109 NTF131105:NTG131109 ODB131105:ODC131109 OMX131105:OMY131109 OWT131105:OWU131109 PGP131105:PGQ131109 PQL131105:PQM131109 QAH131105:QAI131109 QKD131105:QKE131109 QTZ131105:QUA131109 RDV131105:RDW131109 RNR131105:RNS131109 RXN131105:RXO131109 SHJ131105:SHK131109 SRF131105:SRG131109 TBB131105:TBC131109 TKX131105:TKY131109 TUT131105:TUU131109 UEP131105:UEQ131109 UOL131105:UOM131109 UYH131105:UYI131109 VID131105:VIE131109 VRZ131105:VSA131109 WBV131105:WBW131109 WLR131105:WLS131109 WVN131105:WVO131109 F196641:G196645 JB196641:JC196645 SX196641:SY196645 ACT196641:ACU196645 AMP196641:AMQ196645 AWL196641:AWM196645 BGH196641:BGI196645 BQD196641:BQE196645 BZZ196641:CAA196645 CJV196641:CJW196645 CTR196641:CTS196645 DDN196641:DDO196645 DNJ196641:DNK196645 DXF196641:DXG196645 EHB196641:EHC196645 EQX196641:EQY196645 FAT196641:FAU196645 FKP196641:FKQ196645 FUL196641:FUM196645 GEH196641:GEI196645 GOD196641:GOE196645 GXZ196641:GYA196645 HHV196641:HHW196645 HRR196641:HRS196645 IBN196641:IBO196645 ILJ196641:ILK196645 IVF196641:IVG196645 JFB196641:JFC196645 JOX196641:JOY196645 JYT196641:JYU196645 KIP196641:KIQ196645 KSL196641:KSM196645 LCH196641:LCI196645 LMD196641:LME196645 LVZ196641:LWA196645 MFV196641:MFW196645 MPR196641:MPS196645 MZN196641:MZO196645 NJJ196641:NJK196645 NTF196641:NTG196645 ODB196641:ODC196645 OMX196641:OMY196645 OWT196641:OWU196645 PGP196641:PGQ196645 PQL196641:PQM196645 QAH196641:QAI196645 QKD196641:QKE196645 QTZ196641:QUA196645 RDV196641:RDW196645 RNR196641:RNS196645 RXN196641:RXO196645 SHJ196641:SHK196645 SRF196641:SRG196645 TBB196641:TBC196645 TKX196641:TKY196645 TUT196641:TUU196645 UEP196641:UEQ196645 UOL196641:UOM196645 UYH196641:UYI196645 VID196641:VIE196645 VRZ196641:VSA196645 WBV196641:WBW196645 WLR196641:WLS196645 WVN196641:WVO196645 F262177:G262181 JB262177:JC262181 SX262177:SY262181 ACT262177:ACU262181 AMP262177:AMQ262181 AWL262177:AWM262181 BGH262177:BGI262181 BQD262177:BQE262181 BZZ262177:CAA262181 CJV262177:CJW262181 CTR262177:CTS262181 DDN262177:DDO262181 DNJ262177:DNK262181 DXF262177:DXG262181 EHB262177:EHC262181 EQX262177:EQY262181 FAT262177:FAU262181 FKP262177:FKQ262181 FUL262177:FUM262181 GEH262177:GEI262181 GOD262177:GOE262181 GXZ262177:GYA262181 HHV262177:HHW262181 HRR262177:HRS262181 IBN262177:IBO262181 ILJ262177:ILK262181 IVF262177:IVG262181 JFB262177:JFC262181 JOX262177:JOY262181 JYT262177:JYU262181 KIP262177:KIQ262181 KSL262177:KSM262181 LCH262177:LCI262181 LMD262177:LME262181 LVZ262177:LWA262181 MFV262177:MFW262181 MPR262177:MPS262181 MZN262177:MZO262181 NJJ262177:NJK262181 NTF262177:NTG262181 ODB262177:ODC262181 OMX262177:OMY262181 OWT262177:OWU262181 PGP262177:PGQ262181 PQL262177:PQM262181 QAH262177:QAI262181 QKD262177:QKE262181 QTZ262177:QUA262181 RDV262177:RDW262181 RNR262177:RNS262181 RXN262177:RXO262181 SHJ262177:SHK262181 SRF262177:SRG262181 TBB262177:TBC262181 TKX262177:TKY262181 TUT262177:TUU262181 UEP262177:UEQ262181 UOL262177:UOM262181 UYH262177:UYI262181 VID262177:VIE262181 VRZ262177:VSA262181 WBV262177:WBW262181 WLR262177:WLS262181 WVN262177:WVO262181 F327713:G327717 JB327713:JC327717 SX327713:SY327717 ACT327713:ACU327717 AMP327713:AMQ327717 AWL327713:AWM327717 BGH327713:BGI327717 BQD327713:BQE327717 BZZ327713:CAA327717 CJV327713:CJW327717 CTR327713:CTS327717 DDN327713:DDO327717 DNJ327713:DNK327717 DXF327713:DXG327717 EHB327713:EHC327717 EQX327713:EQY327717 FAT327713:FAU327717 FKP327713:FKQ327717 FUL327713:FUM327717 GEH327713:GEI327717 GOD327713:GOE327717 GXZ327713:GYA327717 HHV327713:HHW327717 HRR327713:HRS327717 IBN327713:IBO327717 ILJ327713:ILK327717 IVF327713:IVG327717 JFB327713:JFC327717 JOX327713:JOY327717 JYT327713:JYU327717 KIP327713:KIQ327717 KSL327713:KSM327717 LCH327713:LCI327717 LMD327713:LME327717 LVZ327713:LWA327717 MFV327713:MFW327717 MPR327713:MPS327717 MZN327713:MZO327717 NJJ327713:NJK327717 NTF327713:NTG327717 ODB327713:ODC327717 OMX327713:OMY327717 OWT327713:OWU327717 PGP327713:PGQ327717 PQL327713:PQM327717 QAH327713:QAI327717 QKD327713:QKE327717 QTZ327713:QUA327717 RDV327713:RDW327717 RNR327713:RNS327717 RXN327713:RXO327717 SHJ327713:SHK327717 SRF327713:SRG327717 TBB327713:TBC327717 TKX327713:TKY327717 TUT327713:TUU327717 UEP327713:UEQ327717 UOL327713:UOM327717 UYH327713:UYI327717 VID327713:VIE327717 VRZ327713:VSA327717 WBV327713:WBW327717 WLR327713:WLS327717 WVN327713:WVO327717 F393249:G393253 JB393249:JC393253 SX393249:SY393253 ACT393249:ACU393253 AMP393249:AMQ393253 AWL393249:AWM393253 BGH393249:BGI393253 BQD393249:BQE393253 BZZ393249:CAA393253 CJV393249:CJW393253 CTR393249:CTS393253 DDN393249:DDO393253 DNJ393249:DNK393253 DXF393249:DXG393253 EHB393249:EHC393253 EQX393249:EQY393253 FAT393249:FAU393253 FKP393249:FKQ393253 FUL393249:FUM393253 GEH393249:GEI393253 GOD393249:GOE393253 GXZ393249:GYA393253 HHV393249:HHW393253 HRR393249:HRS393253 IBN393249:IBO393253 ILJ393249:ILK393253 IVF393249:IVG393253 JFB393249:JFC393253 JOX393249:JOY393253 JYT393249:JYU393253 KIP393249:KIQ393253 KSL393249:KSM393253 LCH393249:LCI393253 LMD393249:LME393253 LVZ393249:LWA393253 MFV393249:MFW393253 MPR393249:MPS393253 MZN393249:MZO393253 NJJ393249:NJK393253 NTF393249:NTG393253 ODB393249:ODC393253 OMX393249:OMY393253 OWT393249:OWU393253 PGP393249:PGQ393253 PQL393249:PQM393253 QAH393249:QAI393253 QKD393249:QKE393253 QTZ393249:QUA393253 RDV393249:RDW393253 RNR393249:RNS393253 RXN393249:RXO393253 SHJ393249:SHK393253 SRF393249:SRG393253 TBB393249:TBC393253 TKX393249:TKY393253 TUT393249:TUU393253 UEP393249:UEQ393253 UOL393249:UOM393253 UYH393249:UYI393253 VID393249:VIE393253 VRZ393249:VSA393253 WBV393249:WBW393253 WLR393249:WLS393253 WVN393249:WVO393253 F458785:G458789 JB458785:JC458789 SX458785:SY458789 ACT458785:ACU458789 AMP458785:AMQ458789 AWL458785:AWM458789 BGH458785:BGI458789 BQD458785:BQE458789 BZZ458785:CAA458789 CJV458785:CJW458789 CTR458785:CTS458789 DDN458785:DDO458789 DNJ458785:DNK458789 DXF458785:DXG458789 EHB458785:EHC458789 EQX458785:EQY458789 FAT458785:FAU458789 FKP458785:FKQ458789 FUL458785:FUM458789 GEH458785:GEI458789 GOD458785:GOE458789 GXZ458785:GYA458789 HHV458785:HHW458789 HRR458785:HRS458789 IBN458785:IBO458789 ILJ458785:ILK458789 IVF458785:IVG458789 JFB458785:JFC458789 JOX458785:JOY458789 JYT458785:JYU458789 KIP458785:KIQ458789 KSL458785:KSM458789 LCH458785:LCI458789 LMD458785:LME458789 LVZ458785:LWA458789 MFV458785:MFW458789 MPR458785:MPS458789 MZN458785:MZO458789 NJJ458785:NJK458789 NTF458785:NTG458789 ODB458785:ODC458789 OMX458785:OMY458789 OWT458785:OWU458789 PGP458785:PGQ458789 PQL458785:PQM458789 QAH458785:QAI458789 QKD458785:QKE458789 QTZ458785:QUA458789 RDV458785:RDW458789 RNR458785:RNS458789 RXN458785:RXO458789 SHJ458785:SHK458789 SRF458785:SRG458789 TBB458785:TBC458789 TKX458785:TKY458789 TUT458785:TUU458789 UEP458785:UEQ458789 UOL458785:UOM458789 UYH458785:UYI458789 VID458785:VIE458789 VRZ458785:VSA458789 WBV458785:WBW458789 WLR458785:WLS458789 WVN458785:WVO458789 F524321:G524325 JB524321:JC524325 SX524321:SY524325 ACT524321:ACU524325 AMP524321:AMQ524325 AWL524321:AWM524325 BGH524321:BGI524325 BQD524321:BQE524325 BZZ524321:CAA524325 CJV524321:CJW524325 CTR524321:CTS524325 DDN524321:DDO524325 DNJ524321:DNK524325 DXF524321:DXG524325 EHB524321:EHC524325 EQX524321:EQY524325 FAT524321:FAU524325 FKP524321:FKQ524325 FUL524321:FUM524325 GEH524321:GEI524325 GOD524321:GOE524325 GXZ524321:GYA524325 HHV524321:HHW524325 HRR524321:HRS524325 IBN524321:IBO524325 ILJ524321:ILK524325 IVF524321:IVG524325 JFB524321:JFC524325 JOX524321:JOY524325 JYT524321:JYU524325 KIP524321:KIQ524325 KSL524321:KSM524325 LCH524321:LCI524325 LMD524321:LME524325 LVZ524321:LWA524325 MFV524321:MFW524325 MPR524321:MPS524325 MZN524321:MZO524325 NJJ524321:NJK524325 NTF524321:NTG524325 ODB524321:ODC524325 OMX524321:OMY524325 OWT524321:OWU524325 PGP524321:PGQ524325 PQL524321:PQM524325 QAH524321:QAI524325 QKD524321:QKE524325 QTZ524321:QUA524325 RDV524321:RDW524325 RNR524321:RNS524325 RXN524321:RXO524325 SHJ524321:SHK524325 SRF524321:SRG524325 TBB524321:TBC524325 TKX524321:TKY524325 TUT524321:TUU524325 UEP524321:UEQ524325 UOL524321:UOM524325 UYH524321:UYI524325 VID524321:VIE524325 VRZ524321:VSA524325 WBV524321:WBW524325 WLR524321:WLS524325 WVN524321:WVO524325 F589857:G589861 JB589857:JC589861 SX589857:SY589861 ACT589857:ACU589861 AMP589857:AMQ589861 AWL589857:AWM589861 BGH589857:BGI589861 BQD589857:BQE589861 BZZ589857:CAA589861 CJV589857:CJW589861 CTR589857:CTS589861 DDN589857:DDO589861 DNJ589857:DNK589861 DXF589857:DXG589861 EHB589857:EHC589861 EQX589857:EQY589861 FAT589857:FAU589861 FKP589857:FKQ589861 FUL589857:FUM589861 GEH589857:GEI589861 GOD589857:GOE589861 GXZ589857:GYA589861 HHV589857:HHW589861 HRR589857:HRS589861 IBN589857:IBO589861 ILJ589857:ILK589861 IVF589857:IVG589861 JFB589857:JFC589861 JOX589857:JOY589861 JYT589857:JYU589861 KIP589857:KIQ589861 KSL589857:KSM589861 LCH589857:LCI589861 LMD589857:LME589861 LVZ589857:LWA589861 MFV589857:MFW589861 MPR589857:MPS589861 MZN589857:MZO589861 NJJ589857:NJK589861 NTF589857:NTG589861 ODB589857:ODC589861 OMX589857:OMY589861 OWT589857:OWU589861 PGP589857:PGQ589861 PQL589857:PQM589861 QAH589857:QAI589861 QKD589857:QKE589861 QTZ589857:QUA589861 RDV589857:RDW589861 RNR589857:RNS589861 RXN589857:RXO589861 SHJ589857:SHK589861 SRF589857:SRG589861 TBB589857:TBC589861 TKX589857:TKY589861 TUT589857:TUU589861 UEP589857:UEQ589861 UOL589857:UOM589861 UYH589857:UYI589861 VID589857:VIE589861 VRZ589857:VSA589861 WBV589857:WBW589861 WLR589857:WLS589861 WVN589857:WVO589861 F655393:G655397 JB655393:JC655397 SX655393:SY655397 ACT655393:ACU655397 AMP655393:AMQ655397 AWL655393:AWM655397 BGH655393:BGI655397 BQD655393:BQE655397 BZZ655393:CAA655397 CJV655393:CJW655397 CTR655393:CTS655397 DDN655393:DDO655397 DNJ655393:DNK655397 DXF655393:DXG655397 EHB655393:EHC655397 EQX655393:EQY655397 FAT655393:FAU655397 FKP655393:FKQ655397 FUL655393:FUM655397 GEH655393:GEI655397 GOD655393:GOE655397 GXZ655393:GYA655397 HHV655393:HHW655397 HRR655393:HRS655397 IBN655393:IBO655397 ILJ655393:ILK655397 IVF655393:IVG655397 JFB655393:JFC655397 JOX655393:JOY655397 JYT655393:JYU655397 KIP655393:KIQ655397 KSL655393:KSM655397 LCH655393:LCI655397 LMD655393:LME655397 LVZ655393:LWA655397 MFV655393:MFW655397 MPR655393:MPS655397 MZN655393:MZO655397 NJJ655393:NJK655397 NTF655393:NTG655397 ODB655393:ODC655397 OMX655393:OMY655397 OWT655393:OWU655397 PGP655393:PGQ655397 PQL655393:PQM655397 QAH655393:QAI655397 QKD655393:QKE655397 QTZ655393:QUA655397 RDV655393:RDW655397 RNR655393:RNS655397 RXN655393:RXO655397 SHJ655393:SHK655397 SRF655393:SRG655397 TBB655393:TBC655397 TKX655393:TKY655397 TUT655393:TUU655397 UEP655393:UEQ655397 UOL655393:UOM655397 UYH655393:UYI655397 VID655393:VIE655397 VRZ655393:VSA655397 WBV655393:WBW655397 WLR655393:WLS655397 WVN655393:WVO655397 F720929:G720933 JB720929:JC720933 SX720929:SY720933 ACT720929:ACU720933 AMP720929:AMQ720933 AWL720929:AWM720933 BGH720929:BGI720933 BQD720929:BQE720933 BZZ720929:CAA720933 CJV720929:CJW720933 CTR720929:CTS720933 DDN720929:DDO720933 DNJ720929:DNK720933 DXF720929:DXG720933 EHB720929:EHC720933 EQX720929:EQY720933 FAT720929:FAU720933 FKP720929:FKQ720933 FUL720929:FUM720933 GEH720929:GEI720933 GOD720929:GOE720933 GXZ720929:GYA720933 HHV720929:HHW720933 HRR720929:HRS720933 IBN720929:IBO720933 ILJ720929:ILK720933 IVF720929:IVG720933 JFB720929:JFC720933 JOX720929:JOY720933 JYT720929:JYU720933 KIP720929:KIQ720933 KSL720929:KSM720933 LCH720929:LCI720933 LMD720929:LME720933 LVZ720929:LWA720933 MFV720929:MFW720933 MPR720929:MPS720933 MZN720929:MZO720933 NJJ720929:NJK720933 NTF720929:NTG720933 ODB720929:ODC720933 OMX720929:OMY720933 OWT720929:OWU720933 PGP720929:PGQ720933 PQL720929:PQM720933 QAH720929:QAI720933 QKD720929:QKE720933 QTZ720929:QUA720933 RDV720929:RDW720933 RNR720929:RNS720933 RXN720929:RXO720933 SHJ720929:SHK720933 SRF720929:SRG720933 TBB720929:TBC720933 TKX720929:TKY720933 TUT720929:TUU720933 UEP720929:UEQ720933 UOL720929:UOM720933 UYH720929:UYI720933 VID720929:VIE720933 VRZ720929:VSA720933 WBV720929:WBW720933 WLR720929:WLS720933 WVN720929:WVO720933 F786465:G786469 JB786465:JC786469 SX786465:SY786469 ACT786465:ACU786469 AMP786465:AMQ786469 AWL786465:AWM786469 BGH786465:BGI786469 BQD786465:BQE786469 BZZ786465:CAA786469 CJV786465:CJW786469 CTR786465:CTS786469 DDN786465:DDO786469 DNJ786465:DNK786469 DXF786465:DXG786469 EHB786465:EHC786469 EQX786465:EQY786469 FAT786465:FAU786469 FKP786465:FKQ786469 FUL786465:FUM786469 GEH786465:GEI786469 GOD786465:GOE786469 GXZ786465:GYA786469 HHV786465:HHW786469 HRR786465:HRS786469 IBN786465:IBO786469 ILJ786465:ILK786469 IVF786465:IVG786469 JFB786465:JFC786469 JOX786465:JOY786469 JYT786465:JYU786469 KIP786465:KIQ786469 KSL786465:KSM786469 LCH786465:LCI786469 LMD786465:LME786469 LVZ786465:LWA786469 MFV786465:MFW786469 MPR786465:MPS786469 MZN786465:MZO786469 NJJ786465:NJK786469 NTF786465:NTG786469 ODB786465:ODC786469 OMX786465:OMY786469 OWT786465:OWU786469 PGP786465:PGQ786469 PQL786465:PQM786469 QAH786465:QAI786469 QKD786465:QKE786469 QTZ786465:QUA786469 RDV786465:RDW786469 RNR786465:RNS786469 RXN786465:RXO786469 SHJ786465:SHK786469 SRF786465:SRG786469 TBB786465:TBC786469 TKX786465:TKY786469 TUT786465:TUU786469 UEP786465:UEQ786469 UOL786465:UOM786469 UYH786465:UYI786469 VID786465:VIE786469 VRZ786465:VSA786469 WBV786465:WBW786469 WLR786465:WLS786469 WVN786465:WVO786469 F852001:G852005 JB852001:JC852005 SX852001:SY852005 ACT852001:ACU852005 AMP852001:AMQ852005 AWL852001:AWM852005 BGH852001:BGI852005 BQD852001:BQE852005 BZZ852001:CAA852005 CJV852001:CJW852005 CTR852001:CTS852005 DDN852001:DDO852005 DNJ852001:DNK852005 DXF852001:DXG852005 EHB852001:EHC852005 EQX852001:EQY852005 FAT852001:FAU852005 FKP852001:FKQ852005 FUL852001:FUM852005 GEH852001:GEI852005 GOD852001:GOE852005 GXZ852001:GYA852005 HHV852001:HHW852005 HRR852001:HRS852005 IBN852001:IBO852005 ILJ852001:ILK852005 IVF852001:IVG852005 JFB852001:JFC852005 JOX852001:JOY852005 JYT852001:JYU852005 KIP852001:KIQ852005 KSL852001:KSM852005 LCH852001:LCI852005 LMD852001:LME852005 LVZ852001:LWA852005 MFV852001:MFW852005 MPR852001:MPS852005 MZN852001:MZO852005 NJJ852001:NJK852005 NTF852001:NTG852005 ODB852001:ODC852005 OMX852001:OMY852005 OWT852001:OWU852005 PGP852001:PGQ852005 PQL852001:PQM852005 QAH852001:QAI852005 QKD852001:QKE852005 QTZ852001:QUA852005 RDV852001:RDW852005 RNR852001:RNS852005 RXN852001:RXO852005 SHJ852001:SHK852005 SRF852001:SRG852005 TBB852001:TBC852005 TKX852001:TKY852005 TUT852001:TUU852005 UEP852001:UEQ852005 UOL852001:UOM852005 UYH852001:UYI852005 VID852001:VIE852005 VRZ852001:VSA852005 WBV852001:WBW852005 WLR852001:WLS852005 WVN852001:WVO852005 F917537:G917541 JB917537:JC917541 SX917537:SY917541 ACT917537:ACU917541 AMP917537:AMQ917541 AWL917537:AWM917541 BGH917537:BGI917541 BQD917537:BQE917541 BZZ917537:CAA917541 CJV917537:CJW917541 CTR917537:CTS917541 DDN917537:DDO917541 DNJ917537:DNK917541 DXF917537:DXG917541 EHB917537:EHC917541 EQX917537:EQY917541 FAT917537:FAU917541 FKP917537:FKQ917541 FUL917537:FUM917541 GEH917537:GEI917541 GOD917537:GOE917541 GXZ917537:GYA917541 HHV917537:HHW917541 HRR917537:HRS917541 IBN917537:IBO917541 ILJ917537:ILK917541 IVF917537:IVG917541 JFB917537:JFC917541 JOX917537:JOY917541 JYT917537:JYU917541 KIP917537:KIQ917541 KSL917537:KSM917541 LCH917537:LCI917541 LMD917537:LME917541 LVZ917537:LWA917541 MFV917537:MFW917541 MPR917537:MPS917541 MZN917537:MZO917541 NJJ917537:NJK917541 NTF917537:NTG917541 ODB917537:ODC917541 OMX917537:OMY917541 OWT917537:OWU917541 PGP917537:PGQ917541 PQL917537:PQM917541 QAH917537:QAI917541 QKD917537:QKE917541 QTZ917537:QUA917541 RDV917537:RDW917541 RNR917537:RNS917541 RXN917537:RXO917541 SHJ917537:SHK917541 SRF917537:SRG917541 TBB917537:TBC917541 TKX917537:TKY917541 TUT917537:TUU917541 UEP917537:UEQ917541 UOL917537:UOM917541 UYH917537:UYI917541 VID917537:VIE917541 VRZ917537:VSA917541 WBV917537:WBW917541 WLR917537:WLS917541 WVN917537:WVO917541 F983073:G983077 JB983073:JC983077 SX983073:SY983077 ACT983073:ACU983077 AMP983073:AMQ983077 AWL983073:AWM983077 BGH983073:BGI983077 BQD983073:BQE983077 BZZ983073:CAA983077 CJV983073:CJW983077 CTR983073:CTS983077 DDN983073:DDO983077 DNJ983073:DNK983077 DXF983073:DXG983077 EHB983073:EHC983077 EQX983073:EQY983077 FAT983073:FAU983077 FKP983073:FKQ983077 FUL983073:FUM983077 GEH983073:GEI983077 GOD983073:GOE983077 GXZ983073:GYA983077 HHV983073:HHW983077 HRR983073:HRS983077 IBN983073:IBO983077 ILJ983073:ILK983077 IVF983073:IVG983077 JFB983073:JFC983077 JOX983073:JOY983077 JYT983073:JYU983077 KIP983073:KIQ983077 KSL983073:KSM983077 LCH983073:LCI983077 LMD983073:LME983077 LVZ983073:LWA983077 MFV983073:MFW983077 MPR983073:MPS983077 MZN983073:MZO983077 NJJ983073:NJK983077 NTF983073:NTG983077 ODB983073:ODC983077 OMX983073:OMY983077 OWT983073:OWU983077 PGP983073:PGQ983077 PQL983073:PQM983077 QAH983073:QAI983077 QKD983073:QKE983077 QTZ983073:QUA983077 RDV983073:RDW983077 RNR983073:RNS983077 RXN983073:RXO983077 SHJ983073:SHK983077 SRF983073:SRG983077 TBB983073:TBC983077 TKX983073:TKY983077 TUT983073:TUU983077 UEP983073:UEQ983077 UOL983073:UOM983077 UYH983073:UYI983077 VID983073:VIE983077 VRZ983073:VSA983077 WBV983073:WBW983077 WLR983073:WLS983077 WVN983073:WVO983077 J57:J59 JF57:JF59 TB57:TB59 ACX57:ACX59 AMT57:AMT59 AWP57:AWP59 BGL57:BGL59 BQH57:BQH59 CAD57:CAD59 CJZ57:CJZ59 CTV57:CTV59 DDR57:DDR59 DNN57:DNN59 DXJ57:DXJ59 EHF57:EHF59 ERB57:ERB59 FAX57:FAX59 FKT57:FKT59 FUP57:FUP59 GEL57:GEL59 GOH57:GOH59 GYD57:GYD59 HHZ57:HHZ59 HRV57:HRV59 IBR57:IBR59 ILN57:ILN59 IVJ57:IVJ59 JFF57:JFF59 JPB57:JPB59 JYX57:JYX59 KIT57:KIT59 KSP57:KSP59 LCL57:LCL59 LMH57:LMH59 LWD57:LWD59 MFZ57:MFZ59 MPV57:MPV59 MZR57:MZR59 NJN57:NJN59 NTJ57:NTJ59 ODF57:ODF59 ONB57:ONB59 OWX57:OWX59 PGT57:PGT59 PQP57:PQP59 QAL57:QAL59 QKH57:QKH59 QUD57:QUD59 RDZ57:RDZ59 RNV57:RNV59 RXR57:RXR59 SHN57:SHN59 SRJ57:SRJ59 TBF57:TBF59 TLB57:TLB59 TUX57:TUX59 UET57:UET59 UOP57:UOP59 UYL57:UYL59 VIH57:VIH59 VSD57:VSD59 WBZ57:WBZ59 WLV57:WLV59 WVR57:WVR59 J65562:J65563 JF65562:JF65563 TB65562:TB65563 ACX65562:ACX65563 AMT65562:AMT65563 AWP65562:AWP65563 BGL65562:BGL65563 BQH65562:BQH65563 CAD65562:CAD65563 CJZ65562:CJZ65563 CTV65562:CTV65563 DDR65562:DDR65563 DNN65562:DNN65563 DXJ65562:DXJ65563 EHF65562:EHF65563 ERB65562:ERB65563 FAX65562:FAX65563 FKT65562:FKT65563 FUP65562:FUP65563 GEL65562:GEL65563 GOH65562:GOH65563 GYD65562:GYD65563 HHZ65562:HHZ65563 HRV65562:HRV65563 IBR65562:IBR65563 ILN65562:ILN65563 IVJ65562:IVJ65563 JFF65562:JFF65563 JPB65562:JPB65563 JYX65562:JYX65563 KIT65562:KIT65563 KSP65562:KSP65563 LCL65562:LCL65563 LMH65562:LMH65563 LWD65562:LWD65563 MFZ65562:MFZ65563 MPV65562:MPV65563 MZR65562:MZR65563 NJN65562:NJN65563 NTJ65562:NTJ65563 ODF65562:ODF65563 ONB65562:ONB65563 OWX65562:OWX65563 PGT65562:PGT65563 PQP65562:PQP65563 QAL65562:QAL65563 QKH65562:QKH65563 QUD65562:QUD65563 RDZ65562:RDZ65563 RNV65562:RNV65563 RXR65562:RXR65563 SHN65562:SHN65563 SRJ65562:SRJ65563 TBF65562:TBF65563 TLB65562:TLB65563 TUX65562:TUX65563 UET65562:UET65563 UOP65562:UOP65563 UYL65562:UYL65563 VIH65562:VIH65563 VSD65562:VSD65563 WBZ65562:WBZ65563 WLV65562:WLV65563 WVR65562:WVR65563 J131098:J131099 JF131098:JF131099 TB131098:TB131099 ACX131098:ACX131099 AMT131098:AMT131099 AWP131098:AWP131099 BGL131098:BGL131099 BQH131098:BQH131099 CAD131098:CAD131099 CJZ131098:CJZ131099 CTV131098:CTV131099 DDR131098:DDR131099 DNN131098:DNN131099 DXJ131098:DXJ131099 EHF131098:EHF131099 ERB131098:ERB131099 FAX131098:FAX131099 FKT131098:FKT131099 FUP131098:FUP131099 GEL131098:GEL131099 GOH131098:GOH131099 GYD131098:GYD131099 HHZ131098:HHZ131099 HRV131098:HRV131099 IBR131098:IBR131099 ILN131098:ILN131099 IVJ131098:IVJ131099 JFF131098:JFF131099 JPB131098:JPB131099 JYX131098:JYX131099 KIT131098:KIT131099 KSP131098:KSP131099 LCL131098:LCL131099 LMH131098:LMH131099 LWD131098:LWD131099 MFZ131098:MFZ131099 MPV131098:MPV131099 MZR131098:MZR131099 NJN131098:NJN131099 NTJ131098:NTJ131099 ODF131098:ODF131099 ONB131098:ONB131099 OWX131098:OWX131099 PGT131098:PGT131099 PQP131098:PQP131099 QAL131098:QAL131099 QKH131098:QKH131099 QUD131098:QUD131099 RDZ131098:RDZ131099 RNV131098:RNV131099 RXR131098:RXR131099 SHN131098:SHN131099 SRJ131098:SRJ131099 TBF131098:TBF131099 TLB131098:TLB131099 TUX131098:TUX131099 UET131098:UET131099 UOP131098:UOP131099 UYL131098:UYL131099 VIH131098:VIH131099 VSD131098:VSD131099 WBZ131098:WBZ131099 WLV131098:WLV131099 WVR131098:WVR131099 J196634:J196635 JF196634:JF196635 TB196634:TB196635 ACX196634:ACX196635 AMT196634:AMT196635 AWP196634:AWP196635 BGL196634:BGL196635 BQH196634:BQH196635 CAD196634:CAD196635 CJZ196634:CJZ196635 CTV196634:CTV196635 DDR196634:DDR196635 DNN196634:DNN196635 DXJ196634:DXJ196635 EHF196634:EHF196635 ERB196634:ERB196635 FAX196634:FAX196635 FKT196634:FKT196635 FUP196634:FUP196635 GEL196634:GEL196635 GOH196634:GOH196635 GYD196634:GYD196635 HHZ196634:HHZ196635 HRV196634:HRV196635 IBR196634:IBR196635 ILN196634:ILN196635 IVJ196634:IVJ196635 JFF196634:JFF196635 JPB196634:JPB196635 JYX196634:JYX196635 KIT196634:KIT196635 KSP196634:KSP196635 LCL196634:LCL196635 LMH196634:LMH196635 LWD196634:LWD196635 MFZ196634:MFZ196635 MPV196634:MPV196635 MZR196634:MZR196635 NJN196634:NJN196635 NTJ196634:NTJ196635 ODF196634:ODF196635 ONB196634:ONB196635 OWX196634:OWX196635 PGT196634:PGT196635 PQP196634:PQP196635 QAL196634:QAL196635 QKH196634:QKH196635 QUD196634:QUD196635 RDZ196634:RDZ196635 RNV196634:RNV196635 RXR196634:RXR196635 SHN196634:SHN196635 SRJ196634:SRJ196635 TBF196634:TBF196635 TLB196634:TLB196635 TUX196634:TUX196635 UET196634:UET196635 UOP196634:UOP196635 UYL196634:UYL196635 VIH196634:VIH196635 VSD196634:VSD196635 WBZ196634:WBZ196635 WLV196634:WLV196635 WVR196634:WVR196635 J262170:J262171 JF262170:JF262171 TB262170:TB262171 ACX262170:ACX262171 AMT262170:AMT262171 AWP262170:AWP262171 BGL262170:BGL262171 BQH262170:BQH262171 CAD262170:CAD262171 CJZ262170:CJZ262171 CTV262170:CTV262171 DDR262170:DDR262171 DNN262170:DNN262171 DXJ262170:DXJ262171 EHF262170:EHF262171 ERB262170:ERB262171 FAX262170:FAX262171 FKT262170:FKT262171 FUP262170:FUP262171 GEL262170:GEL262171 GOH262170:GOH262171 GYD262170:GYD262171 HHZ262170:HHZ262171 HRV262170:HRV262171 IBR262170:IBR262171 ILN262170:ILN262171 IVJ262170:IVJ262171 JFF262170:JFF262171 JPB262170:JPB262171 JYX262170:JYX262171 KIT262170:KIT262171 KSP262170:KSP262171 LCL262170:LCL262171 LMH262170:LMH262171 LWD262170:LWD262171 MFZ262170:MFZ262171 MPV262170:MPV262171 MZR262170:MZR262171 NJN262170:NJN262171 NTJ262170:NTJ262171 ODF262170:ODF262171 ONB262170:ONB262171 OWX262170:OWX262171 PGT262170:PGT262171 PQP262170:PQP262171 QAL262170:QAL262171 QKH262170:QKH262171 QUD262170:QUD262171 RDZ262170:RDZ262171 RNV262170:RNV262171 RXR262170:RXR262171 SHN262170:SHN262171 SRJ262170:SRJ262171 TBF262170:TBF262171 TLB262170:TLB262171 TUX262170:TUX262171 UET262170:UET262171 UOP262170:UOP262171 UYL262170:UYL262171 VIH262170:VIH262171 VSD262170:VSD262171 WBZ262170:WBZ262171 WLV262170:WLV262171 WVR262170:WVR262171 J327706:J327707 JF327706:JF327707 TB327706:TB327707 ACX327706:ACX327707 AMT327706:AMT327707 AWP327706:AWP327707 BGL327706:BGL327707 BQH327706:BQH327707 CAD327706:CAD327707 CJZ327706:CJZ327707 CTV327706:CTV327707 DDR327706:DDR327707 DNN327706:DNN327707 DXJ327706:DXJ327707 EHF327706:EHF327707 ERB327706:ERB327707 FAX327706:FAX327707 FKT327706:FKT327707 FUP327706:FUP327707 GEL327706:GEL327707 GOH327706:GOH327707 GYD327706:GYD327707 HHZ327706:HHZ327707 HRV327706:HRV327707 IBR327706:IBR327707 ILN327706:ILN327707 IVJ327706:IVJ327707 JFF327706:JFF327707 JPB327706:JPB327707 JYX327706:JYX327707 KIT327706:KIT327707 KSP327706:KSP327707 LCL327706:LCL327707 LMH327706:LMH327707 LWD327706:LWD327707 MFZ327706:MFZ327707 MPV327706:MPV327707 MZR327706:MZR327707 NJN327706:NJN327707 NTJ327706:NTJ327707 ODF327706:ODF327707 ONB327706:ONB327707 OWX327706:OWX327707 PGT327706:PGT327707 PQP327706:PQP327707 QAL327706:QAL327707 QKH327706:QKH327707 QUD327706:QUD327707 RDZ327706:RDZ327707 RNV327706:RNV327707 RXR327706:RXR327707 SHN327706:SHN327707 SRJ327706:SRJ327707 TBF327706:TBF327707 TLB327706:TLB327707 TUX327706:TUX327707 UET327706:UET327707 UOP327706:UOP327707 UYL327706:UYL327707 VIH327706:VIH327707 VSD327706:VSD327707 WBZ327706:WBZ327707 WLV327706:WLV327707 WVR327706:WVR327707 J393242:J393243 JF393242:JF393243 TB393242:TB393243 ACX393242:ACX393243 AMT393242:AMT393243 AWP393242:AWP393243 BGL393242:BGL393243 BQH393242:BQH393243 CAD393242:CAD393243 CJZ393242:CJZ393243 CTV393242:CTV393243 DDR393242:DDR393243 DNN393242:DNN393243 DXJ393242:DXJ393243 EHF393242:EHF393243 ERB393242:ERB393243 FAX393242:FAX393243 FKT393242:FKT393243 FUP393242:FUP393243 GEL393242:GEL393243 GOH393242:GOH393243 GYD393242:GYD393243 HHZ393242:HHZ393243 HRV393242:HRV393243 IBR393242:IBR393243 ILN393242:ILN393243 IVJ393242:IVJ393243 JFF393242:JFF393243 JPB393242:JPB393243 JYX393242:JYX393243 KIT393242:KIT393243 KSP393242:KSP393243 LCL393242:LCL393243 LMH393242:LMH393243 LWD393242:LWD393243 MFZ393242:MFZ393243 MPV393242:MPV393243 MZR393242:MZR393243 NJN393242:NJN393243 NTJ393242:NTJ393243 ODF393242:ODF393243 ONB393242:ONB393243 OWX393242:OWX393243 PGT393242:PGT393243 PQP393242:PQP393243 QAL393242:QAL393243 QKH393242:QKH393243 QUD393242:QUD393243 RDZ393242:RDZ393243 RNV393242:RNV393243 RXR393242:RXR393243 SHN393242:SHN393243 SRJ393242:SRJ393243 TBF393242:TBF393243 TLB393242:TLB393243 TUX393242:TUX393243 UET393242:UET393243 UOP393242:UOP393243 UYL393242:UYL393243 VIH393242:VIH393243 VSD393242:VSD393243 WBZ393242:WBZ393243 WLV393242:WLV393243 WVR393242:WVR393243 J458778:J458779 JF458778:JF458779 TB458778:TB458779 ACX458778:ACX458779 AMT458778:AMT458779 AWP458778:AWP458779 BGL458778:BGL458779 BQH458778:BQH458779 CAD458778:CAD458779 CJZ458778:CJZ458779 CTV458778:CTV458779 DDR458778:DDR458779 DNN458778:DNN458779 DXJ458778:DXJ458779 EHF458778:EHF458779 ERB458778:ERB458779 FAX458778:FAX458779 FKT458778:FKT458779 FUP458778:FUP458779 GEL458778:GEL458779 GOH458778:GOH458779 GYD458778:GYD458779 HHZ458778:HHZ458779 HRV458778:HRV458779 IBR458778:IBR458779 ILN458778:ILN458779 IVJ458778:IVJ458779 JFF458778:JFF458779 JPB458778:JPB458779 JYX458778:JYX458779 KIT458778:KIT458779 KSP458778:KSP458779 LCL458778:LCL458779 LMH458778:LMH458779 LWD458778:LWD458779 MFZ458778:MFZ458779 MPV458778:MPV458779 MZR458778:MZR458779 NJN458778:NJN458779 NTJ458778:NTJ458779 ODF458778:ODF458779 ONB458778:ONB458779 OWX458778:OWX458779 PGT458778:PGT458779 PQP458778:PQP458779 QAL458778:QAL458779 QKH458778:QKH458779 QUD458778:QUD458779 RDZ458778:RDZ458779 RNV458778:RNV458779 RXR458778:RXR458779 SHN458778:SHN458779 SRJ458778:SRJ458779 TBF458778:TBF458779 TLB458778:TLB458779 TUX458778:TUX458779 UET458778:UET458779 UOP458778:UOP458779 UYL458778:UYL458779 VIH458778:VIH458779 VSD458778:VSD458779 WBZ458778:WBZ458779 WLV458778:WLV458779 WVR458778:WVR458779 J524314:J524315 JF524314:JF524315 TB524314:TB524315 ACX524314:ACX524315 AMT524314:AMT524315 AWP524314:AWP524315 BGL524314:BGL524315 BQH524314:BQH524315 CAD524314:CAD524315 CJZ524314:CJZ524315 CTV524314:CTV524315 DDR524314:DDR524315 DNN524314:DNN524315 DXJ524314:DXJ524315 EHF524314:EHF524315 ERB524314:ERB524315 FAX524314:FAX524315 FKT524314:FKT524315 FUP524314:FUP524315 GEL524314:GEL524315 GOH524314:GOH524315 GYD524314:GYD524315 HHZ524314:HHZ524315 HRV524314:HRV524315 IBR524314:IBR524315 ILN524314:ILN524315 IVJ524314:IVJ524315 JFF524314:JFF524315 JPB524314:JPB524315 JYX524314:JYX524315 KIT524314:KIT524315 KSP524314:KSP524315 LCL524314:LCL524315 LMH524314:LMH524315 LWD524314:LWD524315 MFZ524314:MFZ524315 MPV524314:MPV524315 MZR524314:MZR524315 NJN524314:NJN524315 NTJ524314:NTJ524315 ODF524314:ODF524315 ONB524314:ONB524315 OWX524314:OWX524315 PGT524314:PGT524315 PQP524314:PQP524315 QAL524314:QAL524315 QKH524314:QKH524315 QUD524314:QUD524315 RDZ524314:RDZ524315 RNV524314:RNV524315 RXR524314:RXR524315 SHN524314:SHN524315 SRJ524314:SRJ524315 TBF524314:TBF524315 TLB524314:TLB524315 TUX524314:TUX524315 UET524314:UET524315 UOP524314:UOP524315 UYL524314:UYL524315 VIH524314:VIH524315 VSD524314:VSD524315 WBZ524314:WBZ524315 WLV524314:WLV524315 WVR524314:WVR524315 J589850:J589851 JF589850:JF589851 TB589850:TB589851 ACX589850:ACX589851 AMT589850:AMT589851 AWP589850:AWP589851 BGL589850:BGL589851 BQH589850:BQH589851 CAD589850:CAD589851 CJZ589850:CJZ589851 CTV589850:CTV589851 DDR589850:DDR589851 DNN589850:DNN589851 DXJ589850:DXJ589851 EHF589850:EHF589851 ERB589850:ERB589851 FAX589850:FAX589851 FKT589850:FKT589851 FUP589850:FUP589851 GEL589850:GEL589851 GOH589850:GOH589851 GYD589850:GYD589851 HHZ589850:HHZ589851 HRV589850:HRV589851 IBR589850:IBR589851 ILN589850:ILN589851 IVJ589850:IVJ589851 JFF589850:JFF589851 JPB589850:JPB589851 JYX589850:JYX589851 KIT589850:KIT589851 KSP589850:KSP589851 LCL589850:LCL589851 LMH589850:LMH589851 LWD589850:LWD589851 MFZ589850:MFZ589851 MPV589850:MPV589851 MZR589850:MZR589851 NJN589850:NJN589851 NTJ589850:NTJ589851 ODF589850:ODF589851 ONB589850:ONB589851 OWX589850:OWX589851 PGT589850:PGT589851 PQP589850:PQP589851 QAL589850:QAL589851 QKH589850:QKH589851 QUD589850:QUD589851 RDZ589850:RDZ589851 RNV589850:RNV589851 RXR589850:RXR589851 SHN589850:SHN589851 SRJ589850:SRJ589851 TBF589850:TBF589851 TLB589850:TLB589851 TUX589850:TUX589851 UET589850:UET589851 UOP589850:UOP589851 UYL589850:UYL589851 VIH589850:VIH589851 VSD589850:VSD589851 WBZ589850:WBZ589851 WLV589850:WLV589851 WVR589850:WVR589851 J655386:J655387 JF655386:JF655387 TB655386:TB655387 ACX655386:ACX655387 AMT655386:AMT655387 AWP655386:AWP655387 BGL655386:BGL655387 BQH655386:BQH655387 CAD655386:CAD655387 CJZ655386:CJZ655387 CTV655386:CTV655387 DDR655386:DDR655387 DNN655386:DNN655387 DXJ655386:DXJ655387 EHF655386:EHF655387 ERB655386:ERB655387 FAX655386:FAX655387 FKT655386:FKT655387 FUP655386:FUP655387 GEL655386:GEL655387 GOH655386:GOH655387 GYD655386:GYD655387 HHZ655386:HHZ655387 HRV655386:HRV655387 IBR655386:IBR655387 ILN655386:ILN655387 IVJ655386:IVJ655387 JFF655386:JFF655387 JPB655386:JPB655387 JYX655386:JYX655387 KIT655386:KIT655387 KSP655386:KSP655387 LCL655386:LCL655387 LMH655386:LMH655387 LWD655386:LWD655387 MFZ655386:MFZ655387 MPV655386:MPV655387 MZR655386:MZR655387 NJN655386:NJN655387 NTJ655386:NTJ655387 ODF655386:ODF655387 ONB655386:ONB655387 OWX655386:OWX655387 PGT655386:PGT655387 PQP655386:PQP655387 QAL655386:QAL655387 QKH655386:QKH655387 QUD655386:QUD655387 RDZ655386:RDZ655387 RNV655386:RNV655387 RXR655386:RXR655387 SHN655386:SHN655387 SRJ655386:SRJ655387 TBF655386:TBF655387 TLB655386:TLB655387 TUX655386:TUX655387 UET655386:UET655387 UOP655386:UOP655387 UYL655386:UYL655387 VIH655386:VIH655387 VSD655386:VSD655387 WBZ655386:WBZ655387 WLV655386:WLV655387 WVR655386:WVR655387 J720922:J720923 JF720922:JF720923 TB720922:TB720923 ACX720922:ACX720923 AMT720922:AMT720923 AWP720922:AWP720923 BGL720922:BGL720923 BQH720922:BQH720923 CAD720922:CAD720923 CJZ720922:CJZ720923 CTV720922:CTV720923 DDR720922:DDR720923 DNN720922:DNN720923 DXJ720922:DXJ720923 EHF720922:EHF720923 ERB720922:ERB720923 FAX720922:FAX720923 FKT720922:FKT720923 FUP720922:FUP720923 GEL720922:GEL720923 GOH720922:GOH720923 GYD720922:GYD720923 HHZ720922:HHZ720923 HRV720922:HRV720923 IBR720922:IBR720923 ILN720922:ILN720923 IVJ720922:IVJ720923 JFF720922:JFF720923 JPB720922:JPB720923 JYX720922:JYX720923 KIT720922:KIT720923 KSP720922:KSP720923 LCL720922:LCL720923 LMH720922:LMH720923 LWD720922:LWD720923 MFZ720922:MFZ720923 MPV720922:MPV720923 MZR720922:MZR720923 NJN720922:NJN720923 NTJ720922:NTJ720923 ODF720922:ODF720923 ONB720922:ONB720923 OWX720922:OWX720923 PGT720922:PGT720923 PQP720922:PQP720923 QAL720922:QAL720923 QKH720922:QKH720923 QUD720922:QUD720923 RDZ720922:RDZ720923 RNV720922:RNV720923 RXR720922:RXR720923 SHN720922:SHN720923 SRJ720922:SRJ720923 TBF720922:TBF720923 TLB720922:TLB720923 TUX720922:TUX720923 UET720922:UET720923 UOP720922:UOP720923 UYL720922:UYL720923 VIH720922:VIH720923 VSD720922:VSD720923 WBZ720922:WBZ720923 WLV720922:WLV720923 WVR720922:WVR720923 J786458:J786459 JF786458:JF786459 TB786458:TB786459 ACX786458:ACX786459 AMT786458:AMT786459 AWP786458:AWP786459 BGL786458:BGL786459 BQH786458:BQH786459 CAD786458:CAD786459 CJZ786458:CJZ786459 CTV786458:CTV786459 DDR786458:DDR786459 DNN786458:DNN786459 DXJ786458:DXJ786459 EHF786458:EHF786459 ERB786458:ERB786459 FAX786458:FAX786459 FKT786458:FKT786459 FUP786458:FUP786459 GEL786458:GEL786459 GOH786458:GOH786459 GYD786458:GYD786459 HHZ786458:HHZ786459 HRV786458:HRV786459 IBR786458:IBR786459 ILN786458:ILN786459 IVJ786458:IVJ786459 JFF786458:JFF786459 JPB786458:JPB786459 JYX786458:JYX786459 KIT786458:KIT786459 KSP786458:KSP786459 LCL786458:LCL786459 LMH786458:LMH786459 LWD786458:LWD786459 MFZ786458:MFZ786459 MPV786458:MPV786459 MZR786458:MZR786459 NJN786458:NJN786459 NTJ786458:NTJ786459 ODF786458:ODF786459 ONB786458:ONB786459 OWX786458:OWX786459 PGT786458:PGT786459 PQP786458:PQP786459 QAL786458:QAL786459 QKH786458:QKH786459 QUD786458:QUD786459 RDZ786458:RDZ786459 RNV786458:RNV786459 RXR786458:RXR786459 SHN786458:SHN786459 SRJ786458:SRJ786459 TBF786458:TBF786459 TLB786458:TLB786459 TUX786458:TUX786459 UET786458:UET786459 UOP786458:UOP786459 UYL786458:UYL786459 VIH786458:VIH786459 VSD786458:VSD786459 WBZ786458:WBZ786459 WLV786458:WLV786459 WVR786458:WVR786459 J851994:J851995 JF851994:JF851995 TB851994:TB851995 ACX851994:ACX851995 AMT851994:AMT851995 AWP851994:AWP851995 BGL851994:BGL851995 BQH851994:BQH851995 CAD851994:CAD851995 CJZ851994:CJZ851995 CTV851994:CTV851995 DDR851994:DDR851995 DNN851994:DNN851995 DXJ851994:DXJ851995 EHF851994:EHF851995 ERB851994:ERB851995 FAX851994:FAX851995 FKT851994:FKT851995 FUP851994:FUP851995 GEL851994:GEL851995 GOH851994:GOH851995 GYD851994:GYD851995 HHZ851994:HHZ851995 HRV851994:HRV851995 IBR851994:IBR851995 ILN851994:ILN851995 IVJ851994:IVJ851995 JFF851994:JFF851995 JPB851994:JPB851995 JYX851994:JYX851995 KIT851994:KIT851995 KSP851994:KSP851995 LCL851994:LCL851995 LMH851994:LMH851995 LWD851994:LWD851995 MFZ851994:MFZ851995 MPV851994:MPV851995 MZR851994:MZR851995 NJN851994:NJN851995 NTJ851994:NTJ851995 ODF851994:ODF851995 ONB851994:ONB851995 OWX851994:OWX851995 PGT851994:PGT851995 PQP851994:PQP851995 QAL851994:QAL851995 QKH851994:QKH851995 QUD851994:QUD851995 RDZ851994:RDZ851995 RNV851994:RNV851995 RXR851994:RXR851995 SHN851994:SHN851995 SRJ851994:SRJ851995 TBF851994:TBF851995 TLB851994:TLB851995 TUX851994:TUX851995 UET851994:UET851995 UOP851994:UOP851995 UYL851994:UYL851995 VIH851994:VIH851995 VSD851994:VSD851995 WBZ851994:WBZ851995 WLV851994:WLV851995 WVR851994:WVR851995 J917530:J917531 JF917530:JF917531 TB917530:TB917531 ACX917530:ACX917531 AMT917530:AMT917531 AWP917530:AWP917531 BGL917530:BGL917531 BQH917530:BQH917531 CAD917530:CAD917531 CJZ917530:CJZ917531 CTV917530:CTV917531 DDR917530:DDR917531 DNN917530:DNN917531 DXJ917530:DXJ917531 EHF917530:EHF917531 ERB917530:ERB917531 FAX917530:FAX917531 FKT917530:FKT917531 FUP917530:FUP917531 GEL917530:GEL917531 GOH917530:GOH917531 GYD917530:GYD917531 HHZ917530:HHZ917531 HRV917530:HRV917531 IBR917530:IBR917531 ILN917530:ILN917531 IVJ917530:IVJ917531 JFF917530:JFF917531 JPB917530:JPB917531 JYX917530:JYX917531 KIT917530:KIT917531 KSP917530:KSP917531 LCL917530:LCL917531 LMH917530:LMH917531 LWD917530:LWD917531 MFZ917530:MFZ917531 MPV917530:MPV917531 MZR917530:MZR917531 NJN917530:NJN917531 NTJ917530:NTJ917531 ODF917530:ODF917531 ONB917530:ONB917531 OWX917530:OWX917531 PGT917530:PGT917531 PQP917530:PQP917531 QAL917530:QAL917531 QKH917530:QKH917531 QUD917530:QUD917531 RDZ917530:RDZ917531 RNV917530:RNV917531 RXR917530:RXR917531 SHN917530:SHN917531 SRJ917530:SRJ917531 TBF917530:TBF917531 TLB917530:TLB917531 TUX917530:TUX917531 UET917530:UET917531 UOP917530:UOP917531 UYL917530:UYL917531 VIH917530:VIH917531 VSD917530:VSD917531 WBZ917530:WBZ917531 WLV917530:WLV917531 WVR917530:WVR917531 J983066:J983067 JF983066:JF983067 TB983066:TB983067 ACX983066:ACX983067 AMT983066:AMT983067 AWP983066:AWP983067 BGL983066:BGL983067 BQH983066:BQH983067 CAD983066:CAD983067 CJZ983066:CJZ983067 CTV983066:CTV983067 DDR983066:DDR983067 DNN983066:DNN983067 DXJ983066:DXJ983067 EHF983066:EHF983067 ERB983066:ERB983067 FAX983066:FAX983067 FKT983066:FKT983067 FUP983066:FUP983067 GEL983066:GEL983067 GOH983066:GOH983067 GYD983066:GYD983067 HHZ983066:HHZ983067 HRV983066:HRV983067 IBR983066:IBR983067 ILN983066:ILN983067 IVJ983066:IVJ983067 JFF983066:JFF983067 JPB983066:JPB983067 JYX983066:JYX983067 KIT983066:KIT983067 KSP983066:KSP983067 LCL983066:LCL983067 LMH983066:LMH983067 LWD983066:LWD983067 MFZ983066:MFZ983067 MPV983066:MPV983067 MZR983066:MZR983067 NJN983066:NJN983067 NTJ983066:NTJ983067 ODF983066:ODF983067 ONB983066:ONB983067 OWX983066:OWX983067 PGT983066:PGT983067 PQP983066:PQP983067 QAL983066:QAL983067 QKH983066:QKH983067 QUD983066:QUD983067 RDZ983066:RDZ983067 RNV983066:RNV983067 RXR983066:RXR983067 SHN983066:SHN983067 SRJ983066:SRJ983067 TBF983066:TBF983067 TLB983066:TLB983067 TUX983066:TUX983067 UET983066:UET983067 UOP983066:UOP983067 UYL983066:UYL983067 VIH983066:VIH983067 VSD983066:VSD983067 WBZ983066:WBZ983067 WLV983066:WLV983067 WVR983066:WVR983067 J65575:J65579 JF65575:JF65579 TB65575:TB65579 ACX65575:ACX65579 AMT65575:AMT65579 AWP65575:AWP65579 BGL65575:BGL65579 BQH65575:BQH65579 CAD65575:CAD65579 CJZ65575:CJZ65579 CTV65575:CTV65579 DDR65575:DDR65579 DNN65575:DNN65579 DXJ65575:DXJ65579 EHF65575:EHF65579 ERB65575:ERB65579 FAX65575:FAX65579 FKT65575:FKT65579 FUP65575:FUP65579 GEL65575:GEL65579 GOH65575:GOH65579 GYD65575:GYD65579 HHZ65575:HHZ65579 HRV65575:HRV65579 IBR65575:IBR65579 ILN65575:ILN65579 IVJ65575:IVJ65579 JFF65575:JFF65579 JPB65575:JPB65579 JYX65575:JYX65579 KIT65575:KIT65579 KSP65575:KSP65579 LCL65575:LCL65579 LMH65575:LMH65579 LWD65575:LWD65579 MFZ65575:MFZ65579 MPV65575:MPV65579 MZR65575:MZR65579 NJN65575:NJN65579 NTJ65575:NTJ65579 ODF65575:ODF65579 ONB65575:ONB65579 OWX65575:OWX65579 PGT65575:PGT65579 PQP65575:PQP65579 QAL65575:QAL65579 QKH65575:QKH65579 QUD65575:QUD65579 RDZ65575:RDZ65579 RNV65575:RNV65579 RXR65575:RXR65579 SHN65575:SHN65579 SRJ65575:SRJ65579 TBF65575:TBF65579 TLB65575:TLB65579 TUX65575:TUX65579 UET65575:UET65579 UOP65575:UOP65579 UYL65575:UYL65579 VIH65575:VIH65579 VSD65575:VSD65579 WBZ65575:WBZ65579 WLV65575:WLV65579 WVR65575:WVR65579 J131111:J131115 JF131111:JF131115 TB131111:TB131115 ACX131111:ACX131115 AMT131111:AMT131115 AWP131111:AWP131115 BGL131111:BGL131115 BQH131111:BQH131115 CAD131111:CAD131115 CJZ131111:CJZ131115 CTV131111:CTV131115 DDR131111:DDR131115 DNN131111:DNN131115 DXJ131111:DXJ131115 EHF131111:EHF131115 ERB131111:ERB131115 FAX131111:FAX131115 FKT131111:FKT131115 FUP131111:FUP131115 GEL131111:GEL131115 GOH131111:GOH131115 GYD131111:GYD131115 HHZ131111:HHZ131115 HRV131111:HRV131115 IBR131111:IBR131115 ILN131111:ILN131115 IVJ131111:IVJ131115 JFF131111:JFF131115 JPB131111:JPB131115 JYX131111:JYX131115 KIT131111:KIT131115 KSP131111:KSP131115 LCL131111:LCL131115 LMH131111:LMH131115 LWD131111:LWD131115 MFZ131111:MFZ131115 MPV131111:MPV131115 MZR131111:MZR131115 NJN131111:NJN131115 NTJ131111:NTJ131115 ODF131111:ODF131115 ONB131111:ONB131115 OWX131111:OWX131115 PGT131111:PGT131115 PQP131111:PQP131115 QAL131111:QAL131115 QKH131111:QKH131115 QUD131111:QUD131115 RDZ131111:RDZ131115 RNV131111:RNV131115 RXR131111:RXR131115 SHN131111:SHN131115 SRJ131111:SRJ131115 TBF131111:TBF131115 TLB131111:TLB131115 TUX131111:TUX131115 UET131111:UET131115 UOP131111:UOP131115 UYL131111:UYL131115 VIH131111:VIH131115 VSD131111:VSD131115 WBZ131111:WBZ131115 WLV131111:WLV131115 WVR131111:WVR131115 J196647:J196651 JF196647:JF196651 TB196647:TB196651 ACX196647:ACX196651 AMT196647:AMT196651 AWP196647:AWP196651 BGL196647:BGL196651 BQH196647:BQH196651 CAD196647:CAD196651 CJZ196647:CJZ196651 CTV196647:CTV196651 DDR196647:DDR196651 DNN196647:DNN196651 DXJ196647:DXJ196651 EHF196647:EHF196651 ERB196647:ERB196651 FAX196647:FAX196651 FKT196647:FKT196651 FUP196647:FUP196651 GEL196647:GEL196651 GOH196647:GOH196651 GYD196647:GYD196651 HHZ196647:HHZ196651 HRV196647:HRV196651 IBR196647:IBR196651 ILN196647:ILN196651 IVJ196647:IVJ196651 JFF196647:JFF196651 JPB196647:JPB196651 JYX196647:JYX196651 KIT196647:KIT196651 KSP196647:KSP196651 LCL196647:LCL196651 LMH196647:LMH196651 LWD196647:LWD196651 MFZ196647:MFZ196651 MPV196647:MPV196651 MZR196647:MZR196651 NJN196647:NJN196651 NTJ196647:NTJ196651 ODF196647:ODF196651 ONB196647:ONB196651 OWX196647:OWX196651 PGT196647:PGT196651 PQP196647:PQP196651 QAL196647:QAL196651 QKH196647:QKH196651 QUD196647:QUD196651 RDZ196647:RDZ196651 RNV196647:RNV196651 RXR196647:RXR196651 SHN196647:SHN196651 SRJ196647:SRJ196651 TBF196647:TBF196651 TLB196647:TLB196651 TUX196647:TUX196651 UET196647:UET196651 UOP196647:UOP196651 UYL196647:UYL196651 VIH196647:VIH196651 VSD196647:VSD196651 WBZ196647:WBZ196651 WLV196647:WLV196651 WVR196647:WVR196651 J262183:J262187 JF262183:JF262187 TB262183:TB262187 ACX262183:ACX262187 AMT262183:AMT262187 AWP262183:AWP262187 BGL262183:BGL262187 BQH262183:BQH262187 CAD262183:CAD262187 CJZ262183:CJZ262187 CTV262183:CTV262187 DDR262183:DDR262187 DNN262183:DNN262187 DXJ262183:DXJ262187 EHF262183:EHF262187 ERB262183:ERB262187 FAX262183:FAX262187 FKT262183:FKT262187 FUP262183:FUP262187 GEL262183:GEL262187 GOH262183:GOH262187 GYD262183:GYD262187 HHZ262183:HHZ262187 HRV262183:HRV262187 IBR262183:IBR262187 ILN262183:ILN262187 IVJ262183:IVJ262187 JFF262183:JFF262187 JPB262183:JPB262187 JYX262183:JYX262187 KIT262183:KIT262187 KSP262183:KSP262187 LCL262183:LCL262187 LMH262183:LMH262187 LWD262183:LWD262187 MFZ262183:MFZ262187 MPV262183:MPV262187 MZR262183:MZR262187 NJN262183:NJN262187 NTJ262183:NTJ262187 ODF262183:ODF262187 ONB262183:ONB262187 OWX262183:OWX262187 PGT262183:PGT262187 PQP262183:PQP262187 QAL262183:QAL262187 QKH262183:QKH262187 QUD262183:QUD262187 RDZ262183:RDZ262187 RNV262183:RNV262187 RXR262183:RXR262187 SHN262183:SHN262187 SRJ262183:SRJ262187 TBF262183:TBF262187 TLB262183:TLB262187 TUX262183:TUX262187 UET262183:UET262187 UOP262183:UOP262187 UYL262183:UYL262187 VIH262183:VIH262187 VSD262183:VSD262187 WBZ262183:WBZ262187 WLV262183:WLV262187 WVR262183:WVR262187 J327719:J327723 JF327719:JF327723 TB327719:TB327723 ACX327719:ACX327723 AMT327719:AMT327723 AWP327719:AWP327723 BGL327719:BGL327723 BQH327719:BQH327723 CAD327719:CAD327723 CJZ327719:CJZ327723 CTV327719:CTV327723 DDR327719:DDR327723 DNN327719:DNN327723 DXJ327719:DXJ327723 EHF327719:EHF327723 ERB327719:ERB327723 FAX327719:FAX327723 FKT327719:FKT327723 FUP327719:FUP327723 GEL327719:GEL327723 GOH327719:GOH327723 GYD327719:GYD327723 HHZ327719:HHZ327723 HRV327719:HRV327723 IBR327719:IBR327723 ILN327719:ILN327723 IVJ327719:IVJ327723 JFF327719:JFF327723 JPB327719:JPB327723 JYX327719:JYX327723 KIT327719:KIT327723 KSP327719:KSP327723 LCL327719:LCL327723 LMH327719:LMH327723 LWD327719:LWD327723 MFZ327719:MFZ327723 MPV327719:MPV327723 MZR327719:MZR327723 NJN327719:NJN327723 NTJ327719:NTJ327723 ODF327719:ODF327723 ONB327719:ONB327723 OWX327719:OWX327723 PGT327719:PGT327723 PQP327719:PQP327723 QAL327719:QAL327723 QKH327719:QKH327723 QUD327719:QUD327723 RDZ327719:RDZ327723 RNV327719:RNV327723 RXR327719:RXR327723 SHN327719:SHN327723 SRJ327719:SRJ327723 TBF327719:TBF327723 TLB327719:TLB327723 TUX327719:TUX327723 UET327719:UET327723 UOP327719:UOP327723 UYL327719:UYL327723 VIH327719:VIH327723 VSD327719:VSD327723 WBZ327719:WBZ327723 WLV327719:WLV327723 WVR327719:WVR327723 J393255:J393259 JF393255:JF393259 TB393255:TB393259 ACX393255:ACX393259 AMT393255:AMT393259 AWP393255:AWP393259 BGL393255:BGL393259 BQH393255:BQH393259 CAD393255:CAD393259 CJZ393255:CJZ393259 CTV393255:CTV393259 DDR393255:DDR393259 DNN393255:DNN393259 DXJ393255:DXJ393259 EHF393255:EHF393259 ERB393255:ERB393259 FAX393255:FAX393259 FKT393255:FKT393259 FUP393255:FUP393259 GEL393255:GEL393259 GOH393255:GOH393259 GYD393255:GYD393259 HHZ393255:HHZ393259 HRV393255:HRV393259 IBR393255:IBR393259 ILN393255:ILN393259 IVJ393255:IVJ393259 JFF393255:JFF393259 JPB393255:JPB393259 JYX393255:JYX393259 KIT393255:KIT393259 KSP393255:KSP393259 LCL393255:LCL393259 LMH393255:LMH393259 LWD393255:LWD393259 MFZ393255:MFZ393259 MPV393255:MPV393259 MZR393255:MZR393259 NJN393255:NJN393259 NTJ393255:NTJ393259 ODF393255:ODF393259 ONB393255:ONB393259 OWX393255:OWX393259 PGT393255:PGT393259 PQP393255:PQP393259 QAL393255:QAL393259 QKH393255:QKH393259 QUD393255:QUD393259 RDZ393255:RDZ393259 RNV393255:RNV393259 RXR393255:RXR393259 SHN393255:SHN393259 SRJ393255:SRJ393259 TBF393255:TBF393259 TLB393255:TLB393259 TUX393255:TUX393259 UET393255:UET393259 UOP393255:UOP393259 UYL393255:UYL393259 VIH393255:VIH393259 VSD393255:VSD393259 WBZ393255:WBZ393259 WLV393255:WLV393259 WVR393255:WVR393259 J458791:J458795 JF458791:JF458795 TB458791:TB458795 ACX458791:ACX458795 AMT458791:AMT458795 AWP458791:AWP458795 BGL458791:BGL458795 BQH458791:BQH458795 CAD458791:CAD458795 CJZ458791:CJZ458795 CTV458791:CTV458795 DDR458791:DDR458795 DNN458791:DNN458795 DXJ458791:DXJ458795 EHF458791:EHF458795 ERB458791:ERB458795 FAX458791:FAX458795 FKT458791:FKT458795 FUP458791:FUP458795 GEL458791:GEL458795 GOH458791:GOH458795 GYD458791:GYD458795 HHZ458791:HHZ458795 HRV458791:HRV458795 IBR458791:IBR458795 ILN458791:ILN458795 IVJ458791:IVJ458795 JFF458791:JFF458795 JPB458791:JPB458795 JYX458791:JYX458795 KIT458791:KIT458795 KSP458791:KSP458795 LCL458791:LCL458795 LMH458791:LMH458795 LWD458791:LWD458795 MFZ458791:MFZ458795 MPV458791:MPV458795 MZR458791:MZR458795 NJN458791:NJN458795 NTJ458791:NTJ458795 ODF458791:ODF458795 ONB458791:ONB458795 OWX458791:OWX458795 PGT458791:PGT458795 PQP458791:PQP458795 QAL458791:QAL458795 QKH458791:QKH458795 QUD458791:QUD458795 RDZ458791:RDZ458795 RNV458791:RNV458795 RXR458791:RXR458795 SHN458791:SHN458795 SRJ458791:SRJ458795 TBF458791:TBF458795 TLB458791:TLB458795 TUX458791:TUX458795 UET458791:UET458795 UOP458791:UOP458795 UYL458791:UYL458795 VIH458791:VIH458795 VSD458791:VSD458795 WBZ458791:WBZ458795 WLV458791:WLV458795 WVR458791:WVR458795 J524327:J524331 JF524327:JF524331 TB524327:TB524331 ACX524327:ACX524331 AMT524327:AMT524331 AWP524327:AWP524331 BGL524327:BGL524331 BQH524327:BQH524331 CAD524327:CAD524331 CJZ524327:CJZ524331 CTV524327:CTV524331 DDR524327:DDR524331 DNN524327:DNN524331 DXJ524327:DXJ524331 EHF524327:EHF524331 ERB524327:ERB524331 FAX524327:FAX524331 FKT524327:FKT524331 FUP524327:FUP524331 GEL524327:GEL524331 GOH524327:GOH524331 GYD524327:GYD524331 HHZ524327:HHZ524331 HRV524327:HRV524331 IBR524327:IBR524331 ILN524327:ILN524331 IVJ524327:IVJ524331 JFF524327:JFF524331 JPB524327:JPB524331 JYX524327:JYX524331 KIT524327:KIT524331 KSP524327:KSP524331 LCL524327:LCL524331 LMH524327:LMH524331 LWD524327:LWD524331 MFZ524327:MFZ524331 MPV524327:MPV524331 MZR524327:MZR524331 NJN524327:NJN524331 NTJ524327:NTJ524331 ODF524327:ODF524331 ONB524327:ONB524331 OWX524327:OWX524331 PGT524327:PGT524331 PQP524327:PQP524331 QAL524327:QAL524331 QKH524327:QKH524331 QUD524327:QUD524331 RDZ524327:RDZ524331 RNV524327:RNV524331 RXR524327:RXR524331 SHN524327:SHN524331 SRJ524327:SRJ524331 TBF524327:TBF524331 TLB524327:TLB524331 TUX524327:TUX524331 UET524327:UET524331 UOP524327:UOP524331 UYL524327:UYL524331 VIH524327:VIH524331 VSD524327:VSD524331 WBZ524327:WBZ524331 WLV524327:WLV524331 WVR524327:WVR524331 J589863:J589867 JF589863:JF589867 TB589863:TB589867 ACX589863:ACX589867 AMT589863:AMT589867 AWP589863:AWP589867 BGL589863:BGL589867 BQH589863:BQH589867 CAD589863:CAD589867 CJZ589863:CJZ589867 CTV589863:CTV589867 DDR589863:DDR589867 DNN589863:DNN589867 DXJ589863:DXJ589867 EHF589863:EHF589867 ERB589863:ERB589867 FAX589863:FAX589867 FKT589863:FKT589867 FUP589863:FUP589867 GEL589863:GEL589867 GOH589863:GOH589867 GYD589863:GYD589867 HHZ589863:HHZ589867 HRV589863:HRV589867 IBR589863:IBR589867 ILN589863:ILN589867 IVJ589863:IVJ589867 JFF589863:JFF589867 JPB589863:JPB589867 JYX589863:JYX589867 KIT589863:KIT589867 KSP589863:KSP589867 LCL589863:LCL589867 LMH589863:LMH589867 LWD589863:LWD589867 MFZ589863:MFZ589867 MPV589863:MPV589867 MZR589863:MZR589867 NJN589863:NJN589867 NTJ589863:NTJ589867 ODF589863:ODF589867 ONB589863:ONB589867 OWX589863:OWX589867 PGT589863:PGT589867 PQP589863:PQP589867 QAL589863:QAL589867 QKH589863:QKH589867 QUD589863:QUD589867 RDZ589863:RDZ589867 RNV589863:RNV589867 RXR589863:RXR589867 SHN589863:SHN589867 SRJ589863:SRJ589867 TBF589863:TBF589867 TLB589863:TLB589867 TUX589863:TUX589867 UET589863:UET589867 UOP589863:UOP589867 UYL589863:UYL589867 VIH589863:VIH589867 VSD589863:VSD589867 WBZ589863:WBZ589867 WLV589863:WLV589867 WVR589863:WVR589867 J655399:J655403 JF655399:JF655403 TB655399:TB655403 ACX655399:ACX655403 AMT655399:AMT655403 AWP655399:AWP655403 BGL655399:BGL655403 BQH655399:BQH655403 CAD655399:CAD655403 CJZ655399:CJZ655403 CTV655399:CTV655403 DDR655399:DDR655403 DNN655399:DNN655403 DXJ655399:DXJ655403 EHF655399:EHF655403 ERB655399:ERB655403 FAX655399:FAX655403 FKT655399:FKT655403 FUP655399:FUP655403 GEL655399:GEL655403 GOH655399:GOH655403 GYD655399:GYD655403 HHZ655399:HHZ655403 HRV655399:HRV655403 IBR655399:IBR655403 ILN655399:ILN655403 IVJ655399:IVJ655403 JFF655399:JFF655403 JPB655399:JPB655403 JYX655399:JYX655403 KIT655399:KIT655403 KSP655399:KSP655403 LCL655399:LCL655403 LMH655399:LMH655403 LWD655399:LWD655403 MFZ655399:MFZ655403 MPV655399:MPV655403 MZR655399:MZR655403 NJN655399:NJN655403 NTJ655399:NTJ655403 ODF655399:ODF655403 ONB655399:ONB655403 OWX655399:OWX655403 PGT655399:PGT655403 PQP655399:PQP655403 QAL655399:QAL655403 QKH655399:QKH655403 QUD655399:QUD655403 RDZ655399:RDZ655403 RNV655399:RNV655403 RXR655399:RXR655403 SHN655399:SHN655403 SRJ655399:SRJ655403 TBF655399:TBF655403 TLB655399:TLB655403 TUX655399:TUX655403 UET655399:UET655403 UOP655399:UOP655403 UYL655399:UYL655403 VIH655399:VIH655403 VSD655399:VSD655403 WBZ655399:WBZ655403 WLV655399:WLV655403 WVR655399:WVR655403 J720935:J720939 JF720935:JF720939 TB720935:TB720939 ACX720935:ACX720939 AMT720935:AMT720939 AWP720935:AWP720939 BGL720935:BGL720939 BQH720935:BQH720939 CAD720935:CAD720939 CJZ720935:CJZ720939 CTV720935:CTV720939 DDR720935:DDR720939 DNN720935:DNN720939 DXJ720935:DXJ720939 EHF720935:EHF720939 ERB720935:ERB720939 FAX720935:FAX720939 FKT720935:FKT720939 FUP720935:FUP720939 GEL720935:GEL720939 GOH720935:GOH720939 GYD720935:GYD720939 HHZ720935:HHZ720939 HRV720935:HRV720939 IBR720935:IBR720939 ILN720935:ILN720939 IVJ720935:IVJ720939 JFF720935:JFF720939 JPB720935:JPB720939 JYX720935:JYX720939 KIT720935:KIT720939 KSP720935:KSP720939 LCL720935:LCL720939 LMH720935:LMH720939 LWD720935:LWD720939 MFZ720935:MFZ720939 MPV720935:MPV720939 MZR720935:MZR720939 NJN720935:NJN720939 NTJ720935:NTJ720939 ODF720935:ODF720939 ONB720935:ONB720939 OWX720935:OWX720939 PGT720935:PGT720939 PQP720935:PQP720939 QAL720935:QAL720939 QKH720935:QKH720939 QUD720935:QUD720939 RDZ720935:RDZ720939 RNV720935:RNV720939 RXR720935:RXR720939 SHN720935:SHN720939 SRJ720935:SRJ720939 TBF720935:TBF720939 TLB720935:TLB720939 TUX720935:TUX720939 UET720935:UET720939 UOP720935:UOP720939 UYL720935:UYL720939 VIH720935:VIH720939 VSD720935:VSD720939 WBZ720935:WBZ720939 WLV720935:WLV720939 WVR720935:WVR720939 J786471:J786475 JF786471:JF786475 TB786471:TB786475 ACX786471:ACX786475 AMT786471:AMT786475 AWP786471:AWP786475 BGL786471:BGL786475 BQH786471:BQH786475 CAD786471:CAD786475 CJZ786471:CJZ786475 CTV786471:CTV786475 DDR786471:DDR786475 DNN786471:DNN786475 DXJ786471:DXJ786475 EHF786471:EHF786475 ERB786471:ERB786475 FAX786471:FAX786475 FKT786471:FKT786475 FUP786471:FUP786475 GEL786471:GEL786475 GOH786471:GOH786475 GYD786471:GYD786475 HHZ786471:HHZ786475 HRV786471:HRV786475 IBR786471:IBR786475 ILN786471:ILN786475 IVJ786471:IVJ786475 JFF786471:JFF786475 JPB786471:JPB786475 JYX786471:JYX786475 KIT786471:KIT786475 KSP786471:KSP786475 LCL786471:LCL786475 LMH786471:LMH786475 LWD786471:LWD786475 MFZ786471:MFZ786475 MPV786471:MPV786475 MZR786471:MZR786475 NJN786471:NJN786475 NTJ786471:NTJ786475 ODF786471:ODF786475 ONB786471:ONB786475 OWX786471:OWX786475 PGT786471:PGT786475 PQP786471:PQP786475 QAL786471:QAL786475 QKH786471:QKH786475 QUD786471:QUD786475 RDZ786471:RDZ786475 RNV786471:RNV786475 RXR786471:RXR786475 SHN786471:SHN786475 SRJ786471:SRJ786475 TBF786471:TBF786475 TLB786471:TLB786475 TUX786471:TUX786475 UET786471:UET786475 UOP786471:UOP786475 UYL786471:UYL786475 VIH786471:VIH786475 VSD786471:VSD786475 WBZ786471:WBZ786475 WLV786471:WLV786475 WVR786471:WVR786475 J852007:J852011 JF852007:JF852011 TB852007:TB852011 ACX852007:ACX852011 AMT852007:AMT852011 AWP852007:AWP852011 BGL852007:BGL852011 BQH852007:BQH852011 CAD852007:CAD852011 CJZ852007:CJZ852011 CTV852007:CTV852011 DDR852007:DDR852011 DNN852007:DNN852011 DXJ852007:DXJ852011 EHF852007:EHF852011 ERB852007:ERB852011 FAX852007:FAX852011 FKT852007:FKT852011 FUP852007:FUP852011 GEL852007:GEL852011 GOH852007:GOH852011 GYD852007:GYD852011 HHZ852007:HHZ852011 HRV852007:HRV852011 IBR852007:IBR852011 ILN852007:ILN852011 IVJ852007:IVJ852011 JFF852007:JFF852011 JPB852007:JPB852011 JYX852007:JYX852011 KIT852007:KIT852011 KSP852007:KSP852011 LCL852007:LCL852011 LMH852007:LMH852011 LWD852007:LWD852011 MFZ852007:MFZ852011 MPV852007:MPV852011 MZR852007:MZR852011 NJN852007:NJN852011 NTJ852007:NTJ852011 ODF852007:ODF852011 ONB852007:ONB852011 OWX852007:OWX852011 PGT852007:PGT852011 PQP852007:PQP852011 QAL852007:QAL852011 QKH852007:QKH852011 QUD852007:QUD852011 RDZ852007:RDZ852011 RNV852007:RNV852011 RXR852007:RXR852011 SHN852007:SHN852011 SRJ852007:SRJ852011 TBF852007:TBF852011 TLB852007:TLB852011 TUX852007:TUX852011 UET852007:UET852011 UOP852007:UOP852011 UYL852007:UYL852011 VIH852007:VIH852011 VSD852007:VSD852011 WBZ852007:WBZ852011 WLV852007:WLV852011 WVR852007:WVR852011 J917543:J917547 JF917543:JF917547 TB917543:TB917547 ACX917543:ACX917547 AMT917543:AMT917547 AWP917543:AWP917547 BGL917543:BGL917547 BQH917543:BQH917547 CAD917543:CAD917547 CJZ917543:CJZ917547 CTV917543:CTV917547 DDR917543:DDR917547 DNN917543:DNN917547 DXJ917543:DXJ917547 EHF917543:EHF917547 ERB917543:ERB917547 FAX917543:FAX917547 FKT917543:FKT917547 FUP917543:FUP917547 GEL917543:GEL917547 GOH917543:GOH917547 GYD917543:GYD917547 HHZ917543:HHZ917547 HRV917543:HRV917547 IBR917543:IBR917547 ILN917543:ILN917547 IVJ917543:IVJ917547 JFF917543:JFF917547 JPB917543:JPB917547 JYX917543:JYX917547 KIT917543:KIT917547 KSP917543:KSP917547 LCL917543:LCL917547 LMH917543:LMH917547 LWD917543:LWD917547 MFZ917543:MFZ917547 MPV917543:MPV917547 MZR917543:MZR917547 NJN917543:NJN917547 NTJ917543:NTJ917547 ODF917543:ODF917547 ONB917543:ONB917547 OWX917543:OWX917547 PGT917543:PGT917547 PQP917543:PQP917547 QAL917543:QAL917547 QKH917543:QKH917547 QUD917543:QUD917547 RDZ917543:RDZ917547 RNV917543:RNV917547 RXR917543:RXR917547 SHN917543:SHN917547 SRJ917543:SRJ917547 TBF917543:TBF917547 TLB917543:TLB917547 TUX917543:TUX917547 UET917543:UET917547 UOP917543:UOP917547 UYL917543:UYL917547 VIH917543:VIH917547 VSD917543:VSD917547 WBZ917543:WBZ917547 WLV917543:WLV917547 WVR917543:WVR917547 J983079:J983083 JF983079:JF983083 TB983079:TB983083 ACX983079:ACX983083 AMT983079:AMT983083 AWP983079:AWP983083 BGL983079:BGL983083 BQH983079:BQH983083 CAD983079:CAD983083 CJZ983079:CJZ983083 CTV983079:CTV983083 DDR983079:DDR983083 DNN983079:DNN983083 DXJ983079:DXJ983083 EHF983079:EHF983083 ERB983079:ERB983083 FAX983079:FAX983083 FKT983079:FKT983083 FUP983079:FUP983083 GEL983079:GEL983083 GOH983079:GOH983083 GYD983079:GYD983083 HHZ983079:HHZ983083 HRV983079:HRV983083 IBR983079:IBR983083 ILN983079:ILN983083 IVJ983079:IVJ983083 JFF983079:JFF983083 JPB983079:JPB983083 JYX983079:JYX983083 KIT983079:KIT983083 KSP983079:KSP983083 LCL983079:LCL983083 LMH983079:LMH983083 LWD983079:LWD983083 MFZ983079:MFZ983083 MPV983079:MPV983083 MZR983079:MZR983083 NJN983079:NJN983083 NTJ983079:NTJ983083 ODF983079:ODF983083 ONB983079:ONB983083 OWX983079:OWX983083 PGT983079:PGT983083 PQP983079:PQP983083 QAL983079:QAL983083 QKH983079:QKH983083 QUD983079:QUD983083 RDZ983079:RDZ983083 RNV983079:RNV983083 RXR983079:RXR983083 SHN983079:SHN983083 SRJ983079:SRJ983083 TBF983079:TBF983083 TLB983079:TLB983083 TUX983079:TUX983083 UET983079:UET983083 UOP983079:UOP983083 UYL983079:UYL983083 VIH983079:VIH983083 VSD983079:VSD983083 WBZ983079:WBZ983083 WLV983079:WLV983083 WVR983079:WVR983083 F65585:G65589 JB65585:JC65589 SX65585:SY65589 ACT65585:ACU65589 AMP65585:AMQ65589 AWL65585:AWM65589 BGH65585:BGI65589 BQD65585:BQE65589 BZZ65585:CAA65589 CJV65585:CJW65589 CTR65585:CTS65589 DDN65585:DDO65589 DNJ65585:DNK65589 DXF65585:DXG65589 EHB65585:EHC65589 EQX65585:EQY65589 FAT65585:FAU65589 FKP65585:FKQ65589 FUL65585:FUM65589 GEH65585:GEI65589 GOD65585:GOE65589 GXZ65585:GYA65589 HHV65585:HHW65589 HRR65585:HRS65589 IBN65585:IBO65589 ILJ65585:ILK65589 IVF65585:IVG65589 JFB65585:JFC65589 JOX65585:JOY65589 JYT65585:JYU65589 KIP65585:KIQ65589 KSL65585:KSM65589 LCH65585:LCI65589 LMD65585:LME65589 LVZ65585:LWA65589 MFV65585:MFW65589 MPR65585:MPS65589 MZN65585:MZO65589 NJJ65585:NJK65589 NTF65585:NTG65589 ODB65585:ODC65589 OMX65585:OMY65589 OWT65585:OWU65589 PGP65585:PGQ65589 PQL65585:PQM65589 QAH65585:QAI65589 QKD65585:QKE65589 QTZ65585:QUA65589 RDV65585:RDW65589 RNR65585:RNS65589 RXN65585:RXO65589 SHJ65585:SHK65589 SRF65585:SRG65589 TBB65585:TBC65589 TKX65585:TKY65589 TUT65585:TUU65589 UEP65585:UEQ65589 UOL65585:UOM65589 UYH65585:UYI65589 VID65585:VIE65589 VRZ65585:VSA65589 WBV65585:WBW65589 WLR65585:WLS65589 WVN65585:WVO65589 F131121:G131125 JB131121:JC131125 SX131121:SY131125 ACT131121:ACU131125 AMP131121:AMQ131125 AWL131121:AWM131125 BGH131121:BGI131125 BQD131121:BQE131125 BZZ131121:CAA131125 CJV131121:CJW131125 CTR131121:CTS131125 DDN131121:DDO131125 DNJ131121:DNK131125 DXF131121:DXG131125 EHB131121:EHC131125 EQX131121:EQY131125 FAT131121:FAU131125 FKP131121:FKQ131125 FUL131121:FUM131125 GEH131121:GEI131125 GOD131121:GOE131125 GXZ131121:GYA131125 HHV131121:HHW131125 HRR131121:HRS131125 IBN131121:IBO131125 ILJ131121:ILK131125 IVF131121:IVG131125 JFB131121:JFC131125 JOX131121:JOY131125 JYT131121:JYU131125 KIP131121:KIQ131125 KSL131121:KSM131125 LCH131121:LCI131125 LMD131121:LME131125 LVZ131121:LWA131125 MFV131121:MFW131125 MPR131121:MPS131125 MZN131121:MZO131125 NJJ131121:NJK131125 NTF131121:NTG131125 ODB131121:ODC131125 OMX131121:OMY131125 OWT131121:OWU131125 PGP131121:PGQ131125 PQL131121:PQM131125 QAH131121:QAI131125 QKD131121:QKE131125 QTZ131121:QUA131125 RDV131121:RDW131125 RNR131121:RNS131125 RXN131121:RXO131125 SHJ131121:SHK131125 SRF131121:SRG131125 TBB131121:TBC131125 TKX131121:TKY131125 TUT131121:TUU131125 UEP131121:UEQ131125 UOL131121:UOM131125 UYH131121:UYI131125 VID131121:VIE131125 VRZ131121:VSA131125 WBV131121:WBW131125 WLR131121:WLS131125 WVN131121:WVO131125 F196657:G196661 JB196657:JC196661 SX196657:SY196661 ACT196657:ACU196661 AMP196657:AMQ196661 AWL196657:AWM196661 BGH196657:BGI196661 BQD196657:BQE196661 BZZ196657:CAA196661 CJV196657:CJW196661 CTR196657:CTS196661 DDN196657:DDO196661 DNJ196657:DNK196661 DXF196657:DXG196661 EHB196657:EHC196661 EQX196657:EQY196661 FAT196657:FAU196661 FKP196657:FKQ196661 FUL196657:FUM196661 GEH196657:GEI196661 GOD196657:GOE196661 GXZ196657:GYA196661 HHV196657:HHW196661 HRR196657:HRS196661 IBN196657:IBO196661 ILJ196657:ILK196661 IVF196657:IVG196661 JFB196657:JFC196661 JOX196657:JOY196661 JYT196657:JYU196661 KIP196657:KIQ196661 KSL196657:KSM196661 LCH196657:LCI196661 LMD196657:LME196661 LVZ196657:LWA196661 MFV196657:MFW196661 MPR196657:MPS196661 MZN196657:MZO196661 NJJ196657:NJK196661 NTF196657:NTG196661 ODB196657:ODC196661 OMX196657:OMY196661 OWT196657:OWU196661 PGP196657:PGQ196661 PQL196657:PQM196661 QAH196657:QAI196661 QKD196657:QKE196661 QTZ196657:QUA196661 RDV196657:RDW196661 RNR196657:RNS196661 RXN196657:RXO196661 SHJ196657:SHK196661 SRF196657:SRG196661 TBB196657:TBC196661 TKX196657:TKY196661 TUT196657:TUU196661 UEP196657:UEQ196661 UOL196657:UOM196661 UYH196657:UYI196661 VID196657:VIE196661 VRZ196657:VSA196661 WBV196657:WBW196661 WLR196657:WLS196661 WVN196657:WVO196661 F262193:G262197 JB262193:JC262197 SX262193:SY262197 ACT262193:ACU262197 AMP262193:AMQ262197 AWL262193:AWM262197 BGH262193:BGI262197 BQD262193:BQE262197 BZZ262193:CAA262197 CJV262193:CJW262197 CTR262193:CTS262197 DDN262193:DDO262197 DNJ262193:DNK262197 DXF262193:DXG262197 EHB262193:EHC262197 EQX262193:EQY262197 FAT262193:FAU262197 FKP262193:FKQ262197 FUL262193:FUM262197 GEH262193:GEI262197 GOD262193:GOE262197 GXZ262193:GYA262197 HHV262193:HHW262197 HRR262193:HRS262197 IBN262193:IBO262197 ILJ262193:ILK262197 IVF262193:IVG262197 JFB262193:JFC262197 JOX262193:JOY262197 JYT262193:JYU262197 KIP262193:KIQ262197 KSL262193:KSM262197 LCH262193:LCI262197 LMD262193:LME262197 LVZ262193:LWA262197 MFV262193:MFW262197 MPR262193:MPS262197 MZN262193:MZO262197 NJJ262193:NJK262197 NTF262193:NTG262197 ODB262193:ODC262197 OMX262193:OMY262197 OWT262193:OWU262197 PGP262193:PGQ262197 PQL262193:PQM262197 QAH262193:QAI262197 QKD262193:QKE262197 QTZ262193:QUA262197 RDV262193:RDW262197 RNR262193:RNS262197 RXN262193:RXO262197 SHJ262193:SHK262197 SRF262193:SRG262197 TBB262193:TBC262197 TKX262193:TKY262197 TUT262193:TUU262197 UEP262193:UEQ262197 UOL262193:UOM262197 UYH262193:UYI262197 VID262193:VIE262197 VRZ262193:VSA262197 WBV262193:WBW262197 WLR262193:WLS262197 WVN262193:WVO262197 F327729:G327733 JB327729:JC327733 SX327729:SY327733 ACT327729:ACU327733 AMP327729:AMQ327733 AWL327729:AWM327733 BGH327729:BGI327733 BQD327729:BQE327733 BZZ327729:CAA327733 CJV327729:CJW327733 CTR327729:CTS327733 DDN327729:DDO327733 DNJ327729:DNK327733 DXF327729:DXG327733 EHB327729:EHC327733 EQX327729:EQY327733 FAT327729:FAU327733 FKP327729:FKQ327733 FUL327729:FUM327733 GEH327729:GEI327733 GOD327729:GOE327733 GXZ327729:GYA327733 HHV327729:HHW327733 HRR327729:HRS327733 IBN327729:IBO327733 ILJ327729:ILK327733 IVF327729:IVG327733 JFB327729:JFC327733 JOX327729:JOY327733 JYT327729:JYU327733 KIP327729:KIQ327733 KSL327729:KSM327733 LCH327729:LCI327733 LMD327729:LME327733 LVZ327729:LWA327733 MFV327729:MFW327733 MPR327729:MPS327733 MZN327729:MZO327733 NJJ327729:NJK327733 NTF327729:NTG327733 ODB327729:ODC327733 OMX327729:OMY327733 OWT327729:OWU327733 PGP327729:PGQ327733 PQL327729:PQM327733 QAH327729:QAI327733 QKD327729:QKE327733 QTZ327729:QUA327733 RDV327729:RDW327733 RNR327729:RNS327733 RXN327729:RXO327733 SHJ327729:SHK327733 SRF327729:SRG327733 TBB327729:TBC327733 TKX327729:TKY327733 TUT327729:TUU327733 UEP327729:UEQ327733 UOL327729:UOM327733 UYH327729:UYI327733 VID327729:VIE327733 VRZ327729:VSA327733 WBV327729:WBW327733 WLR327729:WLS327733 WVN327729:WVO327733 F393265:G393269 JB393265:JC393269 SX393265:SY393269 ACT393265:ACU393269 AMP393265:AMQ393269 AWL393265:AWM393269 BGH393265:BGI393269 BQD393265:BQE393269 BZZ393265:CAA393269 CJV393265:CJW393269 CTR393265:CTS393269 DDN393265:DDO393269 DNJ393265:DNK393269 DXF393265:DXG393269 EHB393265:EHC393269 EQX393265:EQY393269 FAT393265:FAU393269 FKP393265:FKQ393269 FUL393265:FUM393269 GEH393265:GEI393269 GOD393265:GOE393269 GXZ393265:GYA393269 HHV393265:HHW393269 HRR393265:HRS393269 IBN393265:IBO393269 ILJ393265:ILK393269 IVF393265:IVG393269 JFB393265:JFC393269 JOX393265:JOY393269 JYT393265:JYU393269 KIP393265:KIQ393269 KSL393265:KSM393269 LCH393265:LCI393269 LMD393265:LME393269 LVZ393265:LWA393269 MFV393265:MFW393269 MPR393265:MPS393269 MZN393265:MZO393269 NJJ393265:NJK393269 NTF393265:NTG393269 ODB393265:ODC393269 OMX393265:OMY393269 OWT393265:OWU393269 PGP393265:PGQ393269 PQL393265:PQM393269 QAH393265:QAI393269 QKD393265:QKE393269 QTZ393265:QUA393269 RDV393265:RDW393269 RNR393265:RNS393269 RXN393265:RXO393269 SHJ393265:SHK393269 SRF393265:SRG393269 TBB393265:TBC393269 TKX393265:TKY393269 TUT393265:TUU393269 UEP393265:UEQ393269 UOL393265:UOM393269 UYH393265:UYI393269 VID393265:VIE393269 VRZ393265:VSA393269 WBV393265:WBW393269 WLR393265:WLS393269 WVN393265:WVO393269 F458801:G458805 JB458801:JC458805 SX458801:SY458805 ACT458801:ACU458805 AMP458801:AMQ458805 AWL458801:AWM458805 BGH458801:BGI458805 BQD458801:BQE458805 BZZ458801:CAA458805 CJV458801:CJW458805 CTR458801:CTS458805 DDN458801:DDO458805 DNJ458801:DNK458805 DXF458801:DXG458805 EHB458801:EHC458805 EQX458801:EQY458805 FAT458801:FAU458805 FKP458801:FKQ458805 FUL458801:FUM458805 GEH458801:GEI458805 GOD458801:GOE458805 GXZ458801:GYA458805 HHV458801:HHW458805 HRR458801:HRS458805 IBN458801:IBO458805 ILJ458801:ILK458805 IVF458801:IVG458805 JFB458801:JFC458805 JOX458801:JOY458805 JYT458801:JYU458805 KIP458801:KIQ458805 KSL458801:KSM458805 LCH458801:LCI458805 LMD458801:LME458805 LVZ458801:LWA458805 MFV458801:MFW458805 MPR458801:MPS458805 MZN458801:MZO458805 NJJ458801:NJK458805 NTF458801:NTG458805 ODB458801:ODC458805 OMX458801:OMY458805 OWT458801:OWU458805 PGP458801:PGQ458805 PQL458801:PQM458805 QAH458801:QAI458805 QKD458801:QKE458805 QTZ458801:QUA458805 RDV458801:RDW458805 RNR458801:RNS458805 RXN458801:RXO458805 SHJ458801:SHK458805 SRF458801:SRG458805 TBB458801:TBC458805 TKX458801:TKY458805 TUT458801:TUU458805 UEP458801:UEQ458805 UOL458801:UOM458805 UYH458801:UYI458805 VID458801:VIE458805 VRZ458801:VSA458805 WBV458801:WBW458805 WLR458801:WLS458805 WVN458801:WVO458805 F524337:G524341 JB524337:JC524341 SX524337:SY524341 ACT524337:ACU524341 AMP524337:AMQ524341 AWL524337:AWM524341 BGH524337:BGI524341 BQD524337:BQE524341 BZZ524337:CAA524341 CJV524337:CJW524341 CTR524337:CTS524341 DDN524337:DDO524341 DNJ524337:DNK524341 DXF524337:DXG524341 EHB524337:EHC524341 EQX524337:EQY524341 FAT524337:FAU524341 FKP524337:FKQ524341 FUL524337:FUM524341 GEH524337:GEI524341 GOD524337:GOE524341 GXZ524337:GYA524341 HHV524337:HHW524341 HRR524337:HRS524341 IBN524337:IBO524341 ILJ524337:ILK524341 IVF524337:IVG524341 JFB524337:JFC524341 JOX524337:JOY524341 JYT524337:JYU524341 KIP524337:KIQ524341 KSL524337:KSM524341 LCH524337:LCI524341 LMD524337:LME524341 LVZ524337:LWA524341 MFV524337:MFW524341 MPR524337:MPS524341 MZN524337:MZO524341 NJJ524337:NJK524341 NTF524337:NTG524341 ODB524337:ODC524341 OMX524337:OMY524341 OWT524337:OWU524341 PGP524337:PGQ524341 PQL524337:PQM524341 QAH524337:QAI524341 QKD524337:QKE524341 QTZ524337:QUA524341 RDV524337:RDW524341 RNR524337:RNS524341 RXN524337:RXO524341 SHJ524337:SHK524341 SRF524337:SRG524341 TBB524337:TBC524341 TKX524337:TKY524341 TUT524337:TUU524341 UEP524337:UEQ524341 UOL524337:UOM524341 UYH524337:UYI524341 VID524337:VIE524341 VRZ524337:VSA524341 WBV524337:WBW524341 WLR524337:WLS524341 WVN524337:WVO524341 F589873:G589877 JB589873:JC589877 SX589873:SY589877 ACT589873:ACU589877 AMP589873:AMQ589877 AWL589873:AWM589877 BGH589873:BGI589877 BQD589873:BQE589877 BZZ589873:CAA589877 CJV589873:CJW589877 CTR589873:CTS589877 DDN589873:DDO589877 DNJ589873:DNK589877 DXF589873:DXG589877 EHB589873:EHC589877 EQX589873:EQY589877 FAT589873:FAU589877 FKP589873:FKQ589877 FUL589873:FUM589877 GEH589873:GEI589877 GOD589873:GOE589877 GXZ589873:GYA589877 HHV589873:HHW589877 HRR589873:HRS589877 IBN589873:IBO589877 ILJ589873:ILK589877 IVF589873:IVG589877 JFB589873:JFC589877 JOX589873:JOY589877 JYT589873:JYU589877 KIP589873:KIQ589877 KSL589873:KSM589877 LCH589873:LCI589877 LMD589873:LME589877 LVZ589873:LWA589877 MFV589873:MFW589877 MPR589873:MPS589877 MZN589873:MZO589877 NJJ589873:NJK589877 NTF589873:NTG589877 ODB589873:ODC589877 OMX589873:OMY589877 OWT589873:OWU589877 PGP589873:PGQ589877 PQL589873:PQM589877 QAH589873:QAI589877 QKD589873:QKE589877 QTZ589873:QUA589877 RDV589873:RDW589877 RNR589873:RNS589877 RXN589873:RXO589877 SHJ589873:SHK589877 SRF589873:SRG589877 TBB589873:TBC589877 TKX589873:TKY589877 TUT589873:TUU589877 UEP589873:UEQ589877 UOL589873:UOM589877 UYH589873:UYI589877 VID589873:VIE589877 VRZ589873:VSA589877 WBV589873:WBW589877 WLR589873:WLS589877 WVN589873:WVO589877 F655409:G655413 JB655409:JC655413 SX655409:SY655413 ACT655409:ACU655413 AMP655409:AMQ655413 AWL655409:AWM655413 BGH655409:BGI655413 BQD655409:BQE655413 BZZ655409:CAA655413 CJV655409:CJW655413 CTR655409:CTS655413 DDN655409:DDO655413 DNJ655409:DNK655413 DXF655409:DXG655413 EHB655409:EHC655413 EQX655409:EQY655413 FAT655409:FAU655413 FKP655409:FKQ655413 FUL655409:FUM655413 GEH655409:GEI655413 GOD655409:GOE655413 GXZ655409:GYA655413 HHV655409:HHW655413 HRR655409:HRS655413 IBN655409:IBO655413 ILJ655409:ILK655413 IVF655409:IVG655413 JFB655409:JFC655413 JOX655409:JOY655413 JYT655409:JYU655413 KIP655409:KIQ655413 KSL655409:KSM655413 LCH655409:LCI655413 LMD655409:LME655413 LVZ655409:LWA655413 MFV655409:MFW655413 MPR655409:MPS655413 MZN655409:MZO655413 NJJ655409:NJK655413 NTF655409:NTG655413 ODB655409:ODC655413 OMX655409:OMY655413 OWT655409:OWU655413 PGP655409:PGQ655413 PQL655409:PQM655413 QAH655409:QAI655413 QKD655409:QKE655413 QTZ655409:QUA655413 RDV655409:RDW655413 RNR655409:RNS655413 RXN655409:RXO655413 SHJ655409:SHK655413 SRF655409:SRG655413 TBB655409:TBC655413 TKX655409:TKY655413 TUT655409:TUU655413 UEP655409:UEQ655413 UOL655409:UOM655413 UYH655409:UYI655413 VID655409:VIE655413 VRZ655409:VSA655413 WBV655409:WBW655413 WLR655409:WLS655413 WVN655409:WVO655413 F720945:G720949 JB720945:JC720949 SX720945:SY720949 ACT720945:ACU720949 AMP720945:AMQ720949 AWL720945:AWM720949 BGH720945:BGI720949 BQD720945:BQE720949 BZZ720945:CAA720949 CJV720945:CJW720949 CTR720945:CTS720949 DDN720945:DDO720949 DNJ720945:DNK720949 DXF720945:DXG720949 EHB720945:EHC720949 EQX720945:EQY720949 FAT720945:FAU720949 FKP720945:FKQ720949 FUL720945:FUM720949 GEH720945:GEI720949 GOD720945:GOE720949 GXZ720945:GYA720949 HHV720945:HHW720949 HRR720945:HRS720949 IBN720945:IBO720949 ILJ720945:ILK720949 IVF720945:IVG720949 JFB720945:JFC720949 JOX720945:JOY720949 JYT720945:JYU720949 KIP720945:KIQ720949 KSL720945:KSM720949 LCH720945:LCI720949 LMD720945:LME720949 LVZ720945:LWA720949 MFV720945:MFW720949 MPR720945:MPS720949 MZN720945:MZO720949 NJJ720945:NJK720949 NTF720945:NTG720949 ODB720945:ODC720949 OMX720945:OMY720949 OWT720945:OWU720949 PGP720945:PGQ720949 PQL720945:PQM720949 QAH720945:QAI720949 QKD720945:QKE720949 QTZ720945:QUA720949 RDV720945:RDW720949 RNR720945:RNS720949 RXN720945:RXO720949 SHJ720945:SHK720949 SRF720945:SRG720949 TBB720945:TBC720949 TKX720945:TKY720949 TUT720945:TUU720949 UEP720945:UEQ720949 UOL720945:UOM720949 UYH720945:UYI720949 VID720945:VIE720949 VRZ720945:VSA720949 WBV720945:WBW720949 WLR720945:WLS720949 WVN720945:WVO720949 F786481:G786485 JB786481:JC786485 SX786481:SY786485 ACT786481:ACU786485 AMP786481:AMQ786485 AWL786481:AWM786485 BGH786481:BGI786485 BQD786481:BQE786485 BZZ786481:CAA786485 CJV786481:CJW786485 CTR786481:CTS786485 DDN786481:DDO786485 DNJ786481:DNK786485 DXF786481:DXG786485 EHB786481:EHC786485 EQX786481:EQY786485 FAT786481:FAU786485 FKP786481:FKQ786485 FUL786481:FUM786485 GEH786481:GEI786485 GOD786481:GOE786485 GXZ786481:GYA786485 HHV786481:HHW786485 HRR786481:HRS786485 IBN786481:IBO786485 ILJ786481:ILK786485 IVF786481:IVG786485 JFB786481:JFC786485 JOX786481:JOY786485 JYT786481:JYU786485 KIP786481:KIQ786485 KSL786481:KSM786485 LCH786481:LCI786485 LMD786481:LME786485 LVZ786481:LWA786485 MFV786481:MFW786485 MPR786481:MPS786485 MZN786481:MZO786485 NJJ786481:NJK786485 NTF786481:NTG786485 ODB786481:ODC786485 OMX786481:OMY786485 OWT786481:OWU786485 PGP786481:PGQ786485 PQL786481:PQM786485 QAH786481:QAI786485 QKD786481:QKE786485 QTZ786481:QUA786485 RDV786481:RDW786485 RNR786481:RNS786485 RXN786481:RXO786485 SHJ786481:SHK786485 SRF786481:SRG786485 TBB786481:TBC786485 TKX786481:TKY786485 TUT786481:TUU786485 UEP786481:UEQ786485 UOL786481:UOM786485 UYH786481:UYI786485 VID786481:VIE786485 VRZ786481:VSA786485 WBV786481:WBW786485 WLR786481:WLS786485 WVN786481:WVO786485 F852017:G852021 JB852017:JC852021 SX852017:SY852021 ACT852017:ACU852021 AMP852017:AMQ852021 AWL852017:AWM852021 BGH852017:BGI852021 BQD852017:BQE852021 BZZ852017:CAA852021 CJV852017:CJW852021 CTR852017:CTS852021 DDN852017:DDO852021 DNJ852017:DNK852021 DXF852017:DXG852021 EHB852017:EHC852021 EQX852017:EQY852021 FAT852017:FAU852021 FKP852017:FKQ852021 FUL852017:FUM852021 GEH852017:GEI852021 GOD852017:GOE852021 GXZ852017:GYA852021 HHV852017:HHW852021 HRR852017:HRS852021 IBN852017:IBO852021 ILJ852017:ILK852021 IVF852017:IVG852021 JFB852017:JFC852021 JOX852017:JOY852021 JYT852017:JYU852021 KIP852017:KIQ852021 KSL852017:KSM852021 LCH852017:LCI852021 LMD852017:LME852021 LVZ852017:LWA852021 MFV852017:MFW852021 MPR852017:MPS852021 MZN852017:MZO852021 NJJ852017:NJK852021 NTF852017:NTG852021 ODB852017:ODC852021 OMX852017:OMY852021 OWT852017:OWU852021 PGP852017:PGQ852021 PQL852017:PQM852021 QAH852017:QAI852021 QKD852017:QKE852021 QTZ852017:QUA852021 RDV852017:RDW852021 RNR852017:RNS852021 RXN852017:RXO852021 SHJ852017:SHK852021 SRF852017:SRG852021 TBB852017:TBC852021 TKX852017:TKY852021 TUT852017:TUU852021 UEP852017:UEQ852021 UOL852017:UOM852021 UYH852017:UYI852021 VID852017:VIE852021 VRZ852017:VSA852021 WBV852017:WBW852021 WLR852017:WLS852021 WVN852017:WVO852021 F917553:G917557 JB917553:JC917557 SX917553:SY917557 ACT917553:ACU917557 AMP917553:AMQ917557 AWL917553:AWM917557 BGH917553:BGI917557 BQD917553:BQE917557 BZZ917553:CAA917557 CJV917553:CJW917557 CTR917553:CTS917557 DDN917553:DDO917557 DNJ917553:DNK917557 DXF917553:DXG917557 EHB917553:EHC917557 EQX917553:EQY917557 FAT917553:FAU917557 FKP917553:FKQ917557 FUL917553:FUM917557 GEH917553:GEI917557 GOD917553:GOE917557 GXZ917553:GYA917557 HHV917553:HHW917557 HRR917553:HRS917557 IBN917553:IBO917557 ILJ917553:ILK917557 IVF917553:IVG917557 JFB917553:JFC917557 JOX917553:JOY917557 JYT917553:JYU917557 KIP917553:KIQ917557 KSL917553:KSM917557 LCH917553:LCI917557 LMD917553:LME917557 LVZ917553:LWA917557 MFV917553:MFW917557 MPR917553:MPS917557 MZN917553:MZO917557 NJJ917553:NJK917557 NTF917553:NTG917557 ODB917553:ODC917557 OMX917553:OMY917557 OWT917553:OWU917557 PGP917553:PGQ917557 PQL917553:PQM917557 QAH917553:QAI917557 QKD917553:QKE917557 QTZ917553:QUA917557 RDV917553:RDW917557 RNR917553:RNS917557 RXN917553:RXO917557 SHJ917553:SHK917557 SRF917553:SRG917557 TBB917553:TBC917557 TKX917553:TKY917557 TUT917553:TUU917557 UEP917553:UEQ917557 UOL917553:UOM917557 UYH917553:UYI917557 VID917553:VIE917557 VRZ917553:VSA917557 WBV917553:WBW917557 WLR917553:WLS917557 WVN917553:WVO917557 F983089:G983093 JB983089:JC983093 SX983089:SY983093 ACT983089:ACU983093 AMP983089:AMQ983093 AWL983089:AWM983093 BGH983089:BGI983093 BQD983089:BQE983093 BZZ983089:CAA983093 CJV983089:CJW983093 CTR983089:CTS983093 DDN983089:DDO983093 DNJ983089:DNK983093 DXF983089:DXG983093 EHB983089:EHC983093 EQX983089:EQY983093 FAT983089:FAU983093 FKP983089:FKQ983093 FUL983089:FUM983093 GEH983089:GEI983093 GOD983089:GOE983093 GXZ983089:GYA983093 HHV983089:HHW983093 HRR983089:HRS983093 IBN983089:IBO983093 ILJ983089:ILK983093 IVF983089:IVG983093 JFB983089:JFC983093 JOX983089:JOY983093 JYT983089:JYU983093 KIP983089:KIQ983093 KSL983089:KSM983093 LCH983089:LCI983093 LMD983089:LME983093 LVZ983089:LWA983093 MFV983089:MFW983093 MPR983089:MPS983093 MZN983089:MZO983093 NJJ983089:NJK983093 NTF983089:NTG983093 ODB983089:ODC983093 OMX983089:OMY983093 OWT983089:OWU983093 PGP983089:PGQ983093 PQL983089:PQM983093 QAH983089:QAI983093 QKD983089:QKE983093 QTZ983089:QUA983093 RDV983089:RDW983093 RNR983089:RNS983093 RXN983089:RXO983093 SHJ983089:SHK983093 SRF983089:SRG983093 TBB983089:TBC983093 TKX983089:TKY983093 TUT983089:TUU983093 UEP983089:UEQ983093 UOL983089:UOM983093 UYH983089:UYI983093 VID983089:VIE983093 VRZ983089:VSA983093 WBV983089:WBW983093 WLR983089:WLS983093 WVN983089:WVO983093 J42:J44 JF42:JF44 TB42:TB44 ACX42:ACX44 AMT42:AMT44 AWP42:AWP44 BGL42:BGL44 BQH42:BQH44 CAD42:CAD44 CJZ42:CJZ44 CTV42:CTV44 DDR42:DDR44 DNN42:DNN44 DXJ42:DXJ44 EHF42:EHF44 ERB42:ERB44 FAX42:FAX44 FKT42:FKT44 FUP42:FUP44 GEL42:GEL44 GOH42:GOH44 GYD42:GYD44 HHZ42:HHZ44 HRV42:HRV44 IBR42:IBR44 ILN42:ILN44 IVJ42:IVJ44 JFF42:JFF44 JPB42:JPB44 JYX42:JYX44 KIT42:KIT44 KSP42:KSP44 LCL42:LCL44 LMH42:LMH44 LWD42:LWD44 MFZ42:MFZ44 MPV42:MPV44 MZR42:MZR44 NJN42:NJN44 NTJ42:NTJ44 ODF42:ODF44 ONB42:ONB44 OWX42:OWX44 PGT42:PGT44 PQP42:PQP44 QAL42:QAL44 QKH42:QKH44 QUD42:QUD44 RDZ42:RDZ44 RNV42:RNV44 RXR42:RXR44 SHN42:SHN44 SRJ42:SRJ44 TBF42:TBF44 TLB42:TLB44 TUX42:TUX44 UET42:UET44 UOP42:UOP44 UYL42:UYL44 VIH42:VIH44 VSD42:VSD44 WBZ42:WBZ44 WLV42:WLV44 WVR42:WVR44 J65549:J65550 JF65549:JF65550 TB65549:TB65550 ACX65549:ACX65550 AMT65549:AMT65550 AWP65549:AWP65550 BGL65549:BGL65550 BQH65549:BQH65550 CAD65549:CAD65550 CJZ65549:CJZ65550 CTV65549:CTV65550 DDR65549:DDR65550 DNN65549:DNN65550 DXJ65549:DXJ65550 EHF65549:EHF65550 ERB65549:ERB65550 FAX65549:FAX65550 FKT65549:FKT65550 FUP65549:FUP65550 GEL65549:GEL65550 GOH65549:GOH65550 GYD65549:GYD65550 HHZ65549:HHZ65550 HRV65549:HRV65550 IBR65549:IBR65550 ILN65549:ILN65550 IVJ65549:IVJ65550 JFF65549:JFF65550 JPB65549:JPB65550 JYX65549:JYX65550 KIT65549:KIT65550 KSP65549:KSP65550 LCL65549:LCL65550 LMH65549:LMH65550 LWD65549:LWD65550 MFZ65549:MFZ65550 MPV65549:MPV65550 MZR65549:MZR65550 NJN65549:NJN65550 NTJ65549:NTJ65550 ODF65549:ODF65550 ONB65549:ONB65550 OWX65549:OWX65550 PGT65549:PGT65550 PQP65549:PQP65550 QAL65549:QAL65550 QKH65549:QKH65550 QUD65549:QUD65550 RDZ65549:RDZ65550 RNV65549:RNV65550 RXR65549:RXR65550 SHN65549:SHN65550 SRJ65549:SRJ65550 TBF65549:TBF65550 TLB65549:TLB65550 TUX65549:TUX65550 UET65549:UET65550 UOP65549:UOP65550 UYL65549:UYL65550 VIH65549:VIH65550 VSD65549:VSD65550 WBZ65549:WBZ65550 WLV65549:WLV65550 WVR65549:WVR65550 J131085:J131086 JF131085:JF131086 TB131085:TB131086 ACX131085:ACX131086 AMT131085:AMT131086 AWP131085:AWP131086 BGL131085:BGL131086 BQH131085:BQH131086 CAD131085:CAD131086 CJZ131085:CJZ131086 CTV131085:CTV131086 DDR131085:DDR131086 DNN131085:DNN131086 DXJ131085:DXJ131086 EHF131085:EHF131086 ERB131085:ERB131086 FAX131085:FAX131086 FKT131085:FKT131086 FUP131085:FUP131086 GEL131085:GEL131086 GOH131085:GOH131086 GYD131085:GYD131086 HHZ131085:HHZ131086 HRV131085:HRV131086 IBR131085:IBR131086 ILN131085:ILN131086 IVJ131085:IVJ131086 JFF131085:JFF131086 JPB131085:JPB131086 JYX131085:JYX131086 KIT131085:KIT131086 KSP131085:KSP131086 LCL131085:LCL131086 LMH131085:LMH131086 LWD131085:LWD131086 MFZ131085:MFZ131086 MPV131085:MPV131086 MZR131085:MZR131086 NJN131085:NJN131086 NTJ131085:NTJ131086 ODF131085:ODF131086 ONB131085:ONB131086 OWX131085:OWX131086 PGT131085:PGT131086 PQP131085:PQP131086 QAL131085:QAL131086 QKH131085:QKH131086 QUD131085:QUD131086 RDZ131085:RDZ131086 RNV131085:RNV131086 RXR131085:RXR131086 SHN131085:SHN131086 SRJ131085:SRJ131086 TBF131085:TBF131086 TLB131085:TLB131086 TUX131085:TUX131086 UET131085:UET131086 UOP131085:UOP131086 UYL131085:UYL131086 VIH131085:VIH131086 VSD131085:VSD131086 WBZ131085:WBZ131086 WLV131085:WLV131086 WVR131085:WVR131086 J196621:J196622 JF196621:JF196622 TB196621:TB196622 ACX196621:ACX196622 AMT196621:AMT196622 AWP196621:AWP196622 BGL196621:BGL196622 BQH196621:BQH196622 CAD196621:CAD196622 CJZ196621:CJZ196622 CTV196621:CTV196622 DDR196621:DDR196622 DNN196621:DNN196622 DXJ196621:DXJ196622 EHF196621:EHF196622 ERB196621:ERB196622 FAX196621:FAX196622 FKT196621:FKT196622 FUP196621:FUP196622 GEL196621:GEL196622 GOH196621:GOH196622 GYD196621:GYD196622 HHZ196621:HHZ196622 HRV196621:HRV196622 IBR196621:IBR196622 ILN196621:ILN196622 IVJ196621:IVJ196622 JFF196621:JFF196622 JPB196621:JPB196622 JYX196621:JYX196622 KIT196621:KIT196622 KSP196621:KSP196622 LCL196621:LCL196622 LMH196621:LMH196622 LWD196621:LWD196622 MFZ196621:MFZ196622 MPV196621:MPV196622 MZR196621:MZR196622 NJN196621:NJN196622 NTJ196621:NTJ196622 ODF196621:ODF196622 ONB196621:ONB196622 OWX196621:OWX196622 PGT196621:PGT196622 PQP196621:PQP196622 QAL196621:QAL196622 QKH196621:QKH196622 QUD196621:QUD196622 RDZ196621:RDZ196622 RNV196621:RNV196622 RXR196621:RXR196622 SHN196621:SHN196622 SRJ196621:SRJ196622 TBF196621:TBF196622 TLB196621:TLB196622 TUX196621:TUX196622 UET196621:UET196622 UOP196621:UOP196622 UYL196621:UYL196622 VIH196621:VIH196622 VSD196621:VSD196622 WBZ196621:WBZ196622 WLV196621:WLV196622 WVR196621:WVR196622 J262157:J262158 JF262157:JF262158 TB262157:TB262158 ACX262157:ACX262158 AMT262157:AMT262158 AWP262157:AWP262158 BGL262157:BGL262158 BQH262157:BQH262158 CAD262157:CAD262158 CJZ262157:CJZ262158 CTV262157:CTV262158 DDR262157:DDR262158 DNN262157:DNN262158 DXJ262157:DXJ262158 EHF262157:EHF262158 ERB262157:ERB262158 FAX262157:FAX262158 FKT262157:FKT262158 FUP262157:FUP262158 GEL262157:GEL262158 GOH262157:GOH262158 GYD262157:GYD262158 HHZ262157:HHZ262158 HRV262157:HRV262158 IBR262157:IBR262158 ILN262157:ILN262158 IVJ262157:IVJ262158 JFF262157:JFF262158 JPB262157:JPB262158 JYX262157:JYX262158 KIT262157:KIT262158 KSP262157:KSP262158 LCL262157:LCL262158 LMH262157:LMH262158 LWD262157:LWD262158 MFZ262157:MFZ262158 MPV262157:MPV262158 MZR262157:MZR262158 NJN262157:NJN262158 NTJ262157:NTJ262158 ODF262157:ODF262158 ONB262157:ONB262158 OWX262157:OWX262158 PGT262157:PGT262158 PQP262157:PQP262158 QAL262157:QAL262158 QKH262157:QKH262158 QUD262157:QUD262158 RDZ262157:RDZ262158 RNV262157:RNV262158 RXR262157:RXR262158 SHN262157:SHN262158 SRJ262157:SRJ262158 TBF262157:TBF262158 TLB262157:TLB262158 TUX262157:TUX262158 UET262157:UET262158 UOP262157:UOP262158 UYL262157:UYL262158 VIH262157:VIH262158 VSD262157:VSD262158 WBZ262157:WBZ262158 WLV262157:WLV262158 WVR262157:WVR262158 J327693:J327694 JF327693:JF327694 TB327693:TB327694 ACX327693:ACX327694 AMT327693:AMT327694 AWP327693:AWP327694 BGL327693:BGL327694 BQH327693:BQH327694 CAD327693:CAD327694 CJZ327693:CJZ327694 CTV327693:CTV327694 DDR327693:DDR327694 DNN327693:DNN327694 DXJ327693:DXJ327694 EHF327693:EHF327694 ERB327693:ERB327694 FAX327693:FAX327694 FKT327693:FKT327694 FUP327693:FUP327694 GEL327693:GEL327694 GOH327693:GOH327694 GYD327693:GYD327694 HHZ327693:HHZ327694 HRV327693:HRV327694 IBR327693:IBR327694 ILN327693:ILN327694 IVJ327693:IVJ327694 JFF327693:JFF327694 JPB327693:JPB327694 JYX327693:JYX327694 KIT327693:KIT327694 KSP327693:KSP327694 LCL327693:LCL327694 LMH327693:LMH327694 LWD327693:LWD327694 MFZ327693:MFZ327694 MPV327693:MPV327694 MZR327693:MZR327694 NJN327693:NJN327694 NTJ327693:NTJ327694 ODF327693:ODF327694 ONB327693:ONB327694 OWX327693:OWX327694 PGT327693:PGT327694 PQP327693:PQP327694 QAL327693:QAL327694 QKH327693:QKH327694 QUD327693:QUD327694 RDZ327693:RDZ327694 RNV327693:RNV327694 RXR327693:RXR327694 SHN327693:SHN327694 SRJ327693:SRJ327694 TBF327693:TBF327694 TLB327693:TLB327694 TUX327693:TUX327694 UET327693:UET327694 UOP327693:UOP327694 UYL327693:UYL327694 VIH327693:VIH327694 VSD327693:VSD327694 WBZ327693:WBZ327694 WLV327693:WLV327694 WVR327693:WVR327694 J393229:J393230 JF393229:JF393230 TB393229:TB393230 ACX393229:ACX393230 AMT393229:AMT393230 AWP393229:AWP393230 BGL393229:BGL393230 BQH393229:BQH393230 CAD393229:CAD393230 CJZ393229:CJZ393230 CTV393229:CTV393230 DDR393229:DDR393230 DNN393229:DNN393230 DXJ393229:DXJ393230 EHF393229:EHF393230 ERB393229:ERB393230 FAX393229:FAX393230 FKT393229:FKT393230 FUP393229:FUP393230 GEL393229:GEL393230 GOH393229:GOH393230 GYD393229:GYD393230 HHZ393229:HHZ393230 HRV393229:HRV393230 IBR393229:IBR393230 ILN393229:ILN393230 IVJ393229:IVJ393230 JFF393229:JFF393230 JPB393229:JPB393230 JYX393229:JYX393230 KIT393229:KIT393230 KSP393229:KSP393230 LCL393229:LCL393230 LMH393229:LMH393230 LWD393229:LWD393230 MFZ393229:MFZ393230 MPV393229:MPV393230 MZR393229:MZR393230 NJN393229:NJN393230 NTJ393229:NTJ393230 ODF393229:ODF393230 ONB393229:ONB393230 OWX393229:OWX393230 PGT393229:PGT393230 PQP393229:PQP393230 QAL393229:QAL393230 QKH393229:QKH393230 QUD393229:QUD393230 RDZ393229:RDZ393230 RNV393229:RNV393230 RXR393229:RXR393230 SHN393229:SHN393230 SRJ393229:SRJ393230 TBF393229:TBF393230 TLB393229:TLB393230 TUX393229:TUX393230 UET393229:UET393230 UOP393229:UOP393230 UYL393229:UYL393230 VIH393229:VIH393230 VSD393229:VSD393230 WBZ393229:WBZ393230 WLV393229:WLV393230 WVR393229:WVR393230 J458765:J458766 JF458765:JF458766 TB458765:TB458766 ACX458765:ACX458766 AMT458765:AMT458766 AWP458765:AWP458766 BGL458765:BGL458766 BQH458765:BQH458766 CAD458765:CAD458766 CJZ458765:CJZ458766 CTV458765:CTV458766 DDR458765:DDR458766 DNN458765:DNN458766 DXJ458765:DXJ458766 EHF458765:EHF458766 ERB458765:ERB458766 FAX458765:FAX458766 FKT458765:FKT458766 FUP458765:FUP458766 GEL458765:GEL458766 GOH458765:GOH458766 GYD458765:GYD458766 HHZ458765:HHZ458766 HRV458765:HRV458766 IBR458765:IBR458766 ILN458765:ILN458766 IVJ458765:IVJ458766 JFF458765:JFF458766 JPB458765:JPB458766 JYX458765:JYX458766 KIT458765:KIT458766 KSP458765:KSP458766 LCL458765:LCL458766 LMH458765:LMH458766 LWD458765:LWD458766 MFZ458765:MFZ458766 MPV458765:MPV458766 MZR458765:MZR458766 NJN458765:NJN458766 NTJ458765:NTJ458766 ODF458765:ODF458766 ONB458765:ONB458766 OWX458765:OWX458766 PGT458765:PGT458766 PQP458765:PQP458766 QAL458765:QAL458766 QKH458765:QKH458766 QUD458765:QUD458766 RDZ458765:RDZ458766 RNV458765:RNV458766 RXR458765:RXR458766 SHN458765:SHN458766 SRJ458765:SRJ458766 TBF458765:TBF458766 TLB458765:TLB458766 TUX458765:TUX458766 UET458765:UET458766 UOP458765:UOP458766 UYL458765:UYL458766 VIH458765:VIH458766 VSD458765:VSD458766 WBZ458765:WBZ458766 WLV458765:WLV458766 WVR458765:WVR458766 J524301:J524302 JF524301:JF524302 TB524301:TB524302 ACX524301:ACX524302 AMT524301:AMT524302 AWP524301:AWP524302 BGL524301:BGL524302 BQH524301:BQH524302 CAD524301:CAD524302 CJZ524301:CJZ524302 CTV524301:CTV524302 DDR524301:DDR524302 DNN524301:DNN524302 DXJ524301:DXJ524302 EHF524301:EHF524302 ERB524301:ERB524302 FAX524301:FAX524302 FKT524301:FKT524302 FUP524301:FUP524302 GEL524301:GEL524302 GOH524301:GOH524302 GYD524301:GYD524302 HHZ524301:HHZ524302 HRV524301:HRV524302 IBR524301:IBR524302 ILN524301:ILN524302 IVJ524301:IVJ524302 JFF524301:JFF524302 JPB524301:JPB524302 JYX524301:JYX524302 KIT524301:KIT524302 KSP524301:KSP524302 LCL524301:LCL524302 LMH524301:LMH524302 LWD524301:LWD524302 MFZ524301:MFZ524302 MPV524301:MPV524302 MZR524301:MZR524302 NJN524301:NJN524302 NTJ524301:NTJ524302 ODF524301:ODF524302 ONB524301:ONB524302 OWX524301:OWX524302 PGT524301:PGT524302 PQP524301:PQP524302 QAL524301:QAL524302 QKH524301:QKH524302 QUD524301:QUD524302 RDZ524301:RDZ524302 RNV524301:RNV524302 RXR524301:RXR524302 SHN524301:SHN524302 SRJ524301:SRJ524302 TBF524301:TBF524302 TLB524301:TLB524302 TUX524301:TUX524302 UET524301:UET524302 UOP524301:UOP524302 UYL524301:UYL524302 VIH524301:VIH524302 VSD524301:VSD524302 WBZ524301:WBZ524302 WLV524301:WLV524302 WVR524301:WVR524302 J589837:J589838 JF589837:JF589838 TB589837:TB589838 ACX589837:ACX589838 AMT589837:AMT589838 AWP589837:AWP589838 BGL589837:BGL589838 BQH589837:BQH589838 CAD589837:CAD589838 CJZ589837:CJZ589838 CTV589837:CTV589838 DDR589837:DDR589838 DNN589837:DNN589838 DXJ589837:DXJ589838 EHF589837:EHF589838 ERB589837:ERB589838 FAX589837:FAX589838 FKT589837:FKT589838 FUP589837:FUP589838 GEL589837:GEL589838 GOH589837:GOH589838 GYD589837:GYD589838 HHZ589837:HHZ589838 HRV589837:HRV589838 IBR589837:IBR589838 ILN589837:ILN589838 IVJ589837:IVJ589838 JFF589837:JFF589838 JPB589837:JPB589838 JYX589837:JYX589838 KIT589837:KIT589838 KSP589837:KSP589838 LCL589837:LCL589838 LMH589837:LMH589838 LWD589837:LWD589838 MFZ589837:MFZ589838 MPV589837:MPV589838 MZR589837:MZR589838 NJN589837:NJN589838 NTJ589837:NTJ589838 ODF589837:ODF589838 ONB589837:ONB589838 OWX589837:OWX589838 PGT589837:PGT589838 PQP589837:PQP589838 QAL589837:QAL589838 QKH589837:QKH589838 QUD589837:QUD589838 RDZ589837:RDZ589838 RNV589837:RNV589838 RXR589837:RXR589838 SHN589837:SHN589838 SRJ589837:SRJ589838 TBF589837:TBF589838 TLB589837:TLB589838 TUX589837:TUX589838 UET589837:UET589838 UOP589837:UOP589838 UYL589837:UYL589838 VIH589837:VIH589838 VSD589837:VSD589838 WBZ589837:WBZ589838 WLV589837:WLV589838 WVR589837:WVR589838 J655373:J655374 JF655373:JF655374 TB655373:TB655374 ACX655373:ACX655374 AMT655373:AMT655374 AWP655373:AWP655374 BGL655373:BGL655374 BQH655373:BQH655374 CAD655373:CAD655374 CJZ655373:CJZ655374 CTV655373:CTV655374 DDR655373:DDR655374 DNN655373:DNN655374 DXJ655373:DXJ655374 EHF655373:EHF655374 ERB655373:ERB655374 FAX655373:FAX655374 FKT655373:FKT655374 FUP655373:FUP655374 GEL655373:GEL655374 GOH655373:GOH655374 GYD655373:GYD655374 HHZ655373:HHZ655374 HRV655373:HRV655374 IBR655373:IBR655374 ILN655373:ILN655374 IVJ655373:IVJ655374 JFF655373:JFF655374 JPB655373:JPB655374 JYX655373:JYX655374 KIT655373:KIT655374 KSP655373:KSP655374 LCL655373:LCL655374 LMH655373:LMH655374 LWD655373:LWD655374 MFZ655373:MFZ655374 MPV655373:MPV655374 MZR655373:MZR655374 NJN655373:NJN655374 NTJ655373:NTJ655374 ODF655373:ODF655374 ONB655373:ONB655374 OWX655373:OWX655374 PGT655373:PGT655374 PQP655373:PQP655374 QAL655373:QAL655374 QKH655373:QKH655374 QUD655373:QUD655374 RDZ655373:RDZ655374 RNV655373:RNV655374 RXR655373:RXR655374 SHN655373:SHN655374 SRJ655373:SRJ655374 TBF655373:TBF655374 TLB655373:TLB655374 TUX655373:TUX655374 UET655373:UET655374 UOP655373:UOP655374 UYL655373:UYL655374 VIH655373:VIH655374 VSD655373:VSD655374 WBZ655373:WBZ655374 WLV655373:WLV655374 WVR655373:WVR655374 J720909:J720910 JF720909:JF720910 TB720909:TB720910 ACX720909:ACX720910 AMT720909:AMT720910 AWP720909:AWP720910 BGL720909:BGL720910 BQH720909:BQH720910 CAD720909:CAD720910 CJZ720909:CJZ720910 CTV720909:CTV720910 DDR720909:DDR720910 DNN720909:DNN720910 DXJ720909:DXJ720910 EHF720909:EHF720910 ERB720909:ERB720910 FAX720909:FAX720910 FKT720909:FKT720910 FUP720909:FUP720910 GEL720909:GEL720910 GOH720909:GOH720910 GYD720909:GYD720910 HHZ720909:HHZ720910 HRV720909:HRV720910 IBR720909:IBR720910 ILN720909:ILN720910 IVJ720909:IVJ720910 JFF720909:JFF720910 JPB720909:JPB720910 JYX720909:JYX720910 KIT720909:KIT720910 KSP720909:KSP720910 LCL720909:LCL720910 LMH720909:LMH720910 LWD720909:LWD720910 MFZ720909:MFZ720910 MPV720909:MPV720910 MZR720909:MZR720910 NJN720909:NJN720910 NTJ720909:NTJ720910 ODF720909:ODF720910 ONB720909:ONB720910 OWX720909:OWX720910 PGT720909:PGT720910 PQP720909:PQP720910 QAL720909:QAL720910 QKH720909:QKH720910 QUD720909:QUD720910 RDZ720909:RDZ720910 RNV720909:RNV720910 RXR720909:RXR720910 SHN720909:SHN720910 SRJ720909:SRJ720910 TBF720909:TBF720910 TLB720909:TLB720910 TUX720909:TUX720910 UET720909:UET720910 UOP720909:UOP720910 UYL720909:UYL720910 VIH720909:VIH720910 VSD720909:VSD720910 WBZ720909:WBZ720910 WLV720909:WLV720910 WVR720909:WVR720910 J786445:J786446 JF786445:JF786446 TB786445:TB786446 ACX786445:ACX786446 AMT786445:AMT786446 AWP786445:AWP786446 BGL786445:BGL786446 BQH786445:BQH786446 CAD786445:CAD786446 CJZ786445:CJZ786446 CTV786445:CTV786446 DDR786445:DDR786446 DNN786445:DNN786446 DXJ786445:DXJ786446 EHF786445:EHF786446 ERB786445:ERB786446 FAX786445:FAX786446 FKT786445:FKT786446 FUP786445:FUP786446 GEL786445:GEL786446 GOH786445:GOH786446 GYD786445:GYD786446 HHZ786445:HHZ786446 HRV786445:HRV786446 IBR786445:IBR786446 ILN786445:ILN786446 IVJ786445:IVJ786446 JFF786445:JFF786446 JPB786445:JPB786446 JYX786445:JYX786446 KIT786445:KIT786446 KSP786445:KSP786446 LCL786445:LCL786446 LMH786445:LMH786446 LWD786445:LWD786446 MFZ786445:MFZ786446 MPV786445:MPV786446 MZR786445:MZR786446 NJN786445:NJN786446 NTJ786445:NTJ786446 ODF786445:ODF786446 ONB786445:ONB786446 OWX786445:OWX786446 PGT786445:PGT786446 PQP786445:PQP786446 QAL786445:QAL786446 QKH786445:QKH786446 QUD786445:QUD786446 RDZ786445:RDZ786446 RNV786445:RNV786446 RXR786445:RXR786446 SHN786445:SHN786446 SRJ786445:SRJ786446 TBF786445:TBF786446 TLB786445:TLB786446 TUX786445:TUX786446 UET786445:UET786446 UOP786445:UOP786446 UYL786445:UYL786446 VIH786445:VIH786446 VSD786445:VSD786446 WBZ786445:WBZ786446 WLV786445:WLV786446 WVR786445:WVR786446 J851981:J851982 JF851981:JF851982 TB851981:TB851982 ACX851981:ACX851982 AMT851981:AMT851982 AWP851981:AWP851982 BGL851981:BGL851982 BQH851981:BQH851982 CAD851981:CAD851982 CJZ851981:CJZ851982 CTV851981:CTV851982 DDR851981:DDR851982 DNN851981:DNN851982 DXJ851981:DXJ851982 EHF851981:EHF851982 ERB851981:ERB851982 FAX851981:FAX851982 FKT851981:FKT851982 FUP851981:FUP851982 GEL851981:GEL851982 GOH851981:GOH851982 GYD851981:GYD851982 HHZ851981:HHZ851982 HRV851981:HRV851982 IBR851981:IBR851982 ILN851981:ILN851982 IVJ851981:IVJ851982 JFF851981:JFF851982 JPB851981:JPB851982 JYX851981:JYX851982 KIT851981:KIT851982 KSP851981:KSP851982 LCL851981:LCL851982 LMH851981:LMH851982 LWD851981:LWD851982 MFZ851981:MFZ851982 MPV851981:MPV851982 MZR851981:MZR851982 NJN851981:NJN851982 NTJ851981:NTJ851982 ODF851981:ODF851982 ONB851981:ONB851982 OWX851981:OWX851982 PGT851981:PGT851982 PQP851981:PQP851982 QAL851981:QAL851982 QKH851981:QKH851982 QUD851981:QUD851982 RDZ851981:RDZ851982 RNV851981:RNV851982 RXR851981:RXR851982 SHN851981:SHN851982 SRJ851981:SRJ851982 TBF851981:TBF851982 TLB851981:TLB851982 TUX851981:TUX851982 UET851981:UET851982 UOP851981:UOP851982 UYL851981:UYL851982 VIH851981:VIH851982 VSD851981:VSD851982 WBZ851981:WBZ851982 WLV851981:WLV851982 WVR851981:WVR851982 J917517:J917518 JF917517:JF917518 TB917517:TB917518 ACX917517:ACX917518 AMT917517:AMT917518 AWP917517:AWP917518 BGL917517:BGL917518 BQH917517:BQH917518 CAD917517:CAD917518 CJZ917517:CJZ917518 CTV917517:CTV917518 DDR917517:DDR917518 DNN917517:DNN917518 DXJ917517:DXJ917518 EHF917517:EHF917518 ERB917517:ERB917518 FAX917517:FAX917518 FKT917517:FKT917518 FUP917517:FUP917518 GEL917517:GEL917518 GOH917517:GOH917518 GYD917517:GYD917518 HHZ917517:HHZ917518 HRV917517:HRV917518 IBR917517:IBR917518 ILN917517:ILN917518 IVJ917517:IVJ917518 JFF917517:JFF917518 JPB917517:JPB917518 JYX917517:JYX917518 KIT917517:KIT917518 KSP917517:KSP917518 LCL917517:LCL917518 LMH917517:LMH917518 LWD917517:LWD917518 MFZ917517:MFZ917518 MPV917517:MPV917518 MZR917517:MZR917518 NJN917517:NJN917518 NTJ917517:NTJ917518 ODF917517:ODF917518 ONB917517:ONB917518 OWX917517:OWX917518 PGT917517:PGT917518 PQP917517:PQP917518 QAL917517:QAL917518 QKH917517:QKH917518 QUD917517:QUD917518 RDZ917517:RDZ917518 RNV917517:RNV917518 RXR917517:RXR917518 SHN917517:SHN917518 SRJ917517:SRJ917518 TBF917517:TBF917518 TLB917517:TLB917518 TUX917517:TUX917518 UET917517:UET917518 UOP917517:UOP917518 UYL917517:UYL917518 VIH917517:VIH917518 VSD917517:VSD917518 WBZ917517:WBZ917518 WLV917517:WLV917518 WVR917517:WVR917518 J983053:J983054 JF983053:JF983054 TB983053:TB983054 ACX983053:ACX983054 AMT983053:AMT983054 AWP983053:AWP983054 BGL983053:BGL983054 BQH983053:BQH983054 CAD983053:CAD983054 CJZ983053:CJZ983054 CTV983053:CTV983054 DDR983053:DDR983054 DNN983053:DNN983054 DXJ983053:DXJ983054 EHF983053:EHF983054 ERB983053:ERB983054 FAX983053:FAX983054 FKT983053:FKT983054 FUP983053:FUP983054 GEL983053:GEL983054 GOH983053:GOH983054 GYD983053:GYD983054 HHZ983053:HHZ983054 HRV983053:HRV983054 IBR983053:IBR983054 ILN983053:ILN983054 IVJ983053:IVJ983054 JFF983053:JFF983054 JPB983053:JPB983054 JYX983053:JYX983054 KIT983053:KIT983054 KSP983053:KSP983054 LCL983053:LCL983054 LMH983053:LMH983054 LWD983053:LWD983054 MFZ983053:MFZ983054 MPV983053:MPV983054 MZR983053:MZR983054 NJN983053:NJN983054 NTJ983053:NTJ983054 ODF983053:ODF983054 ONB983053:ONB983054 OWX983053:OWX983054 PGT983053:PGT983054 PQP983053:PQP983054 QAL983053:QAL983054 QKH983053:QKH983054 QUD983053:QUD983054 RDZ983053:RDZ983054 RNV983053:RNV983054 RXR983053:RXR983054 SHN983053:SHN983054 SRJ983053:SRJ983054 TBF983053:TBF983054 TLB983053:TLB983054 TUX983053:TUX983054 UET983053:UET983054 UOP983053:UOP983054 UYL983053:UYL983054 VIH983053:VIH983054 VSD983053:VSD983054 WBZ983053:WBZ983054 WLV983053:WLV983054 WVR983053:WVR983054 J65591:J65595 JF65591:JF65595 TB65591:TB65595 ACX65591:ACX65595 AMT65591:AMT65595 AWP65591:AWP65595 BGL65591:BGL65595 BQH65591:BQH65595 CAD65591:CAD65595 CJZ65591:CJZ65595 CTV65591:CTV65595 DDR65591:DDR65595 DNN65591:DNN65595 DXJ65591:DXJ65595 EHF65591:EHF65595 ERB65591:ERB65595 FAX65591:FAX65595 FKT65591:FKT65595 FUP65591:FUP65595 GEL65591:GEL65595 GOH65591:GOH65595 GYD65591:GYD65595 HHZ65591:HHZ65595 HRV65591:HRV65595 IBR65591:IBR65595 ILN65591:ILN65595 IVJ65591:IVJ65595 JFF65591:JFF65595 JPB65591:JPB65595 JYX65591:JYX65595 KIT65591:KIT65595 KSP65591:KSP65595 LCL65591:LCL65595 LMH65591:LMH65595 LWD65591:LWD65595 MFZ65591:MFZ65595 MPV65591:MPV65595 MZR65591:MZR65595 NJN65591:NJN65595 NTJ65591:NTJ65595 ODF65591:ODF65595 ONB65591:ONB65595 OWX65591:OWX65595 PGT65591:PGT65595 PQP65591:PQP65595 QAL65591:QAL65595 QKH65591:QKH65595 QUD65591:QUD65595 RDZ65591:RDZ65595 RNV65591:RNV65595 RXR65591:RXR65595 SHN65591:SHN65595 SRJ65591:SRJ65595 TBF65591:TBF65595 TLB65591:TLB65595 TUX65591:TUX65595 UET65591:UET65595 UOP65591:UOP65595 UYL65591:UYL65595 VIH65591:VIH65595 VSD65591:VSD65595 WBZ65591:WBZ65595 WLV65591:WLV65595 WVR65591:WVR65595 J131127:J131131 JF131127:JF131131 TB131127:TB131131 ACX131127:ACX131131 AMT131127:AMT131131 AWP131127:AWP131131 BGL131127:BGL131131 BQH131127:BQH131131 CAD131127:CAD131131 CJZ131127:CJZ131131 CTV131127:CTV131131 DDR131127:DDR131131 DNN131127:DNN131131 DXJ131127:DXJ131131 EHF131127:EHF131131 ERB131127:ERB131131 FAX131127:FAX131131 FKT131127:FKT131131 FUP131127:FUP131131 GEL131127:GEL131131 GOH131127:GOH131131 GYD131127:GYD131131 HHZ131127:HHZ131131 HRV131127:HRV131131 IBR131127:IBR131131 ILN131127:ILN131131 IVJ131127:IVJ131131 JFF131127:JFF131131 JPB131127:JPB131131 JYX131127:JYX131131 KIT131127:KIT131131 KSP131127:KSP131131 LCL131127:LCL131131 LMH131127:LMH131131 LWD131127:LWD131131 MFZ131127:MFZ131131 MPV131127:MPV131131 MZR131127:MZR131131 NJN131127:NJN131131 NTJ131127:NTJ131131 ODF131127:ODF131131 ONB131127:ONB131131 OWX131127:OWX131131 PGT131127:PGT131131 PQP131127:PQP131131 QAL131127:QAL131131 QKH131127:QKH131131 QUD131127:QUD131131 RDZ131127:RDZ131131 RNV131127:RNV131131 RXR131127:RXR131131 SHN131127:SHN131131 SRJ131127:SRJ131131 TBF131127:TBF131131 TLB131127:TLB131131 TUX131127:TUX131131 UET131127:UET131131 UOP131127:UOP131131 UYL131127:UYL131131 VIH131127:VIH131131 VSD131127:VSD131131 WBZ131127:WBZ131131 WLV131127:WLV131131 WVR131127:WVR131131 J196663:J196667 JF196663:JF196667 TB196663:TB196667 ACX196663:ACX196667 AMT196663:AMT196667 AWP196663:AWP196667 BGL196663:BGL196667 BQH196663:BQH196667 CAD196663:CAD196667 CJZ196663:CJZ196667 CTV196663:CTV196667 DDR196663:DDR196667 DNN196663:DNN196667 DXJ196663:DXJ196667 EHF196663:EHF196667 ERB196663:ERB196667 FAX196663:FAX196667 FKT196663:FKT196667 FUP196663:FUP196667 GEL196663:GEL196667 GOH196663:GOH196667 GYD196663:GYD196667 HHZ196663:HHZ196667 HRV196663:HRV196667 IBR196663:IBR196667 ILN196663:ILN196667 IVJ196663:IVJ196667 JFF196663:JFF196667 JPB196663:JPB196667 JYX196663:JYX196667 KIT196663:KIT196667 KSP196663:KSP196667 LCL196663:LCL196667 LMH196663:LMH196667 LWD196663:LWD196667 MFZ196663:MFZ196667 MPV196663:MPV196667 MZR196663:MZR196667 NJN196663:NJN196667 NTJ196663:NTJ196667 ODF196663:ODF196667 ONB196663:ONB196667 OWX196663:OWX196667 PGT196663:PGT196667 PQP196663:PQP196667 QAL196663:QAL196667 QKH196663:QKH196667 QUD196663:QUD196667 RDZ196663:RDZ196667 RNV196663:RNV196667 RXR196663:RXR196667 SHN196663:SHN196667 SRJ196663:SRJ196667 TBF196663:TBF196667 TLB196663:TLB196667 TUX196663:TUX196667 UET196663:UET196667 UOP196663:UOP196667 UYL196663:UYL196667 VIH196663:VIH196667 VSD196663:VSD196667 WBZ196663:WBZ196667 WLV196663:WLV196667 WVR196663:WVR196667 J262199:J262203 JF262199:JF262203 TB262199:TB262203 ACX262199:ACX262203 AMT262199:AMT262203 AWP262199:AWP262203 BGL262199:BGL262203 BQH262199:BQH262203 CAD262199:CAD262203 CJZ262199:CJZ262203 CTV262199:CTV262203 DDR262199:DDR262203 DNN262199:DNN262203 DXJ262199:DXJ262203 EHF262199:EHF262203 ERB262199:ERB262203 FAX262199:FAX262203 FKT262199:FKT262203 FUP262199:FUP262203 GEL262199:GEL262203 GOH262199:GOH262203 GYD262199:GYD262203 HHZ262199:HHZ262203 HRV262199:HRV262203 IBR262199:IBR262203 ILN262199:ILN262203 IVJ262199:IVJ262203 JFF262199:JFF262203 JPB262199:JPB262203 JYX262199:JYX262203 KIT262199:KIT262203 KSP262199:KSP262203 LCL262199:LCL262203 LMH262199:LMH262203 LWD262199:LWD262203 MFZ262199:MFZ262203 MPV262199:MPV262203 MZR262199:MZR262203 NJN262199:NJN262203 NTJ262199:NTJ262203 ODF262199:ODF262203 ONB262199:ONB262203 OWX262199:OWX262203 PGT262199:PGT262203 PQP262199:PQP262203 QAL262199:QAL262203 QKH262199:QKH262203 QUD262199:QUD262203 RDZ262199:RDZ262203 RNV262199:RNV262203 RXR262199:RXR262203 SHN262199:SHN262203 SRJ262199:SRJ262203 TBF262199:TBF262203 TLB262199:TLB262203 TUX262199:TUX262203 UET262199:UET262203 UOP262199:UOP262203 UYL262199:UYL262203 VIH262199:VIH262203 VSD262199:VSD262203 WBZ262199:WBZ262203 WLV262199:WLV262203 WVR262199:WVR262203 J327735:J327739 JF327735:JF327739 TB327735:TB327739 ACX327735:ACX327739 AMT327735:AMT327739 AWP327735:AWP327739 BGL327735:BGL327739 BQH327735:BQH327739 CAD327735:CAD327739 CJZ327735:CJZ327739 CTV327735:CTV327739 DDR327735:DDR327739 DNN327735:DNN327739 DXJ327735:DXJ327739 EHF327735:EHF327739 ERB327735:ERB327739 FAX327735:FAX327739 FKT327735:FKT327739 FUP327735:FUP327739 GEL327735:GEL327739 GOH327735:GOH327739 GYD327735:GYD327739 HHZ327735:HHZ327739 HRV327735:HRV327739 IBR327735:IBR327739 ILN327735:ILN327739 IVJ327735:IVJ327739 JFF327735:JFF327739 JPB327735:JPB327739 JYX327735:JYX327739 KIT327735:KIT327739 KSP327735:KSP327739 LCL327735:LCL327739 LMH327735:LMH327739 LWD327735:LWD327739 MFZ327735:MFZ327739 MPV327735:MPV327739 MZR327735:MZR327739 NJN327735:NJN327739 NTJ327735:NTJ327739 ODF327735:ODF327739 ONB327735:ONB327739 OWX327735:OWX327739 PGT327735:PGT327739 PQP327735:PQP327739 QAL327735:QAL327739 QKH327735:QKH327739 QUD327735:QUD327739 RDZ327735:RDZ327739 RNV327735:RNV327739 RXR327735:RXR327739 SHN327735:SHN327739 SRJ327735:SRJ327739 TBF327735:TBF327739 TLB327735:TLB327739 TUX327735:TUX327739 UET327735:UET327739 UOP327735:UOP327739 UYL327735:UYL327739 VIH327735:VIH327739 VSD327735:VSD327739 WBZ327735:WBZ327739 WLV327735:WLV327739 WVR327735:WVR327739 J393271:J393275 JF393271:JF393275 TB393271:TB393275 ACX393271:ACX393275 AMT393271:AMT393275 AWP393271:AWP393275 BGL393271:BGL393275 BQH393271:BQH393275 CAD393271:CAD393275 CJZ393271:CJZ393275 CTV393271:CTV393275 DDR393271:DDR393275 DNN393271:DNN393275 DXJ393271:DXJ393275 EHF393271:EHF393275 ERB393271:ERB393275 FAX393271:FAX393275 FKT393271:FKT393275 FUP393271:FUP393275 GEL393271:GEL393275 GOH393271:GOH393275 GYD393271:GYD393275 HHZ393271:HHZ393275 HRV393271:HRV393275 IBR393271:IBR393275 ILN393271:ILN393275 IVJ393271:IVJ393275 JFF393271:JFF393275 JPB393271:JPB393275 JYX393271:JYX393275 KIT393271:KIT393275 KSP393271:KSP393275 LCL393271:LCL393275 LMH393271:LMH393275 LWD393271:LWD393275 MFZ393271:MFZ393275 MPV393271:MPV393275 MZR393271:MZR393275 NJN393271:NJN393275 NTJ393271:NTJ393275 ODF393271:ODF393275 ONB393271:ONB393275 OWX393271:OWX393275 PGT393271:PGT393275 PQP393271:PQP393275 QAL393271:QAL393275 QKH393271:QKH393275 QUD393271:QUD393275 RDZ393271:RDZ393275 RNV393271:RNV393275 RXR393271:RXR393275 SHN393271:SHN393275 SRJ393271:SRJ393275 TBF393271:TBF393275 TLB393271:TLB393275 TUX393271:TUX393275 UET393271:UET393275 UOP393271:UOP393275 UYL393271:UYL393275 VIH393271:VIH393275 VSD393271:VSD393275 WBZ393271:WBZ393275 WLV393271:WLV393275 WVR393271:WVR393275 J458807:J458811 JF458807:JF458811 TB458807:TB458811 ACX458807:ACX458811 AMT458807:AMT458811 AWP458807:AWP458811 BGL458807:BGL458811 BQH458807:BQH458811 CAD458807:CAD458811 CJZ458807:CJZ458811 CTV458807:CTV458811 DDR458807:DDR458811 DNN458807:DNN458811 DXJ458807:DXJ458811 EHF458807:EHF458811 ERB458807:ERB458811 FAX458807:FAX458811 FKT458807:FKT458811 FUP458807:FUP458811 GEL458807:GEL458811 GOH458807:GOH458811 GYD458807:GYD458811 HHZ458807:HHZ458811 HRV458807:HRV458811 IBR458807:IBR458811 ILN458807:ILN458811 IVJ458807:IVJ458811 JFF458807:JFF458811 JPB458807:JPB458811 JYX458807:JYX458811 KIT458807:KIT458811 KSP458807:KSP458811 LCL458807:LCL458811 LMH458807:LMH458811 LWD458807:LWD458811 MFZ458807:MFZ458811 MPV458807:MPV458811 MZR458807:MZR458811 NJN458807:NJN458811 NTJ458807:NTJ458811 ODF458807:ODF458811 ONB458807:ONB458811 OWX458807:OWX458811 PGT458807:PGT458811 PQP458807:PQP458811 QAL458807:QAL458811 QKH458807:QKH458811 QUD458807:QUD458811 RDZ458807:RDZ458811 RNV458807:RNV458811 RXR458807:RXR458811 SHN458807:SHN458811 SRJ458807:SRJ458811 TBF458807:TBF458811 TLB458807:TLB458811 TUX458807:TUX458811 UET458807:UET458811 UOP458807:UOP458811 UYL458807:UYL458811 VIH458807:VIH458811 VSD458807:VSD458811 WBZ458807:WBZ458811 WLV458807:WLV458811 WVR458807:WVR458811 J524343:J524347 JF524343:JF524347 TB524343:TB524347 ACX524343:ACX524347 AMT524343:AMT524347 AWP524343:AWP524347 BGL524343:BGL524347 BQH524343:BQH524347 CAD524343:CAD524347 CJZ524343:CJZ524347 CTV524343:CTV524347 DDR524343:DDR524347 DNN524343:DNN524347 DXJ524343:DXJ524347 EHF524343:EHF524347 ERB524343:ERB524347 FAX524343:FAX524347 FKT524343:FKT524347 FUP524343:FUP524347 GEL524343:GEL524347 GOH524343:GOH524347 GYD524343:GYD524347 HHZ524343:HHZ524347 HRV524343:HRV524347 IBR524343:IBR524347 ILN524343:ILN524347 IVJ524343:IVJ524347 JFF524343:JFF524347 JPB524343:JPB524347 JYX524343:JYX524347 KIT524343:KIT524347 KSP524343:KSP524347 LCL524343:LCL524347 LMH524343:LMH524347 LWD524343:LWD524347 MFZ524343:MFZ524347 MPV524343:MPV524347 MZR524343:MZR524347 NJN524343:NJN524347 NTJ524343:NTJ524347 ODF524343:ODF524347 ONB524343:ONB524347 OWX524343:OWX524347 PGT524343:PGT524347 PQP524343:PQP524347 QAL524343:QAL524347 QKH524343:QKH524347 QUD524343:QUD524347 RDZ524343:RDZ524347 RNV524343:RNV524347 RXR524343:RXR524347 SHN524343:SHN524347 SRJ524343:SRJ524347 TBF524343:TBF524347 TLB524343:TLB524347 TUX524343:TUX524347 UET524343:UET524347 UOP524343:UOP524347 UYL524343:UYL524347 VIH524343:VIH524347 VSD524343:VSD524347 WBZ524343:WBZ524347 WLV524343:WLV524347 WVR524343:WVR524347 J589879:J589883 JF589879:JF589883 TB589879:TB589883 ACX589879:ACX589883 AMT589879:AMT589883 AWP589879:AWP589883 BGL589879:BGL589883 BQH589879:BQH589883 CAD589879:CAD589883 CJZ589879:CJZ589883 CTV589879:CTV589883 DDR589879:DDR589883 DNN589879:DNN589883 DXJ589879:DXJ589883 EHF589879:EHF589883 ERB589879:ERB589883 FAX589879:FAX589883 FKT589879:FKT589883 FUP589879:FUP589883 GEL589879:GEL589883 GOH589879:GOH589883 GYD589879:GYD589883 HHZ589879:HHZ589883 HRV589879:HRV589883 IBR589879:IBR589883 ILN589879:ILN589883 IVJ589879:IVJ589883 JFF589879:JFF589883 JPB589879:JPB589883 JYX589879:JYX589883 KIT589879:KIT589883 KSP589879:KSP589883 LCL589879:LCL589883 LMH589879:LMH589883 LWD589879:LWD589883 MFZ589879:MFZ589883 MPV589879:MPV589883 MZR589879:MZR589883 NJN589879:NJN589883 NTJ589879:NTJ589883 ODF589879:ODF589883 ONB589879:ONB589883 OWX589879:OWX589883 PGT589879:PGT589883 PQP589879:PQP589883 QAL589879:QAL589883 QKH589879:QKH589883 QUD589879:QUD589883 RDZ589879:RDZ589883 RNV589879:RNV589883 RXR589879:RXR589883 SHN589879:SHN589883 SRJ589879:SRJ589883 TBF589879:TBF589883 TLB589879:TLB589883 TUX589879:TUX589883 UET589879:UET589883 UOP589879:UOP589883 UYL589879:UYL589883 VIH589879:VIH589883 VSD589879:VSD589883 WBZ589879:WBZ589883 WLV589879:WLV589883 WVR589879:WVR589883 J655415:J655419 JF655415:JF655419 TB655415:TB655419 ACX655415:ACX655419 AMT655415:AMT655419 AWP655415:AWP655419 BGL655415:BGL655419 BQH655415:BQH655419 CAD655415:CAD655419 CJZ655415:CJZ655419 CTV655415:CTV655419 DDR655415:DDR655419 DNN655415:DNN655419 DXJ655415:DXJ655419 EHF655415:EHF655419 ERB655415:ERB655419 FAX655415:FAX655419 FKT655415:FKT655419 FUP655415:FUP655419 GEL655415:GEL655419 GOH655415:GOH655419 GYD655415:GYD655419 HHZ655415:HHZ655419 HRV655415:HRV655419 IBR655415:IBR655419 ILN655415:ILN655419 IVJ655415:IVJ655419 JFF655415:JFF655419 JPB655415:JPB655419 JYX655415:JYX655419 KIT655415:KIT655419 KSP655415:KSP655419 LCL655415:LCL655419 LMH655415:LMH655419 LWD655415:LWD655419 MFZ655415:MFZ655419 MPV655415:MPV655419 MZR655415:MZR655419 NJN655415:NJN655419 NTJ655415:NTJ655419 ODF655415:ODF655419 ONB655415:ONB655419 OWX655415:OWX655419 PGT655415:PGT655419 PQP655415:PQP655419 QAL655415:QAL655419 QKH655415:QKH655419 QUD655415:QUD655419 RDZ655415:RDZ655419 RNV655415:RNV655419 RXR655415:RXR655419 SHN655415:SHN655419 SRJ655415:SRJ655419 TBF655415:TBF655419 TLB655415:TLB655419 TUX655415:TUX655419 UET655415:UET655419 UOP655415:UOP655419 UYL655415:UYL655419 VIH655415:VIH655419 VSD655415:VSD655419 WBZ655415:WBZ655419 WLV655415:WLV655419 WVR655415:WVR655419 J720951:J720955 JF720951:JF720955 TB720951:TB720955 ACX720951:ACX720955 AMT720951:AMT720955 AWP720951:AWP720955 BGL720951:BGL720955 BQH720951:BQH720955 CAD720951:CAD720955 CJZ720951:CJZ720955 CTV720951:CTV720955 DDR720951:DDR720955 DNN720951:DNN720955 DXJ720951:DXJ720955 EHF720951:EHF720955 ERB720951:ERB720955 FAX720951:FAX720955 FKT720951:FKT720955 FUP720951:FUP720955 GEL720951:GEL720955 GOH720951:GOH720955 GYD720951:GYD720955 HHZ720951:HHZ720955 HRV720951:HRV720955 IBR720951:IBR720955 ILN720951:ILN720955 IVJ720951:IVJ720955 JFF720951:JFF720955 JPB720951:JPB720955 JYX720951:JYX720955 KIT720951:KIT720955 KSP720951:KSP720955 LCL720951:LCL720955 LMH720951:LMH720955 LWD720951:LWD720955 MFZ720951:MFZ720955 MPV720951:MPV720955 MZR720951:MZR720955 NJN720951:NJN720955 NTJ720951:NTJ720955 ODF720951:ODF720955 ONB720951:ONB720955 OWX720951:OWX720955 PGT720951:PGT720955 PQP720951:PQP720955 QAL720951:QAL720955 QKH720951:QKH720955 QUD720951:QUD720955 RDZ720951:RDZ720955 RNV720951:RNV720955 RXR720951:RXR720955 SHN720951:SHN720955 SRJ720951:SRJ720955 TBF720951:TBF720955 TLB720951:TLB720955 TUX720951:TUX720955 UET720951:UET720955 UOP720951:UOP720955 UYL720951:UYL720955 VIH720951:VIH720955 VSD720951:VSD720955 WBZ720951:WBZ720955 WLV720951:WLV720955 WVR720951:WVR720955 J786487:J786491 JF786487:JF786491 TB786487:TB786491 ACX786487:ACX786491 AMT786487:AMT786491 AWP786487:AWP786491 BGL786487:BGL786491 BQH786487:BQH786491 CAD786487:CAD786491 CJZ786487:CJZ786491 CTV786487:CTV786491 DDR786487:DDR786491 DNN786487:DNN786491 DXJ786487:DXJ786491 EHF786487:EHF786491 ERB786487:ERB786491 FAX786487:FAX786491 FKT786487:FKT786491 FUP786487:FUP786491 GEL786487:GEL786491 GOH786487:GOH786491 GYD786487:GYD786491 HHZ786487:HHZ786491 HRV786487:HRV786491 IBR786487:IBR786491 ILN786487:ILN786491 IVJ786487:IVJ786491 JFF786487:JFF786491 JPB786487:JPB786491 JYX786487:JYX786491 KIT786487:KIT786491 KSP786487:KSP786491 LCL786487:LCL786491 LMH786487:LMH786491 LWD786487:LWD786491 MFZ786487:MFZ786491 MPV786487:MPV786491 MZR786487:MZR786491 NJN786487:NJN786491 NTJ786487:NTJ786491 ODF786487:ODF786491 ONB786487:ONB786491 OWX786487:OWX786491 PGT786487:PGT786491 PQP786487:PQP786491 QAL786487:QAL786491 QKH786487:QKH786491 QUD786487:QUD786491 RDZ786487:RDZ786491 RNV786487:RNV786491 RXR786487:RXR786491 SHN786487:SHN786491 SRJ786487:SRJ786491 TBF786487:TBF786491 TLB786487:TLB786491 TUX786487:TUX786491 UET786487:UET786491 UOP786487:UOP786491 UYL786487:UYL786491 VIH786487:VIH786491 VSD786487:VSD786491 WBZ786487:WBZ786491 WLV786487:WLV786491 WVR786487:WVR786491 J852023:J852027 JF852023:JF852027 TB852023:TB852027 ACX852023:ACX852027 AMT852023:AMT852027 AWP852023:AWP852027 BGL852023:BGL852027 BQH852023:BQH852027 CAD852023:CAD852027 CJZ852023:CJZ852027 CTV852023:CTV852027 DDR852023:DDR852027 DNN852023:DNN852027 DXJ852023:DXJ852027 EHF852023:EHF852027 ERB852023:ERB852027 FAX852023:FAX852027 FKT852023:FKT852027 FUP852023:FUP852027 GEL852023:GEL852027 GOH852023:GOH852027 GYD852023:GYD852027 HHZ852023:HHZ852027 HRV852023:HRV852027 IBR852023:IBR852027 ILN852023:ILN852027 IVJ852023:IVJ852027 JFF852023:JFF852027 JPB852023:JPB852027 JYX852023:JYX852027 KIT852023:KIT852027 KSP852023:KSP852027 LCL852023:LCL852027 LMH852023:LMH852027 LWD852023:LWD852027 MFZ852023:MFZ852027 MPV852023:MPV852027 MZR852023:MZR852027 NJN852023:NJN852027 NTJ852023:NTJ852027 ODF852023:ODF852027 ONB852023:ONB852027 OWX852023:OWX852027 PGT852023:PGT852027 PQP852023:PQP852027 QAL852023:QAL852027 QKH852023:QKH852027 QUD852023:QUD852027 RDZ852023:RDZ852027 RNV852023:RNV852027 RXR852023:RXR852027 SHN852023:SHN852027 SRJ852023:SRJ852027 TBF852023:TBF852027 TLB852023:TLB852027 TUX852023:TUX852027 UET852023:UET852027 UOP852023:UOP852027 UYL852023:UYL852027 VIH852023:VIH852027 VSD852023:VSD852027 WBZ852023:WBZ852027 WLV852023:WLV852027 WVR852023:WVR852027 J917559:J917563 JF917559:JF917563 TB917559:TB917563 ACX917559:ACX917563 AMT917559:AMT917563 AWP917559:AWP917563 BGL917559:BGL917563 BQH917559:BQH917563 CAD917559:CAD917563 CJZ917559:CJZ917563 CTV917559:CTV917563 DDR917559:DDR917563 DNN917559:DNN917563 DXJ917559:DXJ917563 EHF917559:EHF917563 ERB917559:ERB917563 FAX917559:FAX917563 FKT917559:FKT917563 FUP917559:FUP917563 GEL917559:GEL917563 GOH917559:GOH917563 GYD917559:GYD917563 HHZ917559:HHZ917563 HRV917559:HRV917563 IBR917559:IBR917563 ILN917559:ILN917563 IVJ917559:IVJ917563 JFF917559:JFF917563 JPB917559:JPB917563 JYX917559:JYX917563 KIT917559:KIT917563 KSP917559:KSP917563 LCL917559:LCL917563 LMH917559:LMH917563 LWD917559:LWD917563 MFZ917559:MFZ917563 MPV917559:MPV917563 MZR917559:MZR917563 NJN917559:NJN917563 NTJ917559:NTJ917563 ODF917559:ODF917563 ONB917559:ONB917563 OWX917559:OWX917563 PGT917559:PGT917563 PQP917559:PQP917563 QAL917559:QAL917563 QKH917559:QKH917563 QUD917559:QUD917563 RDZ917559:RDZ917563 RNV917559:RNV917563 RXR917559:RXR917563 SHN917559:SHN917563 SRJ917559:SRJ917563 TBF917559:TBF917563 TLB917559:TLB917563 TUX917559:TUX917563 UET917559:UET917563 UOP917559:UOP917563 UYL917559:UYL917563 VIH917559:VIH917563 VSD917559:VSD917563 WBZ917559:WBZ917563 WLV917559:WLV917563 WVR917559:WVR917563 J983095:J983099 JF983095:JF983099 TB983095:TB983099 ACX983095:ACX983099 AMT983095:AMT983099 AWP983095:AWP983099 BGL983095:BGL983099 BQH983095:BQH983099 CAD983095:CAD983099 CJZ983095:CJZ983099 CTV983095:CTV983099 DDR983095:DDR983099 DNN983095:DNN983099 DXJ983095:DXJ983099 EHF983095:EHF983099 ERB983095:ERB983099 FAX983095:FAX983099 FKT983095:FKT983099 FUP983095:FUP983099 GEL983095:GEL983099 GOH983095:GOH983099 GYD983095:GYD983099 HHZ983095:HHZ983099 HRV983095:HRV983099 IBR983095:IBR983099 ILN983095:ILN983099 IVJ983095:IVJ983099 JFF983095:JFF983099 JPB983095:JPB983099 JYX983095:JYX983099 KIT983095:KIT983099 KSP983095:KSP983099 LCL983095:LCL983099 LMH983095:LMH983099 LWD983095:LWD983099 MFZ983095:MFZ983099 MPV983095:MPV983099 MZR983095:MZR983099 NJN983095:NJN983099 NTJ983095:NTJ983099 ODF983095:ODF983099 ONB983095:ONB983099 OWX983095:OWX983099 PGT983095:PGT983099 PQP983095:PQP983099 QAL983095:QAL983099 QKH983095:QKH983099 QUD983095:QUD983099 RDZ983095:RDZ983099 RNV983095:RNV983099 RXR983095:RXR983099 SHN983095:SHN983099 SRJ983095:SRJ983099 TBF983095:TBF983099 TLB983095:TLB983099 TUX983095:TUX983099 UET983095:UET983099 UOP983095:UOP983099 UYL983095:UYL983099 VIH983095:VIH983099 VSD983095:VSD983099 WBZ983095:WBZ983099 WLV983095:WLV983099 WVR983095:WVR983099 F65591:G65595 JB65591:JC65595 SX65591:SY65595 ACT65591:ACU65595 AMP65591:AMQ65595 AWL65591:AWM65595 BGH65591:BGI65595 BQD65591:BQE65595 BZZ65591:CAA65595 CJV65591:CJW65595 CTR65591:CTS65595 DDN65591:DDO65595 DNJ65591:DNK65595 DXF65591:DXG65595 EHB65591:EHC65595 EQX65591:EQY65595 FAT65591:FAU65595 FKP65591:FKQ65595 FUL65591:FUM65595 GEH65591:GEI65595 GOD65591:GOE65595 GXZ65591:GYA65595 HHV65591:HHW65595 HRR65591:HRS65595 IBN65591:IBO65595 ILJ65591:ILK65595 IVF65591:IVG65595 JFB65591:JFC65595 JOX65591:JOY65595 JYT65591:JYU65595 KIP65591:KIQ65595 KSL65591:KSM65595 LCH65591:LCI65595 LMD65591:LME65595 LVZ65591:LWA65595 MFV65591:MFW65595 MPR65591:MPS65595 MZN65591:MZO65595 NJJ65591:NJK65595 NTF65591:NTG65595 ODB65591:ODC65595 OMX65591:OMY65595 OWT65591:OWU65595 PGP65591:PGQ65595 PQL65591:PQM65595 QAH65591:QAI65595 QKD65591:QKE65595 QTZ65591:QUA65595 RDV65591:RDW65595 RNR65591:RNS65595 RXN65591:RXO65595 SHJ65591:SHK65595 SRF65591:SRG65595 TBB65591:TBC65595 TKX65591:TKY65595 TUT65591:TUU65595 UEP65591:UEQ65595 UOL65591:UOM65595 UYH65591:UYI65595 VID65591:VIE65595 VRZ65591:VSA65595 WBV65591:WBW65595 WLR65591:WLS65595 WVN65591:WVO65595 F131127:G131131 JB131127:JC131131 SX131127:SY131131 ACT131127:ACU131131 AMP131127:AMQ131131 AWL131127:AWM131131 BGH131127:BGI131131 BQD131127:BQE131131 BZZ131127:CAA131131 CJV131127:CJW131131 CTR131127:CTS131131 DDN131127:DDO131131 DNJ131127:DNK131131 DXF131127:DXG131131 EHB131127:EHC131131 EQX131127:EQY131131 FAT131127:FAU131131 FKP131127:FKQ131131 FUL131127:FUM131131 GEH131127:GEI131131 GOD131127:GOE131131 GXZ131127:GYA131131 HHV131127:HHW131131 HRR131127:HRS131131 IBN131127:IBO131131 ILJ131127:ILK131131 IVF131127:IVG131131 JFB131127:JFC131131 JOX131127:JOY131131 JYT131127:JYU131131 KIP131127:KIQ131131 KSL131127:KSM131131 LCH131127:LCI131131 LMD131127:LME131131 LVZ131127:LWA131131 MFV131127:MFW131131 MPR131127:MPS131131 MZN131127:MZO131131 NJJ131127:NJK131131 NTF131127:NTG131131 ODB131127:ODC131131 OMX131127:OMY131131 OWT131127:OWU131131 PGP131127:PGQ131131 PQL131127:PQM131131 QAH131127:QAI131131 QKD131127:QKE131131 QTZ131127:QUA131131 RDV131127:RDW131131 RNR131127:RNS131131 RXN131127:RXO131131 SHJ131127:SHK131131 SRF131127:SRG131131 TBB131127:TBC131131 TKX131127:TKY131131 TUT131127:TUU131131 UEP131127:UEQ131131 UOL131127:UOM131131 UYH131127:UYI131131 VID131127:VIE131131 VRZ131127:VSA131131 WBV131127:WBW131131 WLR131127:WLS131131 WVN131127:WVO131131 F196663:G196667 JB196663:JC196667 SX196663:SY196667 ACT196663:ACU196667 AMP196663:AMQ196667 AWL196663:AWM196667 BGH196663:BGI196667 BQD196663:BQE196667 BZZ196663:CAA196667 CJV196663:CJW196667 CTR196663:CTS196667 DDN196663:DDO196667 DNJ196663:DNK196667 DXF196663:DXG196667 EHB196663:EHC196667 EQX196663:EQY196667 FAT196663:FAU196667 FKP196663:FKQ196667 FUL196663:FUM196667 GEH196663:GEI196667 GOD196663:GOE196667 GXZ196663:GYA196667 HHV196663:HHW196667 HRR196663:HRS196667 IBN196663:IBO196667 ILJ196663:ILK196667 IVF196663:IVG196667 JFB196663:JFC196667 JOX196663:JOY196667 JYT196663:JYU196667 KIP196663:KIQ196667 KSL196663:KSM196667 LCH196663:LCI196667 LMD196663:LME196667 LVZ196663:LWA196667 MFV196663:MFW196667 MPR196663:MPS196667 MZN196663:MZO196667 NJJ196663:NJK196667 NTF196663:NTG196667 ODB196663:ODC196667 OMX196663:OMY196667 OWT196663:OWU196667 PGP196663:PGQ196667 PQL196663:PQM196667 QAH196663:QAI196667 QKD196663:QKE196667 QTZ196663:QUA196667 RDV196663:RDW196667 RNR196663:RNS196667 RXN196663:RXO196667 SHJ196663:SHK196667 SRF196663:SRG196667 TBB196663:TBC196667 TKX196663:TKY196667 TUT196663:TUU196667 UEP196663:UEQ196667 UOL196663:UOM196667 UYH196663:UYI196667 VID196663:VIE196667 VRZ196663:VSA196667 WBV196663:WBW196667 WLR196663:WLS196667 WVN196663:WVO196667 F262199:G262203 JB262199:JC262203 SX262199:SY262203 ACT262199:ACU262203 AMP262199:AMQ262203 AWL262199:AWM262203 BGH262199:BGI262203 BQD262199:BQE262203 BZZ262199:CAA262203 CJV262199:CJW262203 CTR262199:CTS262203 DDN262199:DDO262203 DNJ262199:DNK262203 DXF262199:DXG262203 EHB262199:EHC262203 EQX262199:EQY262203 FAT262199:FAU262203 FKP262199:FKQ262203 FUL262199:FUM262203 GEH262199:GEI262203 GOD262199:GOE262203 GXZ262199:GYA262203 HHV262199:HHW262203 HRR262199:HRS262203 IBN262199:IBO262203 ILJ262199:ILK262203 IVF262199:IVG262203 JFB262199:JFC262203 JOX262199:JOY262203 JYT262199:JYU262203 KIP262199:KIQ262203 KSL262199:KSM262203 LCH262199:LCI262203 LMD262199:LME262203 LVZ262199:LWA262203 MFV262199:MFW262203 MPR262199:MPS262203 MZN262199:MZO262203 NJJ262199:NJK262203 NTF262199:NTG262203 ODB262199:ODC262203 OMX262199:OMY262203 OWT262199:OWU262203 PGP262199:PGQ262203 PQL262199:PQM262203 QAH262199:QAI262203 QKD262199:QKE262203 QTZ262199:QUA262203 RDV262199:RDW262203 RNR262199:RNS262203 RXN262199:RXO262203 SHJ262199:SHK262203 SRF262199:SRG262203 TBB262199:TBC262203 TKX262199:TKY262203 TUT262199:TUU262203 UEP262199:UEQ262203 UOL262199:UOM262203 UYH262199:UYI262203 VID262199:VIE262203 VRZ262199:VSA262203 WBV262199:WBW262203 WLR262199:WLS262203 WVN262199:WVO262203 F327735:G327739 JB327735:JC327739 SX327735:SY327739 ACT327735:ACU327739 AMP327735:AMQ327739 AWL327735:AWM327739 BGH327735:BGI327739 BQD327735:BQE327739 BZZ327735:CAA327739 CJV327735:CJW327739 CTR327735:CTS327739 DDN327735:DDO327739 DNJ327735:DNK327739 DXF327735:DXG327739 EHB327735:EHC327739 EQX327735:EQY327739 FAT327735:FAU327739 FKP327735:FKQ327739 FUL327735:FUM327739 GEH327735:GEI327739 GOD327735:GOE327739 GXZ327735:GYA327739 HHV327735:HHW327739 HRR327735:HRS327739 IBN327735:IBO327739 ILJ327735:ILK327739 IVF327735:IVG327739 JFB327735:JFC327739 JOX327735:JOY327739 JYT327735:JYU327739 KIP327735:KIQ327739 KSL327735:KSM327739 LCH327735:LCI327739 LMD327735:LME327739 LVZ327735:LWA327739 MFV327735:MFW327739 MPR327735:MPS327739 MZN327735:MZO327739 NJJ327735:NJK327739 NTF327735:NTG327739 ODB327735:ODC327739 OMX327735:OMY327739 OWT327735:OWU327739 PGP327735:PGQ327739 PQL327735:PQM327739 QAH327735:QAI327739 QKD327735:QKE327739 QTZ327735:QUA327739 RDV327735:RDW327739 RNR327735:RNS327739 RXN327735:RXO327739 SHJ327735:SHK327739 SRF327735:SRG327739 TBB327735:TBC327739 TKX327735:TKY327739 TUT327735:TUU327739 UEP327735:UEQ327739 UOL327735:UOM327739 UYH327735:UYI327739 VID327735:VIE327739 VRZ327735:VSA327739 WBV327735:WBW327739 WLR327735:WLS327739 WVN327735:WVO327739 F393271:G393275 JB393271:JC393275 SX393271:SY393275 ACT393271:ACU393275 AMP393271:AMQ393275 AWL393271:AWM393275 BGH393271:BGI393275 BQD393271:BQE393275 BZZ393271:CAA393275 CJV393271:CJW393275 CTR393271:CTS393275 DDN393271:DDO393275 DNJ393271:DNK393275 DXF393271:DXG393275 EHB393271:EHC393275 EQX393271:EQY393275 FAT393271:FAU393275 FKP393271:FKQ393275 FUL393271:FUM393275 GEH393271:GEI393275 GOD393271:GOE393275 GXZ393271:GYA393275 HHV393271:HHW393275 HRR393271:HRS393275 IBN393271:IBO393275 ILJ393271:ILK393275 IVF393271:IVG393275 JFB393271:JFC393275 JOX393271:JOY393275 JYT393271:JYU393275 KIP393271:KIQ393275 KSL393271:KSM393275 LCH393271:LCI393275 LMD393271:LME393275 LVZ393271:LWA393275 MFV393271:MFW393275 MPR393271:MPS393275 MZN393271:MZO393275 NJJ393271:NJK393275 NTF393271:NTG393275 ODB393271:ODC393275 OMX393271:OMY393275 OWT393271:OWU393275 PGP393271:PGQ393275 PQL393271:PQM393275 QAH393271:QAI393275 QKD393271:QKE393275 QTZ393271:QUA393275 RDV393271:RDW393275 RNR393271:RNS393275 RXN393271:RXO393275 SHJ393271:SHK393275 SRF393271:SRG393275 TBB393271:TBC393275 TKX393271:TKY393275 TUT393271:TUU393275 UEP393271:UEQ393275 UOL393271:UOM393275 UYH393271:UYI393275 VID393271:VIE393275 VRZ393271:VSA393275 WBV393271:WBW393275 WLR393271:WLS393275 WVN393271:WVO393275 F458807:G458811 JB458807:JC458811 SX458807:SY458811 ACT458807:ACU458811 AMP458807:AMQ458811 AWL458807:AWM458811 BGH458807:BGI458811 BQD458807:BQE458811 BZZ458807:CAA458811 CJV458807:CJW458811 CTR458807:CTS458811 DDN458807:DDO458811 DNJ458807:DNK458811 DXF458807:DXG458811 EHB458807:EHC458811 EQX458807:EQY458811 FAT458807:FAU458811 FKP458807:FKQ458811 FUL458807:FUM458811 GEH458807:GEI458811 GOD458807:GOE458811 GXZ458807:GYA458811 HHV458807:HHW458811 HRR458807:HRS458811 IBN458807:IBO458811 ILJ458807:ILK458811 IVF458807:IVG458811 JFB458807:JFC458811 JOX458807:JOY458811 JYT458807:JYU458811 KIP458807:KIQ458811 KSL458807:KSM458811 LCH458807:LCI458811 LMD458807:LME458811 LVZ458807:LWA458811 MFV458807:MFW458811 MPR458807:MPS458811 MZN458807:MZO458811 NJJ458807:NJK458811 NTF458807:NTG458811 ODB458807:ODC458811 OMX458807:OMY458811 OWT458807:OWU458811 PGP458807:PGQ458811 PQL458807:PQM458811 QAH458807:QAI458811 QKD458807:QKE458811 QTZ458807:QUA458811 RDV458807:RDW458811 RNR458807:RNS458811 RXN458807:RXO458811 SHJ458807:SHK458811 SRF458807:SRG458811 TBB458807:TBC458811 TKX458807:TKY458811 TUT458807:TUU458811 UEP458807:UEQ458811 UOL458807:UOM458811 UYH458807:UYI458811 VID458807:VIE458811 VRZ458807:VSA458811 WBV458807:WBW458811 WLR458807:WLS458811 WVN458807:WVO458811 F524343:G524347 JB524343:JC524347 SX524343:SY524347 ACT524343:ACU524347 AMP524343:AMQ524347 AWL524343:AWM524347 BGH524343:BGI524347 BQD524343:BQE524347 BZZ524343:CAA524347 CJV524343:CJW524347 CTR524343:CTS524347 DDN524343:DDO524347 DNJ524343:DNK524347 DXF524343:DXG524347 EHB524343:EHC524347 EQX524343:EQY524347 FAT524343:FAU524347 FKP524343:FKQ524347 FUL524343:FUM524347 GEH524343:GEI524347 GOD524343:GOE524347 GXZ524343:GYA524347 HHV524343:HHW524347 HRR524343:HRS524347 IBN524343:IBO524347 ILJ524343:ILK524347 IVF524343:IVG524347 JFB524343:JFC524347 JOX524343:JOY524347 JYT524343:JYU524347 KIP524343:KIQ524347 KSL524343:KSM524347 LCH524343:LCI524347 LMD524343:LME524347 LVZ524343:LWA524347 MFV524343:MFW524347 MPR524343:MPS524347 MZN524343:MZO524347 NJJ524343:NJK524347 NTF524343:NTG524347 ODB524343:ODC524347 OMX524343:OMY524347 OWT524343:OWU524347 PGP524343:PGQ524347 PQL524343:PQM524347 QAH524343:QAI524347 QKD524343:QKE524347 QTZ524343:QUA524347 RDV524343:RDW524347 RNR524343:RNS524347 RXN524343:RXO524347 SHJ524343:SHK524347 SRF524343:SRG524347 TBB524343:TBC524347 TKX524343:TKY524347 TUT524343:TUU524347 UEP524343:UEQ524347 UOL524343:UOM524347 UYH524343:UYI524347 VID524343:VIE524347 VRZ524343:VSA524347 WBV524343:WBW524347 WLR524343:WLS524347 WVN524343:WVO524347 F589879:G589883 JB589879:JC589883 SX589879:SY589883 ACT589879:ACU589883 AMP589879:AMQ589883 AWL589879:AWM589883 BGH589879:BGI589883 BQD589879:BQE589883 BZZ589879:CAA589883 CJV589879:CJW589883 CTR589879:CTS589883 DDN589879:DDO589883 DNJ589879:DNK589883 DXF589879:DXG589883 EHB589879:EHC589883 EQX589879:EQY589883 FAT589879:FAU589883 FKP589879:FKQ589883 FUL589879:FUM589883 GEH589879:GEI589883 GOD589879:GOE589883 GXZ589879:GYA589883 HHV589879:HHW589883 HRR589879:HRS589883 IBN589879:IBO589883 ILJ589879:ILK589883 IVF589879:IVG589883 JFB589879:JFC589883 JOX589879:JOY589883 JYT589879:JYU589883 KIP589879:KIQ589883 KSL589879:KSM589883 LCH589879:LCI589883 LMD589879:LME589883 LVZ589879:LWA589883 MFV589879:MFW589883 MPR589879:MPS589883 MZN589879:MZO589883 NJJ589879:NJK589883 NTF589879:NTG589883 ODB589879:ODC589883 OMX589879:OMY589883 OWT589879:OWU589883 PGP589879:PGQ589883 PQL589879:PQM589883 QAH589879:QAI589883 QKD589879:QKE589883 QTZ589879:QUA589883 RDV589879:RDW589883 RNR589879:RNS589883 RXN589879:RXO589883 SHJ589879:SHK589883 SRF589879:SRG589883 TBB589879:TBC589883 TKX589879:TKY589883 TUT589879:TUU589883 UEP589879:UEQ589883 UOL589879:UOM589883 UYH589879:UYI589883 VID589879:VIE589883 VRZ589879:VSA589883 WBV589879:WBW589883 WLR589879:WLS589883 WVN589879:WVO589883 F655415:G655419 JB655415:JC655419 SX655415:SY655419 ACT655415:ACU655419 AMP655415:AMQ655419 AWL655415:AWM655419 BGH655415:BGI655419 BQD655415:BQE655419 BZZ655415:CAA655419 CJV655415:CJW655419 CTR655415:CTS655419 DDN655415:DDO655419 DNJ655415:DNK655419 DXF655415:DXG655419 EHB655415:EHC655419 EQX655415:EQY655419 FAT655415:FAU655419 FKP655415:FKQ655419 FUL655415:FUM655419 GEH655415:GEI655419 GOD655415:GOE655419 GXZ655415:GYA655419 HHV655415:HHW655419 HRR655415:HRS655419 IBN655415:IBO655419 ILJ655415:ILK655419 IVF655415:IVG655419 JFB655415:JFC655419 JOX655415:JOY655419 JYT655415:JYU655419 KIP655415:KIQ655419 KSL655415:KSM655419 LCH655415:LCI655419 LMD655415:LME655419 LVZ655415:LWA655419 MFV655415:MFW655419 MPR655415:MPS655419 MZN655415:MZO655419 NJJ655415:NJK655419 NTF655415:NTG655419 ODB655415:ODC655419 OMX655415:OMY655419 OWT655415:OWU655419 PGP655415:PGQ655419 PQL655415:PQM655419 QAH655415:QAI655419 QKD655415:QKE655419 QTZ655415:QUA655419 RDV655415:RDW655419 RNR655415:RNS655419 RXN655415:RXO655419 SHJ655415:SHK655419 SRF655415:SRG655419 TBB655415:TBC655419 TKX655415:TKY655419 TUT655415:TUU655419 UEP655415:UEQ655419 UOL655415:UOM655419 UYH655415:UYI655419 VID655415:VIE655419 VRZ655415:VSA655419 WBV655415:WBW655419 WLR655415:WLS655419 WVN655415:WVO655419 F720951:G720955 JB720951:JC720955 SX720951:SY720955 ACT720951:ACU720955 AMP720951:AMQ720955 AWL720951:AWM720955 BGH720951:BGI720955 BQD720951:BQE720955 BZZ720951:CAA720955 CJV720951:CJW720955 CTR720951:CTS720955 DDN720951:DDO720955 DNJ720951:DNK720955 DXF720951:DXG720955 EHB720951:EHC720955 EQX720951:EQY720955 FAT720951:FAU720955 FKP720951:FKQ720955 FUL720951:FUM720955 GEH720951:GEI720955 GOD720951:GOE720955 GXZ720951:GYA720955 HHV720951:HHW720955 HRR720951:HRS720955 IBN720951:IBO720955 ILJ720951:ILK720955 IVF720951:IVG720955 JFB720951:JFC720955 JOX720951:JOY720955 JYT720951:JYU720955 KIP720951:KIQ720955 KSL720951:KSM720955 LCH720951:LCI720955 LMD720951:LME720955 LVZ720951:LWA720955 MFV720951:MFW720955 MPR720951:MPS720955 MZN720951:MZO720955 NJJ720951:NJK720955 NTF720951:NTG720955 ODB720951:ODC720955 OMX720951:OMY720955 OWT720951:OWU720955 PGP720951:PGQ720955 PQL720951:PQM720955 QAH720951:QAI720955 QKD720951:QKE720955 QTZ720951:QUA720955 RDV720951:RDW720955 RNR720951:RNS720955 RXN720951:RXO720955 SHJ720951:SHK720955 SRF720951:SRG720955 TBB720951:TBC720955 TKX720951:TKY720955 TUT720951:TUU720955 UEP720951:UEQ720955 UOL720951:UOM720955 UYH720951:UYI720955 VID720951:VIE720955 VRZ720951:VSA720955 WBV720951:WBW720955 WLR720951:WLS720955 WVN720951:WVO720955 F786487:G786491 JB786487:JC786491 SX786487:SY786491 ACT786487:ACU786491 AMP786487:AMQ786491 AWL786487:AWM786491 BGH786487:BGI786491 BQD786487:BQE786491 BZZ786487:CAA786491 CJV786487:CJW786491 CTR786487:CTS786491 DDN786487:DDO786491 DNJ786487:DNK786491 DXF786487:DXG786491 EHB786487:EHC786491 EQX786487:EQY786491 FAT786487:FAU786491 FKP786487:FKQ786491 FUL786487:FUM786491 GEH786487:GEI786491 GOD786487:GOE786491 GXZ786487:GYA786491 HHV786487:HHW786491 HRR786487:HRS786491 IBN786487:IBO786491 ILJ786487:ILK786491 IVF786487:IVG786491 JFB786487:JFC786491 JOX786487:JOY786491 JYT786487:JYU786491 KIP786487:KIQ786491 KSL786487:KSM786491 LCH786487:LCI786491 LMD786487:LME786491 LVZ786487:LWA786491 MFV786487:MFW786491 MPR786487:MPS786491 MZN786487:MZO786491 NJJ786487:NJK786491 NTF786487:NTG786491 ODB786487:ODC786491 OMX786487:OMY786491 OWT786487:OWU786491 PGP786487:PGQ786491 PQL786487:PQM786491 QAH786487:QAI786491 QKD786487:QKE786491 QTZ786487:QUA786491 RDV786487:RDW786491 RNR786487:RNS786491 RXN786487:RXO786491 SHJ786487:SHK786491 SRF786487:SRG786491 TBB786487:TBC786491 TKX786487:TKY786491 TUT786487:TUU786491 UEP786487:UEQ786491 UOL786487:UOM786491 UYH786487:UYI786491 VID786487:VIE786491 VRZ786487:VSA786491 WBV786487:WBW786491 WLR786487:WLS786491 WVN786487:WVO786491 F852023:G852027 JB852023:JC852027 SX852023:SY852027 ACT852023:ACU852027 AMP852023:AMQ852027 AWL852023:AWM852027 BGH852023:BGI852027 BQD852023:BQE852027 BZZ852023:CAA852027 CJV852023:CJW852027 CTR852023:CTS852027 DDN852023:DDO852027 DNJ852023:DNK852027 DXF852023:DXG852027 EHB852023:EHC852027 EQX852023:EQY852027 FAT852023:FAU852027 FKP852023:FKQ852027 FUL852023:FUM852027 GEH852023:GEI852027 GOD852023:GOE852027 GXZ852023:GYA852027 HHV852023:HHW852027 HRR852023:HRS852027 IBN852023:IBO852027 ILJ852023:ILK852027 IVF852023:IVG852027 JFB852023:JFC852027 JOX852023:JOY852027 JYT852023:JYU852027 KIP852023:KIQ852027 KSL852023:KSM852027 LCH852023:LCI852027 LMD852023:LME852027 LVZ852023:LWA852027 MFV852023:MFW852027 MPR852023:MPS852027 MZN852023:MZO852027 NJJ852023:NJK852027 NTF852023:NTG852027 ODB852023:ODC852027 OMX852023:OMY852027 OWT852023:OWU852027 PGP852023:PGQ852027 PQL852023:PQM852027 QAH852023:QAI852027 QKD852023:QKE852027 QTZ852023:QUA852027 RDV852023:RDW852027 RNR852023:RNS852027 RXN852023:RXO852027 SHJ852023:SHK852027 SRF852023:SRG852027 TBB852023:TBC852027 TKX852023:TKY852027 TUT852023:TUU852027 UEP852023:UEQ852027 UOL852023:UOM852027 UYH852023:UYI852027 VID852023:VIE852027 VRZ852023:VSA852027 WBV852023:WBW852027 WLR852023:WLS852027 WVN852023:WVO852027 F917559:G917563 JB917559:JC917563 SX917559:SY917563 ACT917559:ACU917563 AMP917559:AMQ917563 AWL917559:AWM917563 BGH917559:BGI917563 BQD917559:BQE917563 BZZ917559:CAA917563 CJV917559:CJW917563 CTR917559:CTS917563 DDN917559:DDO917563 DNJ917559:DNK917563 DXF917559:DXG917563 EHB917559:EHC917563 EQX917559:EQY917563 FAT917559:FAU917563 FKP917559:FKQ917563 FUL917559:FUM917563 GEH917559:GEI917563 GOD917559:GOE917563 GXZ917559:GYA917563 HHV917559:HHW917563 HRR917559:HRS917563 IBN917559:IBO917563 ILJ917559:ILK917563 IVF917559:IVG917563 JFB917559:JFC917563 JOX917559:JOY917563 JYT917559:JYU917563 KIP917559:KIQ917563 KSL917559:KSM917563 LCH917559:LCI917563 LMD917559:LME917563 LVZ917559:LWA917563 MFV917559:MFW917563 MPR917559:MPS917563 MZN917559:MZO917563 NJJ917559:NJK917563 NTF917559:NTG917563 ODB917559:ODC917563 OMX917559:OMY917563 OWT917559:OWU917563 PGP917559:PGQ917563 PQL917559:PQM917563 QAH917559:QAI917563 QKD917559:QKE917563 QTZ917559:QUA917563 RDV917559:RDW917563 RNR917559:RNS917563 RXN917559:RXO917563 SHJ917559:SHK917563 SRF917559:SRG917563 TBB917559:TBC917563 TKX917559:TKY917563 TUT917559:TUU917563 UEP917559:UEQ917563 UOL917559:UOM917563 UYH917559:UYI917563 VID917559:VIE917563 VRZ917559:VSA917563 WBV917559:WBW917563 WLR917559:WLS917563 WVN917559:WVO917563 F983095:G983099 JB983095:JC983099 SX983095:SY983099 ACT983095:ACU983099 AMP983095:AMQ983099 AWL983095:AWM983099 BGH983095:BGI983099 BQD983095:BQE983099 BZZ983095:CAA983099 CJV983095:CJW983099 CTR983095:CTS983099 DDN983095:DDO983099 DNJ983095:DNK983099 DXF983095:DXG983099 EHB983095:EHC983099 EQX983095:EQY983099 FAT983095:FAU983099 FKP983095:FKQ983099 FUL983095:FUM983099 GEH983095:GEI983099 GOD983095:GOE983099 GXZ983095:GYA983099 HHV983095:HHW983099 HRR983095:HRS983099 IBN983095:IBO983099 ILJ983095:ILK983099 IVF983095:IVG983099 JFB983095:JFC983099 JOX983095:JOY983099 JYT983095:JYU983099 KIP983095:KIQ983099 KSL983095:KSM983099 LCH983095:LCI983099 LMD983095:LME983099 LVZ983095:LWA983099 MFV983095:MFW983099 MPR983095:MPS983099 MZN983095:MZO983099 NJJ983095:NJK983099 NTF983095:NTG983099 ODB983095:ODC983099 OMX983095:OMY983099 OWT983095:OWU983099 PGP983095:PGQ983099 PQL983095:PQM983099 QAH983095:QAI983099 QKD983095:QKE983099 QTZ983095:QUA983099 RDV983095:RDW983099 RNR983095:RNS983099 RXN983095:RXO983099 SHJ983095:SHK983099 SRF983095:SRG983099 TBB983095:TBC983099 TKX983095:TKY983099 TUT983095:TUU983099 UEP983095:UEQ983099 UOL983095:UOM983099 UYH983095:UYI983099 VID983095:VIE983099 VRZ983095:VSA983099 WBV983095:WBW983099 WLR983095:WLS983099 WVN983095:WVO983099 J65585:J65589 JF65585:JF65589 TB65585:TB65589 ACX65585:ACX65589 AMT65585:AMT65589 AWP65585:AWP65589 BGL65585:BGL65589 BQH65585:BQH65589 CAD65585:CAD65589 CJZ65585:CJZ65589 CTV65585:CTV65589 DDR65585:DDR65589 DNN65585:DNN65589 DXJ65585:DXJ65589 EHF65585:EHF65589 ERB65585:ERB65589 FAX65585:FAX65589 FKT65585:FKT65589 FUP65585:FUP65589 GEL65585:GEL65589 GOH65585:GOH65589 GYD65585:GYD65589 HHZ65585:HHZ65589 HRV65585:HRV65589 IBR65585:IBR65589 ILN65585:ILN65589 IVJ65585:IVJ65589 JFF65585:JFF65589 JPB65585:JPB65589 JYX65585:JYX65589 KIT65585:KIT65589 KSP65585:KSP65589 LCL65585:LCL65589 LMH65585:LMH65589 LWD65585:LWD65589 MFZ65585:MFZ65589 MPV65585:MPV65589 MZR65585:MZR65589 NJN65585:NJN65589 NTJ65585:NTJ65589 ODF65585:ODF65589 ONB65585:ONB65589 OWX65585:OWX65589 PGT65585:PGT65589 PQP65585:PQP65589 QAL65585:QAL65589 QKH65585:QKH65589 QUD65585:QUD65589 RDZ65585:RDZ65589 RNV65585:RNV65589 RXR65585:RXR65589 SHN65585:SHN65589 SRJ65585:SRJ65589 TBF65585:TBF65589 TLB65585:TLB65589 TUX65585:TUX65589 UET65585:UET65589 UOP65585:UOP65589 UYL65585:UYL65589 VIH65585:VIH65589 VSD65585:VSD65589 WBZ65585:WBZ65589 WLV65585:WLV65589 WVR65585:WVR65589 J131121:J131125 JF131121:JF131125 TB131121:TB131125 ACX131121:ACX131125 AMT131121:AMT131125 AWP131121:AWP131125 BGL131121:BGL131125 BQH131121:BQH131125 CAD131121:CAD131125 CJZ131121:CJZ131125 CTV131121:CTV131125 DDR131121:DDR131125 DNN131121:DNN131125 DXJ131121:DXJ131125 EHF131121:EHF131125 ERB131121:ERB131125 FAX131121:FAX131125 FKT131121:FKT131125 FUP131121:FUP131125 GEL131121:GEL131125 GOH131121:GOH131125 GYD131121:GYD131125 HHZ131121:HHZ131125 HRV131121:HRV131125 IBR131121:IBR131125 ILN131121:ILN131125 IVJ131121:IVJ131125 JFF131121:JFF131125 JPB131121:JPB131125 JYX131121:JYX131125 KIT131121:KIT131125 KSP131121:KSP131125 LCL131121:LCL131125 LMH131121:LMH131125 LWD131121:LWD131125 MFZ131121:MFZ131125 MPV131121:MPV131125 MZR131121:MZR131125 NJN131121:NJN131125 NTJ131121:NTJ131125 ODF131121:ODF131125 ONB131121:ONB131125 OWX131121:OWX131125 PGT131121:PGT131125 PQP131121:PQP131125 QAL131121:QAL131125 QKH131121:QKH131125 QUD131121:QUD131125 RDZ131121:RDZ131125 RNV131121:RNV131125 RXR131121:RXR131125 SHN131121:SHN131125 SRJ131121:SRJ131125 TBF131121:TBF131125 TLB131121:TLB131125 TUX131121:TUX131125 UET131121:UET131125 UOP131121:UOP131125 UYL131121:UYL131125 VIH131121:VIH131125 VSD131121:VSD131125 WBZ131121:WBZ131125 WLV131121:WLV131125 WVR131121:WVR131125 J196657:J196661 JF196657:JF196661 TB196657:TB196661 ACX196657:ACX196661 AMT196657:AMT196661 AWP196657:AWP196661 BGL196657:BGL196661 BQH196657:BQH196661 CAD196657:CAD196661 CJZ196657:CJZ196661 CTV196657:CTV196661 DDR196657:DDR196661 DNN196657:DNN196661 DXJ196657:DXJ196661 EHF196657:EHF196661 ERB196657:ERB196661 FAX196657:FAX196661 FKT196657:FKT196661 FUP196657:FUP196661 GEL196657:GEL196661 GOH196657:GOH196661 GYD196657:GYD196661 HHZ196657:HHZ196661 HRV196657:HRV196661 IBR196657:IBR196661 ILN196657:ILN196661 IVJ196657:IVJ196661 JFF196657:JFF196661 JPB196657:JPB196661 JYX196657:JYX196661 KIT196657:KIT196661 KSP196657:KSP196661 LCL196657:LCL196661 LMH196657:LMH196661 LWD196657:LWD196661 MFZ196657:MFZ196661 MPV196657:MPV196661 MZR196657:MZR196661 NJN196657:NJN196661 NTJ196657:NTJ196661 ODF196657:ODF196661 ONB196657:ONB196661 OWX196657:OWX196661 PGT196657:PGT196661 PQP196657:PQP196661 QAL196657:QAL196661 QKH196657:QKH196661 QUD196657:QUD196661 RDZ196657:RDZ196661 RNV196657:RNV196661 RXR196657:RXR196661 SHN196657:SHN196661 SRJ196657:SRJ196661 TBF196657:TBF196661 TLB196657:TLB196661 TUX196657:TUX196661 UET196657:UET196661 UOP196657:UOP196661 UYL196657:UYL196661 VIH196657:VIH196661 VSD196657:VSD196661 WBZ196657:WBZ196661 WLV196657:WLV196661 WVR196657:WVR196661 J262193:J262197 JF262193:JF262197 TB262193:TB262197 ACX262193:ACX262197 AMT262193:AMT262197 AWP262193:AWP262197 BGL262193:BGL262197 BQH262193:BQH262197 CAD262193:CAD262197 CJZ262193:CJZ262197 CTV262193:CTV262197 DDR262193:DDR262197 DNN262193:DNN262197 DXJ262193:DXJ262197 EHF262193:EHF262197 ERB262193:ERB262197 FAX262193:FAX262197 FKT262193:FKT262197 FUP262193:FUP262197 GEL262193:GEL262197 GOH262193:GOH262197 GYD262193:GYD262197 HHZ262193:HHZ262197 HRV262193:HRV262197 IBR262193:IBR262197 ILN262193:ILN262197 IVJ262193:IVJ262197 JFF262193:JFF262197 JPB262193:JPB262197 JYX262193:JYX262197 KIT262193:KIT262197 KSP262193:KSP262197 LCL262193:LCL262197 LMH262193:LMH262197 LWD262193:LWD262197 MFZ262193:MFZ262197 MPV262193:MPV262197 MZR262193:MZR262197 NJN262193:NJN262197 NTJ262193:NTJ262197 ODF262193:ODF262197 ONB262193:ONB262197 OWX262193:OWX262197 PGT262193:PGT262197 PQP262193:PQP262197 QAL262193:QAL262197 QKH262193:QKH262197 QUD262193:QUD262197 RDZ262193:RDZ262197 RNV262193:RNV262197 RXR262193:RXR262197 SHN262193:SHN262197 SRJ262193:SRJ262197 TBF262193:TBF262197 TLB262193:TLB262197 TUX262193:TUX262197 UET262193:UET262197 UOP262193:UOP262197 UYL262193:UYL262197 VIH262193:VIH262197 VSD262193:VSD262197 WBZ262193:WBZ262197 WLV262193:WLV262197 WVR262193:WVR262197 J327729:J327733 JF327729:JF327733 TB327729:TB327733 ACX327729:ACX327733 AMT327729:AMT327733 AWP327729:AWP327733 BGL327729:BGL327733 BQH327729:BQH327733 CAD327729:CAD327733 CJZ327729:CJZ327733 CTV327729:CTV327733 DDR327729:DDR327733 DNN327729:DNN327733 DXJ327729:DXJ327733 EHF327729:EHF327733 ERB327729:ERB327733 FAX327729:FAX327733 FKT327729:FKT327733 FUP327729:FUP327733 GEL327729:GEL327733 GOH327729:GOH327733 GYD327729:GYD327733 HHZ327729:HHZ327733 HRV327729:HRV327733 IBR327729:IBR327733 ILN327729:ILN327733 IVJ327729:IVJ327733 JFF327729:JFF327733 JPB327729:JPB327733 JYX327729:JYX327733 KIT327729:KIT327733 KSP327729:KSP327733 LCL327729:LCL327733 LMH327729:LMH327733 LWD327729:LWD327733 MFZ327729:MFZ327733 MPV327729:MPV327733 MZR327729:MZR327733 NJN327729:NJN327733 NTJ327729:NTJ327733 ODF327729:ODF327733 ONB327729:ONB327733 OWX327729:OWX327733 PGT327729:PGT327733 PQP327729:PQP327733 QAL327729:QAL327733 QKH327729:QKH327733 QUD327729:QUD327733 RDZ327729:RDZ327733 RNV327729:RNV327733 RXR327729:RXR327733 SHN327729:SHN327733 SRJ327729:SRJ327733 TBF327729:TBF327733 TLB327729:TLB327733 TUX327729:TUX327733 UET327729:UET327733 UOP327729:UOP327733 UYL327729:UYL327733 VIH327729:VIH327733 VSD327729:VSD327733 WBZ327729:WBZ327733 WLV327729:WLV327733 WVR327729:WVR327733 J393265:J393269 JF393265:JF393269 TB393265:TB393269 ACX393265:ACX393269 AMT393265:AMT393269 AWP393265:AWP393269 BGL393265:BGL393269 BQH393265:BQH393269 CAD393265:CAD393269 CJZ393265:CJZ393269 CTV393265:CTV393269 DDR393265:DDR393269 DNN393265:DNN393269 DXJ393265:DXJ393269 EHF393265:EHF393269 ERB393265:ERB393269 FAX393265:FAX393269 FKT393265:FKT393269 FUP393265:FUP393269 GEL393265:GEL393269 GOH393265:GOH393269 GYD393265:GYD393269 HHZ393265:HHZ393269 HRV393265:HRV393269 IBR393265:IBR393269 ILN393265:ILN393269 IVJ393265:IVJ393269 JFF393265:JFF393269 JPB393265:JPB393269 JYX393265:JYX393269 KIT393265:KIT393269 KSP393265:KSP393269 LCL393265:LCL393269 LMH393265:LMH393269 LWD393265:LWD393269 MFZ393265:MFZ393269 MPV393265:MPV393269 MZR393265:MZR393269 NJN393265:NJN393269 NTJ393265:NTJ393269 ODF393265:ODF393269 ONB393265:ONB393269 OWX393265:OWX393269 PGT393265:PGT393269 PQP393265:PQP393269 QAL393265:QAL393269 QKH393265:QKH393269 QUD393265:QUD393269 RDZ393265:RDZ393269 RNV393265:RNV393269 RXR393265:RXR393269 SHN393265:SHN393269 SRJ393265:SRJ393269 TBF393265:TBF393269 TLB393265:TLB393269 TUX393265:TUX393269 UET393265:UET393269 UOP393265:UOP393269 UYL393265:UYL393269 VIH393265:VIH393269 VSD393265:VSD393269 WBZ393265:WBZ393269 WLV393265:WLV393269 WVR393265:WVR393269 J458801:J458805 JF458801:JF458805 TB458801:TB458805 ACX458801:ACX458805 AMT458801:AMT458805 AWP458801:AWP458805 BGL458801:BGL458805 BQH458801:BQH458805 CAD458801:CAD458805 CJZ458801:CJZ458805 CTV458801:CTV458805 DDR458801:DDR458805 DNN458801:DNN458805 DXJ458801:DXJ458805 EHF458801:EHF458805 ERB458801:ERB458805 FAX458801:FAX458805 FKT458801:FKT458805 FUP458801:FUP458805 GEL458801:GEL458805 GOH458801:GOH458805 GYD458801:GYD458805 HHZ458801:HHZ458805 HRV458801:HRV458805 IBR458801:IBR458805 ILN458801:ILN458805 IVJ458801:IVJ458805 JFF458801:JFF458805 JPB458801:JPB458805 JYX458801:JYX458805 KIT458801:KIT458805 KSP458801:KSP458805 LCL458801:LCL458805 LMH458801:LMH458805 LWD458801:LWD458805 MFZ458801:MFZ458805 MPV458801:MPV458805 MZR458801:MZR458805 NJN458801:NJN458805 NTJ458801:NTJ458805 ODF458801:ODF458805 ONB458801:ONB458805 OWX458801:OWX458805 PGT458801:PGT458805 PQP458801:PQP458805 QAL458801:QAL458805 QKH458801:QKH458805 QUD458801:QUD458805 RDZ458801:RDZ458805 RNV458801:RNV458805 RXR458801:RXR458805 SHN458801:SHN458805 SRJ458801:SRJ458805 TBF458801:TBF458805 TLB458801:TLB458805 TUX458801:TUX458805 UET458801:UET458805 UOP458801:UOP458805 UYL458801:UYL458805 VIH458801:VIH458805 VSD458801:VSD458805 WBZ458801:WBZ458805 WLV458801:WLV458805 WVR458801:WVR458805 J524337:J524341 JF524337:JF524341 TB524337:TB524341 ACX524337:ACX524341 AMT524337:AMT524341 AWP524337:AWP524341 BGL524337:BGL524341 BQH524337:BQH524341 CAD524337:CAD524341 CJZ524337:CJZ524341 CTV524337:CTV524341 DDR524337:DDR524341 DNN524337:DNN524341 DXJ524337:DXJ524341 EHF524337:EHF524341 ERB524337:ERB524341 FAX524337:FAX524341 FKT524337:FKT524341 FUP524337:FUP524341 GEL524337:GEL524341 GOH524337:GOH524341 GYD524337:GYD524341 HHZ524337:HHZ524341 HRV524337:HRV524341 IBR524337:IBR524341 ILN524337:ILN524341 IVJ524337:IVJ524341 JFF524337:JFF524341 JPB524337:JPB524341 JYX524337:JYX524341 KIT524337:KIT524341 KSP524337:KSP524341 LCL524337:LCL524341 LMH524337:LMH524341 LWD524337:LWD524341 MFZ524337:MFZ524341 MPV524337:MPV524341 MZR524337:MZR524341 NJN524337:NJN524341 NTJ524337:NTJ524341 ODF524337:ODF524341 ONB524337:ONB524341 OWX524337:OWX524341 PGT524337:PGT524341 PQP524337:PQP524341 QAL524337:QAL524341 QKH524337:QKH524341 QUD524337:QUD524341 RDZ524337:RDZ524341 RNV524337:RNV524341 RXR524337:RXR524341 SHN524337:SHN524341 SRJ524337:SRJ524341 TBF524337:TBF524341 TLB524337:TLB524341 TUX524337:TUX524341 UET524337:UET524341 UOP524337:UOP524341 UYL524337:UYL524341 VIH524337:VIH524341 VSD524337:VSD524341 WBZ524337:WBZ524341 WLV524337:WLV524341 WVR524337:WVR524341 J589873:J589877 JF589873:JF589877 TB589873:TB589877 ACX589873:ACX589877 AMT589873:AMT589877 AWP589873:AWP589877 BGL589873:BGL589877 BQH589873:BQH589877 CAD589873:CAD589877 CJZ589873:CJZ589877 CTV589873:CTV589877 DDR589873:DDR589877 DNN589873:DNN589877 DXJ589873:DXJ589877 EHF589873:EHF589877 ERB589873:ERB589877 FAX589873:FAX589877 FKT589873:FKT589877 FUP589873:FUP589877 GEL589873:GEL589877 GOH589873:GOH589877 GYD589873:GYD589877 HHZ589873:HHZ589877 HRV589873:HRV589877 IBR589873:IBR589877 ILN589873:ILN589877 IVJ589873:IVJ589877 JFF589873:JFF589877 JPB589873:JPB589877 JYX589873:JYX589877 KIT589873:KIT589877 KSP589873:KSP589877 LCL589873:LCL589877 LMH589873:LMH589877 LWD589873:LWD589877 MFZ589873:MFZ589877 MPV589873:MPV589877 MZR589873:MZR589877 NJN589873:NJN589877 NTJ589873:NTJ589877 ODF589873:ODF589877 ONB589873:ONB589877 OWX589873:OWX589877 PGT589873:PGT589877 PQP589873:PQP589877 QAL589873:QAL589877 QKH589873:QKH589877 QUD589873:QUD589877 RDZ589873:RDZ589877 RNV589873:RNV589877 RXR589873:RXR589877 SHN589873:SHN589877 SRJ589873:SRJ589877 TBF589873:TBF589877 TLB589873:TLB589877 TUX589873:TUX589877 UET589873:UET589877 UOP589873:UOP589877 UYL589873:UYL589877 VIH589873:VIH589877 VSD589873:VSD589877 WBZ589873:WBZ589877 WLV589873:WLV589877 WVR589873:WVR589877 J655409:J655413 JF655409:JF655413 TB655409:TB655413 ACX655409:ACX655413 AMT655409:AMT655413 AWP655409:AWP655413 BGL655409:BGL655413 BQH655409:BQH655413 CAD655409:CAD655413 CJZ655409:CJZ655413 CTV655409:CTV655413 DDR655409:DDR655413 DNN655409:DNN655413 DXJ655409:DXJ655413 EHF655409:EHF655413 ERB655409:ERB655413 FAX655409:FAX655413 FKT655409:FKT655413 FUP655409:FUP655413 GEL655409:GEL655413 GOH655409:GOH655413 GYD655409:GYD655413 HHZ655409:HHZ655413 HRV655409:HRV655413 IBR655409:IBR655413 ILN655409:ILN655413 IVJ655409:IVJ655413 JFF655409:JFF655413 JPB655409:JPB655413 JYX655409:JYX655413 KIT655409:KIT655413 KSP655409:KSP655413 LCL655409:LCL655413 LMH655409:LMH655413 LWD655409:LWD655413 MFZ655409:MFZ655413 MPV655409:MPV655413 MZR655409:MZR655413 NJN655409:NJN655413 NTJ655409:NTJ655413 ODF655409:ODF655413 ONB655409:ONB655413 OWX655409:OWX655413 PGT655409:PGT655413 PQP655409:PQP655413 QAL655409:QAL655413 QKH655409:QKH655413 QUD655409:QUD655413 RDZ655409:RDZ655413 RNV655409:RNV655413 RXR655409:RXR655413 SHN655409:SHN655413 SRJ655409:SRJ655413 TBF655409:TBF655413 TLB655409:TLB655413 TUX655409:TUX655413 UET655409:UET655413 UOP655409:UOP655413 UYL655409:UYL655413 VIH655409:VIH655413 VSD655409:VSD655413 WBZ655409:WBZ655413 WLV655409:WLV655413 WVR655409:WVR655413 J720945:J720949 JF720945:JF720949 TB720945:TB720949 ACX720945:ACX720949 AMT720945:AMT720949 AWP720945:AWP720949 BGL720945:BGL720949 BQH720945:BQH720949 CAD720945:CAD720949 CJZ720945:CJZ720949 CTV720945:CTV720949 DDR720945:DDR720949 DNN720945:DNN720949 DXJ720945:DXJ720949 EHF720945:EHF720949 ERB720945:ERB720949 FAX720945:FAX720949 FKT720945:FKT720949 FUP720945:FUP720949 GEL720945:GEL720949 GOH720945:GOH720949 GYD720945:GYD720949 HHZ720945:HHZ720949 HRV720945:HRV720949 IBR720945:IBR720949 ILN720945:ILN720949 IVJ720945:IVJ720949 JFF720945:JFF720949 JPB720945:JPB720949 JYX720945:JYX720949 KIT720945:KIT720949 KSP720945:KSP720949 LCL720945:LCL720949 LMH720945:LMH720949 LWD720945:LWD720949 MFZ720945:MFZ720949 MPV720945:MPV720949 MZR720945:MZR720949 NJN720945:NJN720949 NTJ720945:NTJ720949 ODF720945:ODF720949 ONB720945:ONB720949 OWX720945:OWX720949 PGT720945:PGT720949 PQP720945:PQP720949 QAL720945:QAL720949 QKH720945:QKH720949 QUD720945:QUD720949 RDZ720945:RDZ720949 RNV720945:RNV720949 RXR720945:RXR720949 SHN720945:SHN720949 SRJ720945:SRJ720949 TBF720945:TBF720949 TLB720945:TLB720949 TUX720945:TUX720949 UET720945:UET720949 UOP720945:UOP720949 UYL720945:UYL720949 VIH720945:VIH720949 VSD720945:VSD720949 WBZ720945:WBZ720949 WLV720945:WLV720949 WVR720945:WVR720949 J786481:J786485 JF786481:JF786485 TB786481:TB786485 ACX786481:ACX786485 AMT786481:AMT786485 AWP786481:AWP786485 BGL786481:BGL786485 BQH786481:BQH786485 CAD786481:CAD786485 CJZ786481:CJZ786485 CTV786481:CTV786485 DDR786481:DDR786485 DNN786481:DNN786485 DXJ786481:DXJ786485 EHF786481:EHF786485 ERB786481:ERB786485 FAX786481:FAX786485 FKT786481:FKT786485 FUP786481:FUP786485 GEL786481:GEL786485 GOH786481:GOH786485 GYD786481:GYD786485 HHZ786481:HHZ786485 HRV786481:HRV786485 IBR786481:IBR786485 ILN786481:ILN786485 IVJ786481:IVJ786485 JFF786481:JFF786485 JPB786481:JPB786485 JYX786481:JYX786485 KIT786481:KIT786485 KSP786481:KSP786485 LCL786481:LCL786485 LMH786481:LMH786485 LWD786481:LWD786485 MFZ786481:MFZ786485 MPV786481:MPV786485 MZR786481:MZR786485 NJN786481:NJN786485 NTJ786481:NTJ786485 ODF786481:ODF786485 ONB786481:ONB786485 OWX786481:OWX786485 PGT786481:PGT786485 PQP786481:PQP786485 QAL786481:QAL786485 QKH786481:QKH786485 QUD786481:QUD786485 RDZ786481:RDZ786485 RNV786481:RNV786485 RXR786481:RXR786485 SHN786481:SHN786485 SRJ786481:SRJ786485 TBF786481:TBF786485 TLB786481:TLB786485 TUX786481:TUX786485 UET786481:UET786485 UOP786481:UOP786485 UYL786481:UYL786485 VIH786481:VIH786485 VSD786481:VSD786485 WBZ786481:WBZ786485 WLV786481:WLV786485 WVR786481:WVR786485 J852017:J852021 JF852017:JF852021 TB852017:TB852021 ACX852017:ACX852021 AMT852017:AMT852021 AWP852017:AWP852021 BGL852017:BGL852021 BQH852017:BQH852021 CAD852017:CAD852021 CJZ852017:CJZ852021 CTV852017:CTV852021 DDR852017:DDR852021 DNN852017:DNN852021 DXJ852017:DXJ852021 EHF852017:EHF852021 ERB852017:ERB852021 FAX852017:FAX852021 FKT852017:FKT852021 FUP852017:FUP852021 GEL852017:GEL852021 GOH852017:GOH852021 GYD852017:GYD852021 HHZ852017:HHZ852021 HRV852017:HRV852021 IBR852017:IBR852021 ILN852017:ILN852021 IVJ852017:IVJ852021 JFF852017:JFF852021 JPB852017:JPB852021 JYX852017:JYX852021 KIT852017:KIT852021 KSP852017:KSP852021 LCL852017:LCL852021 LMH852017:LMH852021 LWD852017:LWD852021 MFZ852017:MFZ852021 MPV852017:MPV852021 MZR852017:MZR852021 NJN852017:NJN852021 NTJ852017:NTJ852021 ODF852017:ODF852021 ONB852017:ONB852021 OWX852017:OWX852021 PGT852017:PGT852021 PQP852017:PQP852021 QAL852017:QAL852021 QKH852017:QKH852021 QUD852017:QUD852021 RDZ852017:RDZ852021 RNV852017:RNV852021 RXR852017:RXR852021 SHN852017:SHN852021 SRJ852017:SRJ852021 TBF852017:TBF852021 TLB852017:TLB852021 TUX852017:TUX852021 UET852017:UET852021 UOP852017:UOP852021 UYL852017:UYL852021 VIH852017:VIH852021 VSD852017:VSD852021 WBZ852017:WBZ852021 WLV852017:WLV852021 WVR852017:WVR852021 J917553:J917557 JF917553:JF917557 TB917553:TB917557 ACX917553:ACX917557 AMT917553:AMT917557 AWP917553:AWP917557 BGL917553:BGL917557 BQH917553:BQH917557 CAD917553:CAD917557 CJZ917553:CJZ917557 CTV917553:CTV917557 DDR917553:DDR917557 DNN917553:DNN917557 DXJ917553:DXJ917557 EHF917553:EHF917557 ERB917553:ERB917557 FAX917553:FAX917557 FKT917553:FKT917557 FUP917553:FUP917557 GEL917553:GEL917557 GOH917553:GOH917557 GYD917553:GYD917557 HHZ917553:HHZ917557 HRV917553:HRV917557 IBR917553:IBR917557 ILN917553:ILN917557 IVJ917553:IVJ917557 JFF917553:JFF917557 JPB917553:JPB917557 JYX917553:JYX917557 KIT917553:KIT917557 KSP917553:KSP917557 LCL917553:LCL917557 LMH917553:LMH917557 LWD917553:LWD917557 MFZ917553:MFZ917557 MPV917553:MPV917557 MZR917553:MZR917557 NJN917553:NJN917557 NTJ917553:NTJ917557 ODF917553:ODF917557 ONB917553:ONB917557 OWX917553:OWX917557 PGT917553:PGT917557 PQP917553:PQP917557 QAL917553:QAL917557 QKH917553:QKH917557 QUD917553:QUD917557 RDZ917553:RDZ917557 RNV917553:RNV917557 RXR917553:RXR917557 SHN917553:SHN917557 SRJ917553:SRJ917557 TBF917553:TBF917557 TLB917553:TLB917557 TUX917553:TUX917557 UET917553:UET917557 UOP917553:UOP917557 UYL917553:UYL917557 VIH917553:VIH917557 VSD917553:VSD917557 WBZ917553:WBZ917557 WLV917553:WLV917557 WVR917553:WVR917557 J983089:J983093 JF983089:JF983093 TB983089:TB983093 ACX983089:ACX983093 AMT983089:AMT983093 AWP983089:AWP983093 BGL983089:BGL983093 BQH983089:BQH983093 CAD983089:CAD983093 CJZ983089:CJZ983093 CTV983089:CTV983093 DDR983089:DDR983093 DNN983089:DNN983093 DXJ983089:DXJ983093 EHF983089:EHF983093 ERB983089:ERB983093 FAX983089:FAX983093 FKT983089:FKT983093 FUP983089:FUP983093 GEL983089:GEL983093 GOH983089:GOH983093 GYD983089:GYD983093 HHZ983089:HHZ983093 HRV983089:HRV983093 IBR983089:IBR983093 ILN983089:ILN983093 IVJ983089:IVJ983093 JFF983089:JFF983093 JPB983089:JPB983093 JYX983089:JYX983093 KIT983089:KIT983093 KSP983089:KSP983093 LCL983089:LCL983093 LMH983089:LMH983093 LWD983089:LWD983093 MFZ983089:MFZ983093 MPV983089:MPV983093 MZR983089:MZR983093 NJN983089:NJN983093 NTJ983089:NTJ983093 ODF983089:ODF983093 ONB983089:ONB983093 OWX983089:OWX983093 PGT983089:PGT983093 PQP983089:PQP983093 QAL983089:QAL983093 QKH983089:QKH983093 QUD983089:QUD983093 RDZ983089:RDZ983093 RNV983089:RNV983093 RXR983089:RXR983093 SHN983089:SHN983093 SRJ983089:SRJ983093 TBF983089:TBF983093 TLB983089:TLB983093 TUX983089:TUX983093 UET983089:UET983093 UOP983089:UOP983093 UYL983089:UYL983093 VIH983089:VIH983093 VSD983089:VSD983093 WBZ983089:WBZ983093 WLV983089:WLV983093 WVR983089:WVR983093 J65582:J65583 JF65582:JF65583 TB65582:TB65583 ACX65582:ACX65583 AMT65582:AMT65583 AWP65582:AWP65583 BGL65582:BGL65583 BQH65582:BQH65583 CAD65582:CAD65583 CJZ65582:CJZ65583 CTV65582:CTV65583 DDR65582:DDR65583 DNN65582:DNN65583 DXJ65582:DXJ65583 EHF65582:EHF65583 ERB65582:ERB65583 FAX65582:FAX65583 FKT65582:FKT65583 FUP65582:FUP65583 GEL65582:GEL65583 GOH65582:GOH65583 GYD65582:GYD65583 HHZ65582:HHZ65583 HRV65582:HRV65583 IBR65582:IBR65583 ILN65582:ILN65583 IVJ65582:IVJ65583 JFF65582:JFF65583 JPB65582:JPB65583 JYX65582:JYX65583 KIT65582:KIT65583 KSP65582:KSP65583 LCL65582:LCL65583 LMH65582:LMH65583 LWD65582:LWD65583 MFZ65582:MFZ65583 MPV65582:MPV65583 MZR65582:MZR65583 NJN65582:NJN65583 NTJ65582:NTJ65583 ODF65582:ODF65583 ONB65582:ONB65583 OWX65582:OWX65583 PGT65582:PGT65583 PQP65582:PQP65583 QAL65582:QAL65583 QKH65582:QKH65583 QUD65582:QUD65583 RDZ65582:RDZ65583 RNV65582:RNV65583 RXR65582:RXR65583 SHN65582:SHN65583 SRJ65582:SRJ65583 TBF65582:TBF65583 TLB65582:TLB65583 TUX65582:TUX65583 UET65582:UET65583 UOP65582:UOP65583 UYL65582:UYL65583 VIH65582:VIH65583 VSD65582:VSD65583 WBZ65582:WBZ65583 WLV65582:WLV65583 WVR65582:WVR65583 J131118:J131119 JF131118:JF131119 TB131118:TB131119 ACX131118:ACX131119 AMT131118:AMT131119 AWP131118:AWP131119 BGL131118:BGL131119 BQH131118:BQH131119 CAD131118:CAD131119 CJZ131118:CJZ131119 CTV131118:CTV131119 DDR131118:DDR131119 DNN131118:DNN131119 DXJ131118:DXJ131119 EHF131118:EHF131119 ERB131118:ERB131119 FAX131118:FAX131119 FKT131118:FKT131119 FUP131118:FUP131119 GEL131118:GEL131119 GOH131118:GOH131119 GYD131118:GYD131119 HHZ131118:HHZ131119 HRV131118:HRV131119 IBR131118:IBR131119 ILN131118:ILN131119 IVJ131118:IVJ131119 JFF131118:JFF131119 JPB131118:JPB131119 JYX131118:JYX131119 KIT131118:KIT131119 KSP131118:KSP131119 LCL131118:LCL131119 LMH131118:LMH131119 LWD131118:LWD131119 MFZ131118:MFZ131119 MPV131118:MPV131119 MZR131118:MZR131119 NJN131118:NJN131119 NTJ131118:NTJ131119 ODF131118:ODF131119 ONB131118:ONB131119 OWX131118:OWX131119 PGT131118:PGT131119 PQP131118:PQP131119 QAL131118:QAL131119 QKH131118:QKH131119 QUD131118:QUD131119 RDZ131118:RDZ131119 RNV131118:RNV131119 RXR131118:RXR131119 SHN131118:SHN131119 SRJ131118:SRJ131119 TBF131118:TBF131119 TLB131118:TLB131119 TUX131118:TUX131119 UET131118:UET131119 UOP131118:UOP131119 UYL131118:UYL131119 VIH131118:VIH131119 VSD131118:VSD131119 WBZ131118:WBZ131119 WLV131118:WLV131119 WVR131118:WVR131119 J196654:J196655 JF196654:JF196655 TB196654:TB196655 ACX196654:ACX196655 AMT196654:AMT196655 AWP196654:AWP196655 BGL196654:BGL196655 BQH196654:BQH196655 CAD196654:CAD196655 CJZ196654:CJZ196655 CTV196654:CTV196655 DDR196654:DDR196655 DNN196654:DNN196655 DXJ196654:DXJ196655 EHF196654:EHF196655 ERB196654:ERB196655 FAX196654:FAX196655 FKT196654:FKT196655 FUP196654:FUP196655 GEL196654:GEL196655 GOH196654:GOH196655 GYD196654:GYD196655 HHZ196654:HHZ196655 HRV196654:HRV196655 IBR196654:IBR196655 ILN196654:ILN196655 IVJ196654:IVJ196655 JFF196654:JFF196655 JPB196654:JPB196655 JYX196654:JYX196655 KIT196654:KIT196655 KSP196654:KSP196655 LCL196654:LCL196655 LMH196654:LMH196655 LWD196654:LWD196655 MFZ196654:MFZ196655 MPV196654:MPV196655 MZR196654:MZR196655 NJN196654:NJN196655 NTJ196654:NTJ196655 ODF196654:ODF196655 ONB196654:ONB196655 OWX196654:OWX196655 PGT196654:PGT196655 PQP196654:PQP196655 QAL196654:QAL196655 QKH196654:QKH196655 QUD196654:QUD196655 RDZ196654:RDZ196655 RNV196654:RNV196655 RXR196654:RXR196655 SHN196654:SHN196655 SRJ196654:SRJ196655 TBF196654:TBF196655 TLB196654:TLB196655 TUX196654:TUX196655 UET196654:UET196655 UOP196654:UOP196655 UYL196654:UYL196655 VIH196654:VIH196655 VSD196654:VSD196655 WBZ196654:WBZ196655 WLV196654:WLV196655 WVR196654:WVR196655 J262190:J262191 JF262190:JF262191 TB262190:TB262191 ACX262190:ACX262191 AMT262190:AMT262191 AWP262190:AWP262191 BGL262190:BGL262191 BQH262190:BQH262191 CAD262190:CAD262191 CJZ262190:CJZ262191 CTV262190:CTV262191 DDR262190:DDR262191 DNN262190:DNN262191 DXJ262190:DXJ262191 EHF262190:EHF262191 ERB262190:ERB262191 FAX262190:FAX262191 FKT262190:FKT262191 FUP262190:FUP262191 GEL262190:GEL262191 GOH262190:GOH262191 GYD262190:GYD262191 HHZ262190:HHZ262191 HRV262190:HRV262191 IBR262190:IBR262191 ILN262190:ILN262191 IVJ262190:IVJ262191 JFF262190:JFF262191 JPB262190:JPB262191 JYX262190:JYX262191 KIT262190:KIT262191 KSP262190:KSP262191 LCL262190:LCL262191 LMH262190:LMH262191 LWD262190:LWD262191 MFZ262190:MFZ262191 MPV262190:MPV262191 MZR262190:MZR262191 NJN262190:NJN262191 NTJ262190:NTJ262191 ODF262190:ODF262191 ONB262190:ONB262191 OWX262190:OWX262191 PGT262190:PGT262191 PQP262190:PQP262191 QAL262190:QAL262191 QKH262190:QKH262191 QUD262190:QUD262191 RDZ262190:RDZ262191 RNV262190:RNV262191 RXR262190:RXR262191 SHN262190:SHN262191 SRJ262190:SRJ262191 TBF262190:TBF262191 TLB262190:TLB262191 TUX262190:TUX262191 UET262190:UET262191 UOP262190:UOP262191 UYL262190:UYL262191 VIH262190:VIH262191 VSD262190:VSD262191 WBZ262190:WBZ262191 WLV262190:WLV262191 WVR262190:WVR262191 J327726:J327727 JF327726:JF327727 TB327726:TB327727 ACX327726:ACX327727 AMT327726:AMT327727 AWP327726:AWP327727 BGL327726:BGL327727 BQH327726:BQH327727 CAD327726:CAD327727 CJZ327726:CJZ327727 CTV327726:CTV327727 DDR327726:DDR327727 DNN327726:DNN327727 DXJ327726:DXJ327727 EHF327726:EHF327727 ERB327726:ERB327727 FAX327726:FAX327727 FKT327726:FKT327727 FUP327726:FUP327727 GEL327726:GEL327727 GOH327726:GOH327727 GYD327726:GYD327727 HHZ327726:HHZ327727 HRV327726:HRV327727 IBR327726:IBR327727 ILN327726:ILN327727 IVJ327726:IVJ327727 JFF327726:JFF327727 JPB327726:JPB327727 JYX327726:JYX327727 KIT327726:KIT327727 KSP327726:KSP327727 LCL327726:LCL327727 LMH327726:LMH327727 LWD327726:LWD327727 MFZ327726:MFZ327727 MPV327726:MPV327727 MZR327726:MZR327727 NJN327726:NJN327727 NTJ327726:NTJ327727 ODF327726:ODF327727 ONB327726:ONB327727 OWX327726:OWX327727 PGT327726:PGT327727 PQP327726:PQP327727 QAL327726:QAL327727 QKH327726:QKH327727 QUD327726:QUD327727 RDZ327726:RDZ327727 RNV327726:RNV327727 RXR327726:RXR327727 SHN327726:SHN327727 SRJ327726:SRJ327727 TBF327726:TBF327727 TLB327726:TLB327727 TUX327726:TUX327727 UET327726:UET327727 UOP327726:UOP327727 UYL327726:UYL327727 VIH327726:VIH327727 VSD327726:VSD327727 WBZ327726:WBZ327727 WLV327726:WLV327727 WVR327726:WVR327727 J393262:J393263 JF393262:JF393263 TB393262:TB393263 ACX393262:ACX393263 AMT393262:AMT393263 AWP393262:AWP393263 BGL393262:BGL393263 BQH393262:BQH393263 CAD393262:CAD393263 CJZ393262:CJZ393263 CTV393262:CTV393263 DDR393262:DDR393263 DNN393262:DNN393263 DXJ393262:DXJ393263 EHF393262:EHF393263 ERB393262:ERB393263 FAX393262:FAX393263 FKT393262:FKT393263 FUP393262:FUP393263 GEL393262:GEL393263 GOH393262:GOH393263 GYD393262:GYD393263 HHZ393262:HHZ393263 HRV393262:HRV393263 IBR393262:IBR393263 ILN393262:ILN393263 IVJ393262:IVJ393263 JFF393262:JFF393263 JPB393262:JPB393263 JYX393262:JYX393263 KIT393262:KIT393263 KSP393262:KSP393263 LCL393262:LCL393263 LMH393262:LMH393263 LWD393262:LWD393263 MFZ393262:MFZ393263 MPV393262:MPV393263 MZR393262:MZR393263 NJN393262:NJN393263 NTJ393262:NTJ393263 ODF393262:ODF393263 ONB393262:ONB393263 OWX393262:OWX393263 PGT393262:PGT393263 PQP393262:PQP393263 QAL393262:QAL393263 QKH393262:QKH393263 QUD393262:QUD393263 RDZ393262:RDZ393263 RNV393262:RNV393263 RXR393262:RXR393263 SHN393262:SHN393263 SRJ393262:SRJ393263 TBF393262:TBF393263 TLB393262:TLB393263 TUX393262:TUX393263 UET393262:UET393263 UOP393262:UOP393263 UYL393262:UYL393263 VIH393262:VIH393263 VSD393262:VSD393263 WBZ393262:WBZ393263 WLV393262:WLV393263 WVR393262:WVR393263 J458798:J458799 JF458798:JF458799 TB458798:TB458799 ACX458798:ACX458799 AMT458798:AMT458799 AWP458798:AWP458799 BGL458798:BGL458799 BQH458798:BQH458799 CAD458798:CAD458799 CJZ458798:CJZ458799 CTV458798:CTV458799 DDR458798:DDR458799 DNN458798:DNN458799 DXJ458798:DXJ458799 EHF458798:EHF458799 ERB458798:ERB458799 FAX458798:FAX458799 FKT458798:FKT458799 FUP458798:FUP458799 GEL458798:GEL458799 GOH458798:GOH458799 GYD458798:GYD458799 HHZ458798:HHZ458799 HRV458798:HRV458799 IBR458798:IBR458799 ILN458798:ILN458799 IVJ458798:IVJ458799 JFF458798:JFF458799 JPB458798:JPB458799 JYX458798:JYX458799 KIT458798:KIT458799 KSP458798:KSP458799 LCL458798:LCL458799 LMH458798:LMH458799 LWD458798:LWD458799 MFZ458798:MFZ458799 MPV458798:MPV458799 MZR458798:MZR458799 NJN458798:NJN458799 NTJ458798:NTJ458799 ODF458798:ODF458799 ONB458798:ONB458799 OWX458798:OWX458799 PGT458798:PGT458799 PQP458798:PQP458799 QAL458798:QAL458799 QKH458798:QKH458799 QUD458798:QUD458799 RDZ458798:RDZ458799 RNV458798:RNV458799 RXR458798:RXR458799 SHN458798:SHN458799 SRJ458798:SRJ458799 TBF458798:TBF458799 TLB458798:TLB458799 TUX458798:TUX458799 UET458798:UET458799 UOP458798:UOP458799 UYL458798:UYL458799 VIH458798:VIH458799 VSD458798:VSD458799 WBZ458798:WBZ458799 WLV458798:WLV458799 WVR458798:WVR458799 J524334:J524335 JF524334:JF524335 TB524334:TB524335 ACX524334:ACX524335 AMT524334:AMT524335 AWP524334:AWP524335 BGL524334:BGL524335 BQH524334:BQH524335 CAD524334:CAD524335 CJZ524334:CJZ524335 CTV524334:CTV524335 DDR524334:DDR524335 DNN524334:DNN524335 DXJ524334:DXJ524335 EHF524334:EHF524335 ERB524334:ERB524335 FAX524334:FAX524335 FKT524334:FKT524335 FUP524334:FUP524335 GEL524334:GEL524335 GOH524334:GOH524335 GYD524334:GYD524335 HHZ524334:HHZ524335 HRV524334:HRV524335 IBR524334:IBR524335 ILN524334:ILN524335 IVJ524334:IVJ524335 JFF524334:JFF524335 JPB524334:JPB524335 JYX524334:JYX524335 KIT524334:KIT524335 KSP524334:KSP524335 LCL524334:LCL524335 LMH524334:LMH524335 LWD524334:LWD524335 MFZ524334:MFZ524335 MPV524334:MPV524335 MZR524334:MZR524335 NJN524334:NJN524335 NTJ524334:NTJ524335 ODF524334:ODF524335 ONB524334:ONB524335 OWX524334:OWX524335 PGT524334:PGT524335 PQP524334:PQP524335 QAL524334:QAL524335 QKH524334:QKH524335 QUD524334:QUD524335 RDZ524334:RDZ524335 RNV524334:RNV524335 RXR524334:RXR524335 SHN524334:SHN524335 SRJ524334:SRJ524335 TBF524334:TBF524335 TLB524334:TLB524335 TUX524334:TUX524335 UET524334:UET524335 UOP524334:UOP524335 UYL524334:UYL524335 VIH524334:VIH524335 VSD524334:VSD524335 WBZ524334:WBZ524335 WLV524334:WLV524335 WVR524334:WVR524335 J589870:J589871 JF589870:JF589871 TB589870:TB589871 ACX589870:ACX589871 AMT589870:AMT589871 AWP589870:AWP589871 BGL589870:BGL589871 BQH589870:BQH589871 CAD589870:CAD589871 CJZ589870:CJZ589871 CTV589870:CTV589871 DDR589870:DDR589871 DNN589870:DNN589871 DXJ589870:DXJ589871 EHF589870:EHF589871 ERB589870:ERB589871 FAX589870:FAX589871 FKT589870:FKT589871 FUP589870:FUP589871 GEL589870:GEL589871 GOH589870:GOH589871 GYD589870:GYD589871 HHZ589870:HHZ589871 HRV589870:HRV589871 IBR589870:IBR589871 ILN589870:ILN589871 IVJ589870:IVJ589871 JFF589870:JFF589871 JPB589870:JPB589871 JYX589870:JYX589871 KIT589870:KIT589871 KSP589870:KSP589871 LCL589870:LCL589871 LMH589870:LMH589871 LWD589870:LWD589871 MFZ589870:MFZ589871 MPV589870:MPV589871 MZR589870:MZR589871 NJN589870:NJN589871 NTJ589870:NTJ589871 ODF589870:ODF589871 ONB589870:ONB589871 OWX589870:OWX589871 PGT589870:PGT589871 PQP589870:PQP589871 QAL589870:QAL589871 QKH589870:QKH589871 QUD589870:QUD589871 RDZ589870:RDZ589871 RNV589870:RNV589871 RXR589870:RXR589871 SHN589870:SHN589871 SRJ589870:SRJ589871 TBF589870:TBF589871 TLB589870:TLB589871 TUX589870:TUX589871 UET589870:UET589871 UOP589870:UOP589871 UYL589870:UYL589871 VIH589870:VIH589871 VSD589870:VSD589871 WBZ589870:WBZ589871 WLV589870:WLV589871 WVR589870:WVR589871 J655406:J655407 JF655406:JF655407 TB655406:TB655407 ACX655406:ACX655407 AMT655406:AMT655407 AWP655406:AWP655407 BGL655406:BGL655407 BQH655406:BQH655407 CAD655406:CAD655407 CJZ655406:CJZ655407 CTV655406:CTV655407 DDR655406:DDR655407 DNN655406:DNN655407 DXJ655406:DXJ655407 EHF655406:EHF655407 ERB655406:ERB655407 FAX655406:FAX655407 FKT655406:FKT655407 FUP655406:FUP655407 GEL655406:GEL655407 GOH655406:GOH655407 GYD655406:GYD655407 HHZ655406:HHZ655407 HRV655406:HRV655407 IBR655406:IBR655407 ILN655406:ILN655407 IVJ655406:IVJ655407 JFF655406:JFF655407 JPB655406:JPB655407 JYX655406:JYX655407 KIT655406:KIT655407 KSP655406:KSP655407 LCL655406:LCL655407 LMH655406:LMH655407 LWD655406:LWD655407 MFZ655406:MFZ655407 MPV655406:MPV655407 MZR655406:MZR655407 NJN655406:NJN655407 NTJ655406:NTJ655407 ODF655406:ODF655407 ONB655406:ONB655407 OWX655406:OWX655407 PGT655406:PGT655407 PQP655406:PQP655407 QAL655406:QAL655407 QKH655406:QKH655407 QUD655406:QUD655407 RDZ655406:RDZ655407 RNV655406:RNV655407 RXR655406:RXR655407 SHN655406:SHN655407 SRJ655406:SRJ655407 TBF655406:TBF655407 TLB655406:TLB655407 TUX655406:TUX655407 UET655406:UET655407 UOP655406:UOP655407 UYL655406:UYL655407 VIH655406:VIH655407 VSD655406:VSD655407 WBZ655406:WBZ655407 WLV655406:WLV655407 WVR655406:WVR655407 J720942:J720943 JF720942:JF720943 TB720942:TB720943 ACX720942:ACX720943 AMT720942:AMT720943 AWP720942:AWP720943 BGL720942:BGL720943 BQH720942:BQH720943 CAD720942:CAD720943 CJZ720942:CJZ720943 CTV720942:CTV720943 DDR720942:DDR720943 DNN720942:DNN720943 DXJ720942:DXJ720943 EHF720942:EHF720943 ERB720942:ERB720943 FAX720942:FAX720943 FKT720942:FKT720943 FUP720942:FUP720943 GEL720942:GEL720943 GOH720942:GOH720943 GYD720942:GYD720943 HHZ720942:HHZ720943 HRV720942:HRV720943 IBR720942:IBR720943 ILN720942:ILN720943 IVJ720942:IVJ720943 JFF720942:JFF720943 JPB720942:JPB720943 JYX720942:JYX720943 KIT720942:KIT720943 KSP720942:KSP720943 LCL720942:LCL720943 LMH720942:LMH720943 LWD720942:LWD720943 MFZ720942:MFZ720943 MPV720942:MPV720943 MZR720942:MZR720943 NJN720942:NJN720943 NTJ720942:NTJ720943 ODF720942:ODF720943 ONB720942:ONB720943 OWX720942:OWX720943 PGT720942:PGT720943 PQP720942:PQP720943 QAL720942:QAL720943 QKH720942:QKH720943 QUD720942:QUD720943 RDZ720942:RDZ720943 RNV720942:RNV720943 RXR720942:RXR720943 SHN720942:SHN720943 SRJ720942:SRJ720943 TBF720942:TBF720943 TLB720942:TLB720943 TUX720942:TUX720943 UET720942:UET720943 UOP720942:UOP720943 UYL720942:UYL720943 VIH720942:VIH720943 VSD720942:VSD720943 WBZ720942:WBZ720943 WLV720942:WLV720943 WVR720942:WVR720943 J786478:J786479 JF786478:JF786479 TB786478:TB786479 ACX786478:ACX786479 AMT786478:AMT786479 AWP786478:AWP786479 BGL786478:BGL786479 BQH786478:BQH786479 CAD786478:CAD786479 CJZ786478:CJZ786479 CTV786478:CTV786479 DDR786478:DDR786479 DNN786478:DNN786479 DXJ786478:DXJ786479 EHF786478:EHF786479 ERB786478:ERB786479 FAX786478:FAX786479 FKT786478:FKT786479 FUP786478:FUP786479 GEL786478:GEL786479 GOH786478:GOH786479 GYD786478:GYD786479 HHZ786478:HHZ786479 HRV786478:HRV786479 IBR786478:IBR786479 ILN786478:ILN786479 IVJ786478:IVJ786479 JFF786478:JFF786479 JPB786478:JPB786479 JYX786478:JYX786479 KIT786478:KIT786479 KSP786478:KSP786479 LCL786478:LCL786479 LMH786478:LMH786479 LWD786478:LWD786479 MFZ786478:MFZ786479 MPV786478:MPV786479 MZR786478:MZR786479 NJN786478:NJN786479 NTJ786478:NTJ786479 ODF786478:ODF786479 ONB786478:ONB786479 OWX786478:OWX786479 PGT786478:PGT786479 PQP786478:PQP786479 QAL786478:QAL786479 QKH786478:QKH786479 QUD786478:QUD786479 RDZ786478:RDZ786479 RNV786478:RNV786479 RXR786478:RXR786479 SHN786478:SHN786479 SRJ786478:SRJ786479 TBF786478:TBF786479 TLB786478:TLB786479 TUX786478:TUX786479 UET786478:UET786479 UOP786478:UOP786479 UYL786478:UYL786479 VIH786478:VIH786479 VSD786478:VSD786479 WBZ786478:WBZ786479 WLV786478:WLV786479 WVR786478:WVR786479 J852014:J852015 JF852014:JF852015 TB852014:TB852015 ACX852014:ACX852015 AMT852014:AMT852015 AWP852014:AWP852015 BGL852014:BGL852015 BQH852014:BQH852015 CAD852014:CAD852015 CJZ852014:CJZ852015 CTV852014:CTV852015 DDR852014:DDR852015 DNN852014:DNN852015 DXJ852014:DXJ852015 EHF852014:EHF852015 ERB852014:ERB852015 FAX852014:FAX852015 FKT852014:FKT852015 FUP852014:FUP852015 GEL852014:GEL852015 GOH852014:GOH852015 GYD852014:GYD852015 HHZ852014:HHZ852015 HRV852014:HRV852015 IBR852014:IBR852015 ILN852014:ILN852015 IVJ852014:IVJ852015 JFF852014:JFF852015 JPB852014:JPB852015 JYX852014:JYX852015 KIT852014:KIT852015 KSP852014:KSP852015 LCL852014:LCL852015 LMH852014:LMH852015 LWD852014:LWD852015 MFZ852014:MFZ852015 MPV852014:MPV852015 MZR852014:MZR852015 NJN852014:NJN852015 NTJ852014:NTJ852015 ODF852014:ODF852015 ONB852014:ONB852015 OWX852014:OWX852015 PGT852014:PGT852015 PQP852014:PQP852015 QAL852014:QAL852015 QKH852014:QKH852015 QUD852014:QUD852015 RDZ852014:RDZ852015 RNV852014:RNV852015 RXR852014:RXR852015 SHN852014:SHN852015 SRJ852014:SRJ852015 TBF852014:TBF852015 TLB852014:TLB852015 TUX852014:TUX852015 UET852014:UET852015 UOP852014:UOP852015 UYL852014:UYL852015 VIH852014:VIH852015 VSD852014:VSD852015 WBZ852014:WBZ852015 WLV852014:WLV852015 WVR852014:WVR852015 J917550:J917551 JF917550:JF917551 TB917550:TB917551 ACX917550:ACX917551 AMT917550:AMT917551 AWP917550:AWP917551 BGL917550:BGL917551 BQH917550:BQH917551 CAD917550:CAD917551 CJZ917550:CJZ917551 CTV917550:CTV917551 DDR917550:DDR917551 DNN917550:DNN917551 DXJ917550:DXJ917551 EHF917550:EHF917551 ERB917550:ERB917551 FAX917550:FAX917551 FKT917550:FKT917551 FUP917550:FUP917551 GEL917550:GEL917551 GOH917550:GOH917551 GYD917550:GYD917551 HHZ917550:HHZ917551 HRV917550:HRV917551 IBR917550:IBR917551 ILN917550:ILN917551 IVJ917550:IVJ917551 JFF917550:JFF917551 JPB917550:JPB917551 JYX917550:JYX917551 KIT917550:KIT917551 KSP917550:KSP917551 LCL917550:LCL917551 LMH917550:LMH917551 LWD917550:LWD917551 MFZ917550:MFZ917551 MPV917550:MPV917551 MZR917550:MZR917551 NJN917550:NJN917551 NTJ917550:NTJ917551 ODF917550:ODF917551 ONB917550:ONB917551 OWX917550:OWX917551 PGT917550:PGT917551 PQP917550:PQP917551 QAL917550:QAL917551 QKH917550:QKH917551 QUD917550:QUD917551 RDZ917550:RDZ917551 RNV917550:RNV917551 RXR917550:RXR917551 SHN917550:SHN917551 SRJ917550:SRJ917551 TBF917550:TBF917551 TLB917550:TLB917551 TUX917550:TUX917551 UET917550:UET917551 UOP917550:UOP917551 UYL917550:UYL917551 VIH917550:VIH917551 VSD917550:VSD917551 WBZ917550:WBZ917551 WLV917550:WLV917551 WVR917550:WVR917551 J983086:J983087 JF983086:JF983087 TB983086:TB983087 ACX983086:ACX983087 AMT983086:AMT983087 AWP983086:AWP983087 BGL983086:BGL983087 BQH983086:BQH983087 CAD983086:CAD983087 CJZ983086:CJZ983087 CTV983086:CTV983087 DDR983086:DDR983087 DNN983086:DNN983087 DXJ983086:DXJ983087 EHF983086:EHF983087 ERB983086:ERB983087 FAX983086:FAX983087 FKT983086:FKT983087 FUP983086:FUP983087 GEL983086:GEL983087 GOH983086:GOH983087 GYD983086:GYD983087 HHZ983086:HHZ983087 HRV983086:HRV983087 IBR983086:IBR983087 ILN983086:ILN983087 IVJ983086:IVJ983087 JFF983086:JFF983087 JPB983086:JPB983087 JYX983086:JYX983087 KIT983086:KIT983087 KSP983086:KSP983087 LCL983086:LCL983087 LMH983086:LMH983087 LWD983086:LWD983087 MFZ983086:MFZ983087 MPV983086:MPV983087 MZR983086:MZR983087 NJN983086:NJN983087 NTJ983086:NTJ983087 ODF983086:ODF983087 ONB983086:ONB983087 OWX983086:OWX983087 PGT983086:PGT983087 PQP983086:PQP983087 QAL983086:QAL983087 QKH983086:QKH983087 QUD983086:QUD983087 RDZ983086:RDZ983087 RNV983086:RNV983087 RXR983086:RXR983087 SHN983086:SHN983087 SRJ983086:SRJ983087 TBF983086:TBF983087 TLB983086:TLB983087 TUX983086:TUX983087 UET983086:UET983087 UOP983086:UOP983087 UYL983086:UYL983087 VIH983086:VIH983087 VSD983086:VSD983087 WBZ983086:WBZ983087 WLV983086:WLV983087 WVR983086:WVR983087 F65582:G65583 JB65582:JC65583 SX65582:SY65583 ACT65582:ACU65583 AMP65582:AMQ65583 AWL65582:AWM65583 BGH65582:BGI65583 BQD65582:BQE65583 BZZ65582:CAA65583 CJV65582:CJW65583 CTR65582:CTS65583 DDN65582:DDO65583 DNJ65582:DNK65583 DXF65582:DXG65583 EHB65582:EHC65583 EQX65582:EQY65583 FAT65582:FAU65583 FKP65582:FKQ65583 FUL65582:FUM65583 GEH65582:GEI65583 GOD65582:GOE65583 GXZ65582:GYA65583 HHV65582:HHW65583 HRR65582:HRS65583 IBN65582:IBO65583 ILJ65582:ILK65583 IVF65582:IVG65583 JFB65582:JFC65583 JOX65582:JOY65583 JYT65582:JYU65583 KIP65582:KIQ65583 KSL65582:KSM65583 LCH65582:LCI65583 LMD65582:LME65583 LVZ65582:LWA65583 MFV65582:MFW65583 MPR65582:MPS65583 MZN65582:MZO65583 NJJ65582:NJK65583 NTF65582:NTG65583 ODB65582:ODC65583 OMX65582:OMY65583 OWT65582:OWU65583 PGP65582:PGQ65583 PQL65582:PQM65583 QAH65582:QAI65583 QKD65582:QKE65583 QTZ65582:QUA65583 RDV65582:RDW65583 RNR65582:RNS65583 RXN65582:RXO65583 SHJ65582:SHK65583 SRF65582:SRG65583 TBB65582:TBC65583 TKX65582:TKY65583 TUT65582:TUU65583 UEP65582:UEQ65583 UOL65582:UOM65583 UYH65582:UYI65583 VID65582:VIE65583 VRZ65582:VSA65583 WBV65582:WBW65583 WLR65582:WLS65583 WVN65582:WVO65583 F131118:G131119 JB131118:JC131119 SX131118:SY131119 ACT131118:ACU131119 AMP131118:AMQ131119 AWL131118:AWM131119 BGH131118:BGI131119 BQD131118:BQE131119 BZZ131118:CAA131119 CJV131118:CJW131119 CTR131118:CTS131119 DDN131118:DDO131119 DNJ131118:DNK131119 DXF131118:DXG131119 EHB131118:EHC131119 EQX131118:EQY131119 FAT131118:FAU131119 FKP131118:FKQ131119 FUL131118:FUM131119 GEH131118:GEI131119 GOD131118:GOE131119 GXZ131118:GYA131119 HHV131118:HHW131119 HRR131118:HRS131119 IBN131118:IBO131119 ILJ131118:ILK131119 IVF131118:IVG131119 JFB131118:JFC131119 JOX131118:JOY131119 JYT131118:JYU131119 KIP131118:KIQ131119 KSL131118:KSM131119 LCH131118:LCI131119 LMD131118:LME131119 LVZ131118:LWA131119 MFV131118:MFW131119 MPR131118:MPS131119 MZN131118:MZO131119 NJJ131118:NJK131119 NTF131118:NTG131119 ODB131118:ODC131119 OMX131118:OMY131119 OWT131118:OWU131119 PGP131118:PGQ131119 PQL131118:PQM131119 QAH131118:QAI131119 QKD131118:QKE131119 QTZ131118:QUA131119 RDV131118:RDW131119 RNR131118:RNS131119 RXN131118:RXO131119 SHJ131118:SHK131119 SRF131118:SRG131119 TBB131118:TBC131119 TKX131118:TKY131119 TUT131118:TUU131119 UEP131118:UEQ131119 UOL131118:UOM131119 UYH131118:UYI131119 VID131118:VIE131119 VRZ131118:VSA131119 WBV131118:WBW131119 WLR131118:WLS131119 WVN131118:WVO131119 F196654:G196655 JB196654:JC196655 SX196654:SY196655 ACT196654:ACU196655 AMP196654:AMQ196655 AWL196654:AWM196655 BGH196654:BGI196655 BQD196654:BQE196655 BZZ196654:CAA196655 CJV196654:CJW196655 CTR196654:CTS196655 DDN196654:DDO196655 DNJ196654:DNK196655 DXF196654:DXG196655 EHB196654:EHC196655 EQX196654:EQY196655 FAT196654:FAU196655 FKP196654:FKQ196655 FUL196654:FUM196655 GEH196654:GEI196655 GOD196654:GOE196655 GXZ196654:GYA196655 HHV196654:HHW196655 HRR196654:HRS196655 IBN196654:IBO196655 ILJ196654:ILK196655 IVF196654:IVG196655 JFB196654:JFC196655 JOX196654:JOY196655 JYT196654:JYU196655 KIP196654:KIQ196655 KSL196654:KSM196655 LCH196654:LCI196655 LMD196654:LME196655 LVZ196654:LWA196655 MFV196654:MFW196655 MPR196654:MPS196655 MZN196654:MZO196655 NJJ196654:NJK196655 NTF196654:NTG196655 ODB196654:ODC196655 OMX196654:OMY196655 OWT196654:OWU196655 PGP196654:PGQ196655 PQL196654:PQM196655 QAH196654:QAI196655 QKD196654:QKE196655 QTZ196654:QUA196655 RDV196654:RDW196655 RNR196654:RNS196655 RXN196654:RXO196655 SHJ196654:SHK196655 SRF196654:SRG196655 TBB196654:TBC196655 TKX196654:TKY196655 TUT196654:TUU196655 UEP196654:UEQ196655 UOL196654:UOM196655 UYH196654:UYI196655 VID196654:VIE196655 VRZ196654:VSA196655 WBV196654:WBW196655 WLR196654:WLS196655 WVN196654:WVO196655 F262190:G262191 JB262190:JC262191 SX262190:SY262191 ACT262190:ACU262191 AMP262190:AMQ262191 AWL262190:AWM262191 BGH262190:BGI262191 BQD262190:BQE262191 BZZ262190:CAA262191 CJV262190:CJW262191 CTR262190:CTS262191 DDN262190:DDO262191 DNJ262190:DNK262191 DXF262190:DXG262191 EHB262190:EHC262191 EQX262190:EQY262191 FAT262190:FAU262191 FKP262190:FKQ262191 FUL262190:FUM262191 GEH262190:GEI262191 GOD262190:GOE262191 GXZ262190:GYA262191 HHV262190:HHW262191 HRR262190:HRS262191 IBN262190:IBO262191 ILJ262190:ILK262191 IVF262190:IVG262191 JFB262190:JFC262191 JOX262190:JOY262191 JYT262190:JYU262191 KIP262190:KIQ262191 KSL262190:KSM262191 LCH262190:LCI262191 LMD262190:LME262191 LVZ262190:LWA262191 MFV262190:MFW262191 MPR262190:MPS262191 MZN262190:MZO262191 NJJ262190:NJK262191 NTF262190:NTG262191 ODB262190:ODC262191 OMX262190:OMY262191 OWT262190:OWU262191 PGP262190:PGQ262191 PQL262190:PQM262191 QAH262190:QAI262191 QKD262190:QKE262191 QTZ262190:QUA262191 RDV262190:RDW262191 RNR262190:RNS262191 RXN262190:RXO262191 SHJ262190:SHK262191 SRF262190:SRG262191 TBB262190:TBC262191 TKX262190:TKY262191 TUT262190:TUU262191 UEP262190:UEQ262191 UOL262190:UOM262191 UYH262190:UYI262191 VID262190:VIE262191 VRZ262190:VSA262191 WBV262190:WBW262191 WLR262190:WLS262191 WVN262190:WVO262191 F327726:G327727 JB327726:JC327727 SX327726:SY327727 ACT327726:ACU327727 AMP327726:AMQ327727 AWL327726:AWM327727 BGH327726:BGI327727 BQD327726:BQE327727 BZZ327726:CAA327727 CJV327726:CJW327727 CTR327726:CTS327727 DDN327726:DDO327727 DNJ327726:DNK327727 DXF327726:DXG327727 EHB327726:EHC327727 EQX327726:EQY327727 FAT327726:FAU327727 FKP327726:FKQ327727 FUL327726:FUM327727 GEH327726:GEI327727 GOD327726:GOE327727 GXZ327726:GYA327727 HHV327726:HHW327727 HRR327726:HRS327727 IBN327726:IBO327727 ILJ327726:ILK327727 IVF327726:IVG327727 JFB327726:JFC327727 JOX327726:JOY327727 JYT327726:JYU327727 KIP327726:KIQ327727 KSL327726:KSM327727 LCH327726:LCI327727 LMD327726:LME327727 LVZ327726:LWA327727 MFV327726:MFW327727 MPR327726:MPS327727 MZN327726:MZO327727 NJJ327726:NJK327727 NTF327726:NTG327727 ODB327726:ODC327727 OMX327726:OMY327727 OWT327726:OWU327727 PGP327726:PGQ327727 PQL327726:PQM327727 QAH327726:QAI327727 QKD327726:QKE327727 QTZ327726:QUA327727 RDV327726:RDW327727 RNR327726:RNS327727 RXN327726:RXO327727 SHJ327726:SHK327727 SRF327726:SRG327727 TBB327726:TBC327727 TKX327726:TKY327727 TUT327726:TUU327727 UEP327726:UEQ327727 UOL327726:UOM327727 UYH327726:UYI327727 VID327726:VIE327727 VRZ327726:VSA327727 WBV327726:WBW327727 WLR327726:WLS327727 WVN327726:WVO327727 F393262:G393263 JB393262:JC393263 SX393262:SY393263 ACT393262:ACU393263 AMP393262:AMQ393263 AWL393262:AWM393263 BGH393262:BGI393263 BQD393262:BQE393263 BZZ393262:CAA393263 CJV393262:CJW393263 CTR393262:CTS393263 DDN393262:DDO393263 DNJ393262:DNK393263 DXF393262:DXG393263 EHB393262:EHC393263 EQX393262:EQY393263 FAT393262:FAU393263 FKP393262:FKQ393263 FUL393262:FUM393263 GEH393262:GEI393263 GOD393262:GOE393263 GXZ393262:GYA393263 HHV393262:HHW393263 HRR393262:HRS393263 IBN393262:IBO393263 ILJ393262:ILK393263 IVF393262:IVG393263 JFB393262:JFC393263 JOX393262:JOY393263 JYT393262:JYU393263 KIP393262:KIQ393263 KSL393262:KSM393263 LCH393262:LCI393263 LMD393262:LME393263 LVZ393262:LWA393263 MFV393262:MFW393263 MPR393262:MPS393263 MZN393262:MZO393263 NJJ393262:NJK393263 NTF393262:NTG393263 ODB393262:ODC393263 OMX393262:OMY393263 OWT393262:OWU393263 PGP393262:PGQ393263 PQL393262:PQM393263 QAH393262:QAI393263 QKD393262:QKE393263 QTZ393262:QUA393263 RDV393262:RDW393263 RNR393262:RNS393263 RXN393262:RXO393263 SHJ393262:SHK393263 SRF393262:SRG393263 TBB393262:TBC393263 TKX393262:TKY393263 TUT393262:TUU393263 UEP393262:UEQ393263 UOL393262:UOM393263 UYH393262:UYI393263 VID393262:VIE393263 VRZ393262:VSA393263 WBV393262:WBW393263 WLR393262:WLS393263 WVN393262:WVO393263 F458798:G458799 JB458798:JC458799 SX458798:SY458799 ACT458798:ACU458799 AMP458798:AMQ458799 AWL458798:AWM458799 BGH458798:BGI458799 BQD458798:BQE458799 BZZ458798:CAA458799 CJV458798:CJW458799 CTR458798:CTS458799 DDN458798:DDO458799 DNJ458798:DNK458799 DXF458798:DXG458799 EHB458798:EHC458799 EQX458798:EQY458799 FAT458798:FAU458799 FKP458798:FKQ458799 FUL458798:FUM458799 GEH458798:GEI458799 GOD458798:GOE458799 GXZ458798:GYA458799 HHV458798:HHW458799 HRR458798:HRS458799 IBN458798:IBO458799 ILJ458798:ILK458799 IVF458798:IVG458799 JFB458798:JFC458799 JOX458798:JOY458799 JYT458798:JYU458799 KIP458798:KIQ458799 KSL458798:KSM458799 LCH458798:LCI458799 LMD458798:LME458799 LVZ458798:LWA458799 MFV458798:MFW458799 MPR458798:MPS458799 MZN458798:MZO458799 NJJ458798:NJK458799 NTF458798:NTG458799 ODB458798:ODC458799 OMX458798:OMY458799 OWT458798:OWU458799 PGP458798:PGQ458799 PQL458798:PQM458799 QAH458798:QAI458799 QKD458798:QKE458799 QTZ458798:QUA458799 RDV458798:RDW458799 RNR458798:RNS458799 RXN458798:RXO458799 SHJ458798:SHK458799 SRF458798:SRG458799 TBB458798:TBC458799 TKX458798:TKY458799 TUT458798:TUU458799 UEP458798:UEQ458799 UOL458798:UOM458799 UYH458798:UYI458799 VID458798:VIE458799 VRZ458798:VSA458799 WBV458798:WBW458799 WLR458798:WLS458799 WVN458798:WVO458799 F524334:G524335 JB524334:JC524335 SX524334:SY524335 ACT524334:ACU524335 AMP524334:AMQ524335 AWL524334:AWM524335 BGH524334:BGI524335 BQD524334:BQE524335 BZZ524334:CAA524335 CJV524334:CJW524335 CTR524334:CTS524335 DDN524334:DDO524335 DNJ524334:DNK524335 DXF524334:DXG524335 EHB524334:EHC524335 EQX524334:EQY524335 FAT524334:FAU524335 FKP524334:FKQ524335 FUL524334:FUM524335 GEH524334:GEI524335 GOD524334:GOE524335 GXZ524334:GYA524335 HHV524334:HHW524335 HRR524334:HRS524335 IBN524334:IBO524335 ILJ524334:ILK524335 IVF524334:IVG524335 JFB524334:JFC524335 JOX524334:JOY524335 JYT524334:JYU524335 KIP524334:KIQ524335 KSL524334:KSM524335 LCH524334:LCI524335 LMD524334:LME524335 LVZ524334:LWA524335 MFV524334:MFW524335 MPR524334:MPS524335 MZN524334:MZO524335 NJJ524334:NJK524335 NTF524334:NTG524335 ODB524334:ODC524335 OMX524334:OMY524335 OWT524334:OWU524335 PGP524334:PGQ524335 PQL524334:PQM524335 QAH524334:QAI524335 QKD524334:QKE524335 QTZ524334:QUA524335 RDV524334:RDW524335 RNR524334:RNS524335 RXN524334:RXO524335 SHJ524334:SHK524335 SRF524334:SRG524335 TBB524334:TBC524335 TKX524334:TKY524335 TUT524334:TUU524335 UEP524334:UEQ524335 UOL524334:UOM524335 UYH524334:UYI524335 VID524334:VIE524335 VRZ524334:VSA524335 WBV524334:WBW524335 WLR524334:WLS524335 WVN524334:WVO524335 F589870:G589871 JB589870:JC589871 SX589870:SY589871 ACT589870:ACU589871 AMP589870:AMQ589871 AWL589870:AWM589871 BGH589870:BGI589871 BQD589870:BQE589871 BZZ589870:CAA589871 CJV589870:CJW589871 CTR589870:CTS589871 DDN589870:DDO589871 DNJ589870:DNK589871 DXF589870:DXG589871 EHB589870:EHC589871 EQX589870:EQY589871 FAT589870:FAU589871 FKP589870:FKQ589871 FUL589870:FUM589871 GEH589870:GEI589871 GOD589870:GOE589871 GXZ589870:GYA589871 HHV589870:HHW589871 HRR589870:HRS589871 IBN589870:IBO589871 ILJ589870:ILK589871 IVF589870:IVG589871 JFB589870:JFC589871 JOX589870:JOY589871 JYT589870:JYU589871 KIP589870:KIQ589871 KSL589870:KSM589871 LCH589870:LCI589871 LMD589870:LME589871 LVZ589870:LWA589871 MFV589870:MFW589871 MPR589870:MPS589871 MZN589870:MZO589871 NJJ589870:NJK589871 NTF589870:NTG589871 ODB589870:ODC589871 OMX589870:OMY589871 OWT589870:OWU589871 PGP589870:PGQ589871 PQL589870:PQM589871 QAH589870:QAI589871 QKD589870:QKE589871 QTZ589870:QUA589871 RDV589870:RDW589871 RNR589870:RNS589871 RXN589870:RXO589871 SHJ589870:SHK589871 SRF589870:SRG589871 TBB589870:TBC589871 TKX589870:TKY589871 TUT589870:TUU589871 UEP589870:UEQ589871 UOL589870:UOM589871 UYH589870:UYI589871 VID589870:VIE589871 VRZ589870:VSA589871 WBV589870:WBW589871 WLR589870:WLS589871 WVN589870:WVO589871 F655406:G655407 JB655406:JC655407 SX655406:SY655407 ACT655406:ACU655407 AMP655406:AMQ655407 AWL655406:AWM655407 BGH655406:BGI655407 BQD655406:BQE655407 BZZ655406:CAA655407 CJV655406:CJW655407 CTR655406:CTS655407 DDN655406:DDO655407 DNJ655406:DNK655407 DXF655406:DXG655407 EHB655406:EHC655407 EQX655406:EQY655407 FAT655406:FAU655407 FKP655406:FKQ655407 FUL655406:FUM655407 GEH655406:GEI655407 GOD655406:GOE655407 GXZ655406:GYA655407 HHV655406:HHW655407 HRR655406:HRS655407 IBN655406:IBO655407 ILJ655406:ILK655407 IVF655406:IVG655407 JFB655406:JFC655407 JOX655406:JOY655407 JYT655406:JYU655407 KIP655406:KIQ655407 KSL655406:KSM655407 LCH655406:LCI655407 LMD655406:LME655407 LVZ655406:LWA655407 MFV655406:MFW655407 MPR655406:MPS655407 MZN655406:MZO655407 NJJ655406:NJK655407 NTF655406:NTG655407 ODB655406:ODC655407 OMX655406:OMY655407 OWT655406:OWU655407 PGP655406:PGQ655407 PQL655406:PQM655407 QAH655406:QAI655407 QKD655406:QKE655407 QTZ655406:QUA655407 RDV655406:RDW655407 RNR655406:RNS655407 RXN655406:RXO655407 SHJ655406:SHK655407 SRF655406:SRG655407 TBB655406:TBC655407 TKX655406:TKY655407 TUT655406:TUU655407 UEP655406:UEQ655407 UOL655406:UOM655407 UYH655406:UYI655407 VID655406:VIE655407 VRZ655406:VSA655407 WBV655406:WBW655407 WLR655406:WLS655407 WVN655406:WVO655407 F720942:G720943 JB720942:JC720943 SX720942:SY720943 ACT720942:ACU720943 AMP720942:AMQ720943 AWL720942:AWM720943 BGH720942:BGI720943 BQD720942:BQE720943 BZZ720942:CAA720943 CJV720942:CJW720943 CTR720942:CTS720943 DDN720942:DDO720943 DNJ720942:DNK720943 DXF720942:DXG720943 EHB720942:EHC720943 EQX720942:EQY720943 FAT720942:FAU720943 FKP720942:FKQ720943 FUL720942:FUM720943 GEH720942:GEI720943 GOD720942:GOE720943 GXZ720942:GYA720943 HHV720942:HHW720943 HRR720942:HRS720943 IBN720942:IBO720943 ILJ720942:ILK720943 IVF720942:IVG720943 JFB720942:JFC720943 JOX720942:JOY720943 JYT720942:JYU720943 KIP720942:KIQ720943 KSL720942:KSM720943 LCH720942:LCI720943 LMD720942:LME720943 LVZ720942:LWA720943 MFV720942:MFW720943 MPR720942:MPS720943 MZN720942:MZO720943 NJJ720942:NJK720943 NTF720942:NTG720943 ODB720942:ODC720943 OMX720942:OMY720943 OWT720942:OWU720943 PGP720942:PGQ720943 PQL720942:PQM720943 QAH720942:QAI720943 QKD720942:QKE720943 QTZ720942:QUA720943 RDV720942:RDW720943 RNR720942:RNS720943 RXN720942:RXO720943 SHJ720942:SHK720943 SRF720942:SRG720943 TBB720942:TBC720943 TKX720942:TKY720943 TUT720942:TUU720943 UEP720942:UEQ720943 UOL720942:UOM720943 UYH720942:UYI720943 VID720942:VIE720943 VRZ720942:VSA720943 WBV720942:WBW720943 WLR720942:WLS720943 WVN720942:WVO720943 F786478:G786479 JB786478:JC786479 SX786478:SY786479 ACT786478:ACU786479 AMP786478:AMQ786479 AWL786478:AWM786479 BGH786478:BGI786479 BQD786478:BQE786479 BZZ786478:CAA786479 CJV786478:CJW786479 CTR786478:CTS786479 DDN786478:DDO786479 DNJ786478:DNK786479 DXF786478:DXG786479 EHB786478:EHC786479 EQX786478:EQY786479 FAT786478:FAU786479 FKP786478:FKQ786479 FUL786478:FUM786479 GEH786478:GEI786479 GOD786478:GOE786479 GXZ786478:GYA786479 HHV786478:HHW786479 HRR786478:HRS786479 IBN786478:IBO786479 ILJ786478:ILK786479 IVF786478:IVG786479 JFB786478:JFC786479 JOX786478:JOY786479 JYT786478:JYU786479 KIP786478:KIQ786479 KSL786478:KSM786479 LCH786478:LCI786479 LMD786478:LME786479 LVZ786478:LWA786479 MFV786478:MFW786479 MPR786478:MPS786479 MZN786478:MZO786479 NJJ786478:NJK786479 NTF786478:NTG786479 ODB786478:ODC786479 OMX786478:OMY786479 OWT786478:OWU786479 PGP786478:PGQ786479 PQL786478:PQM786479 QAH786478:QAI786479 QKD786478:QKE786479 QTZ786478:QUA786479 RDV786478:RDW786479 RNR786478:RNS786479 RXN786478:RXO786479 SHJ786478:SHK786479 SRF786478:SRG786479 TBB786478:TBC786479 TKX786478:TKY786479 TUT786478:TUU786479 UEP786478:UEQ786479 UOL786478:UOM786479 UYH786478:UYI786479 VID786478:VIE786479 VRZ786478:VSA786479 WBV786478:WBW786479 WLR786478:WLS786479 WVN786478:WVO786479 F852014:G852015 JB852014:JC852015 SX852014:SY852015 ACT852014:ACU852015 AMP852014:AMQ852015 AWL852014:AWM852015 BGH852014:BGI852015 BQD852014:BQE852015 BZZ852014:CAA852015 CJV852014:CJW852015 CTR852014:CTS852015 DDN852014:DDO852015 DNJ852014:DNK852015 DXF852014:DXG852015 EHB852014:EHC852015 EQX852014:EQY852015 FAT852014:FAU852015 FKP852014:FKQ852015 FUL852014:FUM852015 GEH852014:GEI852015 GOD852014:GOE852015 GXZ852014:GYA852015 HHV852014:HHW852015 HRR852014:HRS852015 IBN852014:IBO852015 ILJ852014:ILK852015 IVF852014:IVG852015 JFB852014:JFC852015 JOX852014:JOY852015 JYT852014:JYU852015 KIP852014:KIQ852015 KSL852014:KSM852015 LCH852014:LCI852015 LMD852014:LME852015 LVZ852014:LWA852015 MFV852014:MFW852015 MPR852014:MPS852015 MZN852014:MZO852015 NJJ852014:NJK852015 NTF852014:NTG852015 ODB852014:ODC852015 OMX852014:OMY852015 OWT852014:OWU852015 PGP852014:PGQ852015 PQL852014:PQM852015 QAH852014:QAI852015 QKD852014:QKE852015 QTZ852014:QUA852015 RDV852014:RDW852015 RNR852014:RNS852015 RXN852014:RXO852015 SHJ852014:SHK852015 SRF852014:SRG852015 TBB852014:TBC852015 TKX852014:TKY852015 TUT852014:TUU852015 UEP852014:UEQ852015 UOL852014:UOM852015 UYH852014:UYI852015 VID852014:VIE852015 VRZ852014:VSA852015 WBV852014:WBW852015 WLR852014:WLS852015 WVN852014:WVO852015 F917550:G917551 JB917550:JC917551 SX917550:SY917551 ACT917550:ACU917551 AMP917550:AMQ917551 AWL917550:AWM917551 BGH917550:BGI917551 BQD917550:BQE917551 BZZ917550:CAA917551 CJV917550:CJW917551 CTR917550:CTS917551 DDN917550:DDO917551 DNJ917550:DNK917551 DXF917550:DXG917551 EHB917550:EHC917551 EQX917550:EQY917551 FAT917550:FAU917551 FKP917550:FKQ917551 FUL917550:FUM917551 GEH917550:GEI917551 GOD917550:GOE917551 GXZ917550:GYA917551 HHV917550:HHW917551 HRR917550:HRS917551 IBN917550:IBO917551 ILJ917550:ILK917551 IVF917550:IVG917551 JFB917550:JFC917551 JOX917550:JOY917551 JYT917550:JYU917551 KIP917550:KIQ917551 KSL917550:KSM917551 LCH917550:LCI917551 LMD917550:LME917551 LVZ917550:LWA917551 MFV917550:MFW917551 MPR917550:MPS917551 MZN917550:MZO917551 NJJ917550:NJK917551 NTF917550:NTG917551 ODB917550:ODC917551 OMX917550:OMY917551 OWT917550:OWU917551 PGP917550:PGQ917551 PQL917550:PQM917551 QAH917550:QAI917551 QKD917550:QKE917551 QTZ917550:QUA917551 RDV917550:RDW917551 RNR917550:RNS917551 RXN917550:RXO917551 SHJ917550:SHK917551 SRF917550:SRG917551 TBB917550:TBC917551 TKX917550:TKY917551 TUT917550:TUU917551 UEP917550:UEQ917551 UOL917550:UOM917551 UYH917550:UYI917551 VID917550:VIE917551 VRZ917550:VSA917551 WBV917550:WBW917551 WLR917550:WLS917551 WVN917550:WVO917551 F983086:G983087 JB983086:JC983087 SX983086:SY983087 ACT983086:ACU983087 AMP983086:AMQ983087 AWL983086:AWM983087 BGH983086:BGI983087 BQD983086:BQE983087 BZZ983086:CAA983087 CJV983086:CJW983087 CTR983086:CTS983087 DDN983086:DDO983087 DNJ983086:DNK983087 DXF983086:DXG983087 EHB983086:EHC983087 EQX983086:EQY983087 FAT983086:FAU983087 FKP983086:FKQ983087 FUL983086:FUM983087 GEH983086:GEI983087 GOD983086:GOE983087 GXZ983086:GYA983087 HHV983086:HHW983087 HRR983086:HRS983087 IBN983086:IBO983087 ILJ983086:ILK983087 IVF983086:IVG983087 JFB983086:JFC983087 JOX983086:JOY983087 JYT983086:JYU983087 KIP983086:KIQ983087 KSL983086:KSM983087 LCH983086:LCI983087 LMD983086:LME983087 LVZ983086:LWA983087 MFV983086:MFW983087 MPR983086:MPS983087 MZN983086:MZO983087 NJJ983086:NJK983087 NTF983086:NTG983087 ODB983086:ODC983087 OMX983086:OMY983087 OWT983086:OWU983087 PGP983086:PGQ983087 PQL983086:PQM983087 QAH983086:QAI983087 QKD983086:QKE983087 QTZ983086:QUA983087 RDV983086:RDW983087 RNR983086:RNS983087 RXN983086:RXO983087 SHJ983086:SHK983087 SRF983086:SRG983087 TBB983086:TBC983087 TKX983086:TKY983087 TUT983086:TUU983087 UEP983086:UEQ983087 UOL983086:UOM983087 UYH983086:UYI983087 VID983086:VIE983087 VRZ983086:VSA983087 WBV983086:WBW983087 WLR983086:WLS983087 WVN983086:WVO983087 F65575:G65579 JB65575:JC65579 SX65575:SY65579 ACT65575:ACU65579 AMP65575:AMQ65579 AWL65575:AWM65579 BGH65575:BGI65579 BQD65575:BQE65579 BZZ65575:CAA65579 CJV65575:CJW65579 CTR65575:CTS65579 DDN65575:DDO65579 DNJ65575:DNK65579 DXF65575:DXG65579 EHB65575:EHC65579 EQX65575:EQY65579 FAT65575:FAU65579 FKP65575:FKQ65579 FUL65575:FUM65579 GEH65575:GEI65579 GOD65575:GOE65579 GXZ65575:GYA65579 HHV65575:HHW65579 HRR65575:HRS65579 IBN65575:IBO65579 ILJ65575:ILK65579 IVF65575:IVG65579 JFB65575:JFC65579 JOX65575:JOY65579 JYT65575:JYU65579 KIP65575:KIQ65579 KSL65575:KSM65579 LCH65575:LCI65579 LMD65575:LME65579 LVZ65575:LWA65579 MFV65575:MFW65579 MPR65575:MPS65579 MZN65575:MZO65579 NJJ65575:NJK65579 NTF65575:NTG65579 ODB65575:ODC65579 OMX65575:OMY65579 OWT65575:OWU65579 PGP65575:PGQ65579 PQL65575:PQM65579 QAH65575:QAI65579 QKD65575:QKE65579 QTZ65575:QUA65579 RDV65575:RDW65579 RNR65575:RNS65579 RXN65575:RXO65579 SHJ65575:SHK65579 SRF65575:SRG65579 TBB65575:TBC65579 TKX65575:TKY65579 TUT65575:TUU65579 UEP65575:UEQ65579 UOL65575:UOM65579 UYH65575:UYI65579 VID65575:VIE65579 VRZ65575:VSA65579 WBV65575:WBW65579 WLR65575:WLS65579 WVN65575:WVO65579 F131111:G131115 JB131111:JC131115 SX131111:SY131115 ACT131111:ACU131115 AMP131111:AMQ131115 AWL131111:AWM131115 BGH131111:BGI131115 BQD131111:BQE131115 BZZ131111:CAA131115 CJV131111:CJW131115 CTR131111:CTS131115 DDN131111:DDO131115 DNJ131111:DNK131115 DXF131111:DXG131115 EHB131111:EHC131115 EQX131111:EQY131115 FAT131111:FAU131115 FKP131111:FKQ131115 FUL131111:FUM131115 GEH131111:GEI131115 GOD131111:GOE131115 GXZ131111:GYA131115 HHV131111:HHW131115 HRR131111:HRS131115 IBN131111:IBO131115 ILJ131111:ILK131115 IVF131111:IVG131115 JFB131111:JFC131115 JOX131111:JOY131115 JYT131111:JYU131115 KIP131111:KIQ131115 KSL131111:KSM131115 LCH131111:LCI131115 LMD131111:LME131115 LVZ131111:LWA131115 MFV131111:MFW131115 MPR131111:MPS131115 MZN131111:MZO131115 NJJ131111:NJK131115 NTF131111:NTG131115 ODB131111:ODC131115 OMX131111:OMY131115 OWT131111:OWU131115 PGP131111:PGQ131115 PQL131111:PQM131115 QAH131111:QAI131115 QKD131111:QKE131115 QTZ131111:QUA131115 RDV131111:RDW131115 RNR131111:RNS131115 RXN131111:RXO131115 SHJ131111:SHK131115 SRF131111:SRG131115 TBB131111:TBC131115 TKX131111:TKY131115 TUT131111:TUU131115 UEP131111:UEQ131115 UOL131111:UOM131115 UYH131111:UYI131115 VID131111:VIE131115 VRZ131111:VSA131115 WBV131111:WBW131115 WLR131111:WLS131115 WVN131111:WVO131115 F196647:G196651 JB196647:JC196651 SX196647:SY196651 ACT196647:ACU196651 AMP196647:AMQ196651 AWL196647:AWM196651 BGH196647:BGI196651 BQD196647:BQE196651 BZZ196647:CAA196651 CJV196647:CJW196651 CTR196647:CTS196651 DDN196647:DDO196651 DNJ196647:DNK196651 DXF196647:DXG196651 EHB196647:EHC196651 EQX196647:EQY196651 FAT196647:FAU196651 FKP196647:FKQ196651 FUL196647:FUM196651 GEH196647:GEI196651 GOD196647:GOE196651 GXZ196647:GYA196651 HHV196647:HHW196651 HRR196647:HRS196651 IBN196647:IBO196651 ILJ196647:ILK196651 IVF196647:IVG196651 JFB196647:JFC196651 JOX196647:JOY196651 JYT196647:JYU196651 KIP196647:KIQ196651 KSL196647:KSM196651 LCH196647:LCI196651 LMD196647:LME196651 LVZ196647:LWA196651 MFV196647:MFW196651 MPR196647:MPS196651 MZN196647:MZO196651 NJJ196647:NJK196651 NTF196647:NTG196651 ODB196647:ODC196651 OMX196647:OMY196651 OWT196647:OWU196651 PGP196647:PGQ196651 PQL196647:PQM196651 QAH196647:QAI196651 QKD196647:QKE196651 QTZ196647:QUA196651 RDV196647:RDW196651 RNR196647:RNS196651 RXN196647:RXO196651 SHJ196647:SHK196651 SRF196647:SRG196651 TBB196647:TBC196651 TKX196647:TKY196651 TUT196647:TUU196651 UEP196647:UEQ196651 UOL196647:UOM196651 UYH196647:UYI196651 VID196647:VIE196651 VRZ196647:VSA196651 WBV196647:WBW196651 WLR196647:WLS196651 WVN196647:WVO196651 F262183:G262187 JB262183:JC262187 SX262183:SY262187 ACT262183:ACU262187 AMP262183:AMQ262187 AWL262183:AWM262187 BGH262183:BGI262187 BQD262183:BQE262187 BZZ262183:CAA262187 CJV262183:CJW262187 CTR262183:CTS262187 DDN262183:DDO262187 DNJ262183:DNK262187 DXF262183:DXG262187 EHB262183:EHC262187 EQX262183:EQY262187 FAT262183:FAU262187 FKP262183:FKQ262187 FUL262183:FUM262187 GEH262183:GEI262187 GOD262183:GOE262187 GXZ262183:GYA262187 HHV262183:HHW262187 HRR262183:HRS262187 IBN262183:IBO262187 ILJ262183:ILK262187 IVF262183:IVG262187 JFB262183:JFC262187 JOX262183:JOY262187 JYT262183:JYU262187 KIP262183:KIQ262187 KSL262183:KSM262187 LCH262183:LCI262187 LMD262183:LME262187 LVZ262183:LWA262187 MFV262183:MFW262187 MPR262183:MPS262187 MZN262183:MZO262187 NJJ262183:NJK262187 NTF262183:NTG262187 ODB262183:ODC262187 OMX262183:OMY262187 OWT262183:OWU262187 PGP262183:PGQ262187 PQL262183:PQM262187 QAH262183:QAI262187 QKD262183:QKE262187 QTZ262183:QUA262187 RDV262183:RDW262187 RNR262183:RNS262187 RXN262183:RXO262187 SHJ262183:SHK262187 SRF262183:SRG262187 TBB262183:TBC262187 TKX262183:TKY262187 TUT262183:TUU262187 UEP262183:UEQ262187 UOL262183:UOM262187 UYH262183:UYI262187 VID262183:VIE262187 VRZ262183:VSA262187 WBV262183:WBW262187 WLR262183:WLS262187 WVN262183:WVO262187 F327719:G327723 JB327719:JC327723 SX327719:SY327723 ACT327719:ACU327723 AMP327719:AMQ327723 AWL327719:AWM327723 BGH327719:BGI327723 BQD327719:BQE327723 BZZ327719:CAA327723 CJV327719:CJW327723 CTR327719:CTS327723 DDN327719:DDO327723 DNJ327719:DNK327723 DXF327719:DXG327723 EHB327719:EHC327723 EQX327719:EQY327723 FAT327719:FAU327723 FKP327719:FKQ327723 FUL327719:FUM327723 GEH327719:GEI327723 GOD327719:GOE327723 GXZ327719:GYA327723 HHV327719:HHW327723 HRR327719:HRS327723 IBN327719:IBO327723 ILJ327719:ILK327723 IVF327719:IVG327723 JFB327719:JFC327723 JOX327719:JOY327723 JYT327719:JYU327723 KIP327719:KIQ327723 KSL327719:KSM327723 LCH327719:LCI327723 LMD327719:LME327723 LVZ327719:LWA327723 MFV327719:MFW327723 MPR327719:MPS327723 MZN327719:MZO327723 NJJ327719:NJK327723 NTF327719:NTG327723 ODB327719:ODC327723 OMX327719:OMY327723 OWT327719:OWU327723 PGP327719:PGQ327723 PQL327719:PQM327723 QAH327719:QAI327723 QKD327719:QKE327723 QTZ327719:QUA327723 RDV327719:RDW327723 RNR327719:RNS327723 RXN327719:RXO327723 SHJ327719:SHK327723 SRF327719:SRG327723 TBB327719:TBC327723 TKX327719:TKY327723 TUT327719:TUU327723 UEP327719:UEQ327723 UOL327719:UOM327723 UYH327719:UYI327723 VID327719:VIE327723 VRZ327719:VSA327723 WBV327719:WBW327723 WLR327719:WLS327723 WVN327719:WVO327723 F393255:G393259 JB393255:JC393259 SX393255:SY393259 ACT393255:ACU393259 AMP393255:AMQ393259 AWL393255:AWM393259 BGH393255:BGI393259 BQD393255:BQE393259 BZZ393255:CAA393259 CJV393255:CJW393259 CTR393255:CTS393259 DDN393255:DDO393259 DNJ393255:DNK393259 DXF393255:DXG393259 EHB393255:EHC393259 EQX393255:EQY393259 FAT393255:FAU393259 FKP393255:FKQ393259 FUL393255:FUM393259 GEH393255:GEI393259 GOD393255:GOE393259 GXZ393255:GYA393259 HHV393255:HHW393259 HRR393255:HRS393259 IBN393255:IBO393259 ILJ393255:ILK393259 IVF393255:IVG393259 JFB393255:JFC393259 JOX393255:JOY393259 JYT393255:JYU393259 KIP393255:KIQ393259 KSL393255:KSM393259 LCH393255:LCI393259 LMD393255:LME393259 LVZ393255:LWA393259 MFV393255:MFW393259 MPR393255:MPS393259 MZN393255:MZO393259 NJJ393255:NJK393259 NTF393255:NTG393259 ODB393255:ODC393259 OMX393255:OMY393259 OWT393255:OWU393259 PGP393255:PGQ393259 PQL393255:PQM393259 QAH393255:QAI393259 QKD393255:QKE393259 QTZ393255:QUA393259 RDV393255:RDW393259 RNR393255:RNS393259 RXN393255:RXO393259 SHJ393255:SHK393259 SRF393255:SRG393259 TBB393255:TBC393259 TKX393255:TKY393259 TUT393255:TUU393259 UEP393255:UEQ393259 UOL393255:UOM393259 UYH393255:UYI393259 VID393255:VIE393259 VRZ393255:VSA393259 WBV393255:WBW393259 WLR393255:WLS393259 WVN393255:WVO393259 F458791:G458795 JB458791:JC458795 SX458791:SY458795 ACT458791:ACU458795 AMP458791:AMQ458795 AWL458791:AWM458795 BGH458791:BGI458795 BQD458791:BQE458795 BZZ458791:CAA458795 CJV458791:CJW458795 CTR458791:CTS458795 DDN458791:DDO458795 DNJ458791:DNK458795 DXF458791:DXG458795 EHB458791:EHC458795 EQX458791:EQY458795 FAT458791:FAU458795 FKP458791:FKQ458795 FUL458791:FUM458795 GEH458791:GEI458795 GOD458791:GOE458795 GXZ458791:GYA458795 HHV458791:HHW458795 HRR458791:HRS458795 IBN458791:IBO458795 ILJ458791:ILK458795 IVF458791:IVG458795 JFB458791:JFC458795 JOX458791:JOY458795 JYT458791:JYU458795 KIP458791:KIQ458795 KSL458791:KSM458795 LCH458791:LCI458795 LMD458791:LME458795 LVZ458791:LWA458795 MFV458791:MFW458795 MPR458791:MPS458795 MZN458791:MZO458795 NJJ458791:NJK458795 NTF458791:NTG458795 ODB458791:ODC458795 OMX458791:OMY458795 OWT458791:OWU458795 PGP458791:PGQ458795 PQL458791:PQM458795 QAH458791:QAI458795 QKD458791:QKE458795 QTZ458791:QUA458795 RDV458791:RDW458795 RNR458791:RNS458795 RXN458791:RXO458795 SHJ458791:SHK458795 SRF458791:SRG458795 TBB458791:TBC458795 TKX458791:TKY458795 TUT458791:TUU458795 UEP458791:UEQ458795 UOL458791:UOM458795 UYH458791:UYI458795 VID458791:VIE458795 VRZ458791:VSA458795 WBV458791:WBW458795 WLR458791:WLS458795 WVN458791:WVO458795 F524327:G524331 JB524327:JC524331 SX524327:SY524331 ACT524327:ACU524331 AMP524327:AMQ524331 AWL524327:AWM524331 BGH524327:BGI524331 BQD524327:BQE524331 BZZ524327:CAA524331 CJV524327:CJW524331 CTR524327:CTS524331 DDN524327:DDO524331 DNJ524327:DNK524331 DXF524327:DXG524331 EHB524327:EHC524331 EQX524327:EQY524331 FAT524327:FAU524331 FKP524327:FKQ524331 FUL524327:FUM524331 GEH524327:GEI524331 GOD524327:GOE524331 GXZ524327:GYA524331 HHV524327:HHW524331 HRR524327:HRS524331 IBN524327:IBO524331 ILJ524327:ILK524331 IVF524327:IVG524331 JFB524327:JFC524331 JOX524327:JOY524331 JYT524327:JYU524331 KIP524327:KIQ524331 KSL524327:KSM524331 LCH524327:LCI524331 LMD524327:LME524331 LVZ524327:LWA524331 MFV524327:MFW524331 MPR524327:MPS524331 MZN524327:MZO524331 NJJ524327:NJK524331 NTF524327:NTG524331 ODB524327:ODC524331 OMX524327:OMY524331 OWT524327:OWU524331 PGP524327:PGQ524331 PQL524327:PQM524331 QAH524327:QAI524331 QKD524327:QKE524331 QTZ524327:QUA524331 RDV524327:RDW524331 RNR524327:RNS524331 RXN524327:RXO524331 SHJ524327:SHK524331 SRF524327:SRG524331 TBB524327:TBC524331 TKX524327:TKY524331 TUT524327:TUU524331 UEP524327:UEQ524331 UOL524327:UOM524331 UYH524327:UYI524331 VID524327:VIE524331 VRZ524327:VSA524331 WBV524327:WBW524331 WLR524327:WLS524331 WVN524327:WVO524331 F589863:G589867 JB589863:JC589867 SX589863:SY589867 ACT589863:ACU589867 AMP589863:AMQ589867 AWL589863:AWM589867 BGH589863:BGI589867 BQD589863:BQE589867 BZZ589863:CAA589867 CJV589863:CJW589867 CTR589863:CTS589867 DDN589863:DDO589867 DNJ589863:DNK589867 DXF589863:DXG589867 EHB589863:EHC589867 EQX589863:EQY589867 FAT589863:FAU589867 FKP589863:FKQ589867 FUL589863:FUM589867 GEH589863:GEI589867 GOD589863:GOE589867 GXZ589863:GYA589867 HHV589863:HHW589867 HRR589863:HRS589867 IBN589863:IBO589867 ILJ589863:ILK589867 IVF589863:IVG589867 JFB589863:JFC589867 JOX589863:JOY589867 JYT589863:JYU589867 KIP589863:KIQ589867 KSL589863:KSM589867 LCH589863:LCI589867 LMD589863:LME589867 LVZ589863:LWA589867 MFV589863:MFW589867 MPR589863:MPS589867 MZN589863:MZO589867 NJJ589863:NJK589867 NTF589863:NTG589867 ODB589863:ODC589867 OMX589863:OMY589867 OWT589863:OWU589867 PGP589863:PGQ589867 PQL589863:PQM589867 QAH589863:QAI589867 QKD589863:QKE589867 QTZ589863:QUA589867 RDV589863:RDW589867 RNR589863:RNS589867 RXN589863:RXO589867 SHJ589863:SHK589867 SRF589863:SRG589867 TBB589863:TBC589867 TKX589863:TKY589867 TUT589863:TUU589867 UEP589863:UEQ589867 UOL589863:UOM589867 UYH589863:UYI589867 VID589863:VIE589867 VRZ589863:VSA589867 WBV589863:WBW589867 WLR589863:WLS589867 WVN589863:WVO589867 F655399:G655403 JB655399:JC655403 SX655399:SY655403 ACT655399:ACU655403 AMP655399:AMQ655403 AWL655399:AWM655403 BGH655399:BGI655403 BQD655399:BQE655403 BZZ655399:CAA655403 CJV655399:CJW655403 CTR655399:CTS655403 DDN655399:DDO655403 DNJ655399:DNK655403 DXF655399:DXG655403 EHB655399:EHC655403 EQX655399:EQY655403 FAT655399:FAU655403 FKP655399:FKQ655403 FUL655399:FUM655403 GEH655399:GEI655403 GOD655399:GOE655403 GXZ655399:GYA655403 HHV655399:HHW655403 HRR655399:HRS655403 IBN655399:IBO655403 ILJ655399:ILK655403 IVF655399:IVG655403 JFB655399:JFC655403 JOX655399:JOY655403 JYT655399:JYU655403 KIP655399:KIQ655403 KSL655399:KSM655403 LCH655399:LCI655403 LMD655399:LME655403 LVZ655399:LWA655403 MFV655399:MFW655403 MPR655399:MPS655403 MZN655399:MZO655403 NJJ655399:NJK655403 NTF655399:NTG655403 ODB655399:ODC655403 OMX655399:OMY655403 OWT655399:OWU655403 PGP655399:PGQ655403 PQL655399:PQM655403 QAH655399:QAI655403 QKD655399:QKE655403 QTZ655399:QUA655403 RDV655399:RDW655403 RNR655399:RNS655403 RXN655399:RXO655403 SHJ655399:SHK655403 SRF655399:SRG655403 TBB655399:TBC655403 TKX655399:TKY655403 TUT655399:TUU655403 UEP655399:UEQ655403 UOL655399:UOM655403 UYH655399:UYI655403 VID655399:VIE655403 VRZ655399:VSA655403 WBV655399:WBW655403 WLR655399:WLS655403 WVN655399:WVO655403 F720935:G720939 JB720935:JC720939 SX720935:SY720939 ACT720935:ACU720939 AMP720935:AMQ720939 AWL720935:AWM720939 BGH720935:BGI720939 BQD720935:BQE720939 BZZ720935:CAA720939 CJV720935:CJW720939 CTR720935:CTS720939 DDN720935:DDO720939 DNJ720935:DNK720939 DXF720935:DXG720939 EHB720935:EHC720939 EQX720935:EQY720939 FAT720935:FAU720939 FKP720935:FKQ720939 FUL720935:FUM720939 GEH720935:GEI720939 GOD720935:GOE720939 GXZ720935:GYA720939 HHV720935:HHW720939 HRR720935:HRS720939 IBN720935:IBO720939 ILJ720935:ILK720939 IVF720935:IVG720939 JFB720935:JFC720939 JOX720935:JOY720939 JYT720935:JYU720939 KIP720935:KIQ720939 KSL720935:KSM720939 LCH720935:LCI720939 LMD720935:LME720939 LVZ720935:LWA720939 MFV720935:MFW720939 MPR720935:MPS720939 MZN720935:MZO720939 NJJ720935:NJK720939 NTF720935:NTG720939 ODB720935:ODC720939 OMX720935:OMY720939 OWT720935:OWU720939 PGP720935:PGQ720939 PQL720935:PQM720939 QAH720935:QAI720939 QKD720935:QKE720939 QTZ720935:QUA720939 RDV720935:RDW720939 RNR720935:RNS720939 RXN720935:RXO720939 SHJ720935:SHK720939 SRF720935:SRG720939 TBB720935:TBC720939 TKX720935:TKY720939 TUT720935:TUU720939 UEP720935:UEQ720939 UOL720935:UOM720939 UYH720935:UYI720939 VID720935:VIE720939 VRZ720935:VSA720939 WBV720935:WBW720939 WLR720935:WLS720939 WVN720935:WVO720939 F786471:G786475 JB786471:JC786475 SX786471:SY786475 ACT786471:ACU786475 AMP786471:AMQ786475 AWL786471:AWM786475 BGH786471:BGI786475 BQD786471:BQE786475 BZZ786471:CAA786475 CJV786471:CJW786475 CTR786471:CTS786475 DDN786471:DDO786475 DNJ786471:DNK786475 DXF786471:DXG786475 EHB786471:EHC786475 EQX786471:EQY786475 FAT786471:FAU786475 FKP786471:FKQ786475 FUL786471:FUM786475 GEH786471:GEI786475 GOD786471:GOE786475 GXZ786471:GYA786475 HHV786471:HHW786475 HRR786471:HRS786475 IBN786471:IBO786475 ILJ786471:ILK786475 IVF786471:IVG786475 JFB786471:JFC786475 JOX786471:JOY786475 JYT786471:JYU786475 KIP786471:KIQ786475 KSL786471:KSM786475 LCH786471:LCI786475 LMD786471:LME786475 LVZ786471:LWA786475 MFV786471:MFW786475 MPR786471:MPS786475 MZN786471:MZO786475 NJJ786471:NJK786475 NTF786471:NTG786475 ODB786471:ODC786475 OMX786471:OMY786475 OWT786471:OWU786475 PGP786471:PGQ786475 PQL786471:PQM786475 QAH786471:QAI786475 QKD786471:QKE786475 QTZ786471:QUA786475 RDV786471:RDW786475 RNR786471:RNS786475 RXN786471:RXO786475 SHJ786471:SHK786475 SRF786471:SRG786475 TBB786471:TBC786475 TKX786471:TKY786475 TUT786471:TUU786475 UEP786471:UEQ786475 UOL786471:UOM786475 UYH786471:UYI786475 VID786471:VIE786475 VRZ786471:VSA786475 WBV786471:WBW786475 WLR786471:WLS786475 WVN786471:WVO786475 F852007:G852011 JB852007:JC852011 SX852007:SY852011 ACT852007:ACU852011 AMP852007:AMQ852011 AWL852007:AWM852011 BGH852007:BGI852011 BQD852007:BQE852011 BZZ852007:CAA852011 CJV852007:CJW852011 CTR852007:CTS852011 DDN852007:DDO852011 DNJ852007:DNK852011 DXF852007:DXG852011 EHB852007:EHC852011 EQX852007:EQY852011 FAT852007:FAU852011 FKP852007:FKQ852011 FUL852007:FUM852011 GEH852007:GEI852011 GOD852007:GOE852011 GXZ852007:GYA852011 HHV852007:HHW852011 HRR852007:HRS852011 IBN852007:IBO852011 ILJ852007:ILK852011 IVF852007:IVG852011 JFB852007:JFC852011 JOX852007:JOY852011 JYT852007:JYU852011 KIP852007:KIQ852011 KSL852007:KSM852011 LCH852007:LCI852011 LMD852007:LME852011 LVZ852007:LWA852011 MFV852007:MFW852011 MPR852007:MPS852011 MZN852007:MZO852011 NJJ852007:NJK852011 NTF852007:NTG852011 ODB852007:ODC852011 OMX852007:OMY852011 OWT852007:OWU852011 PGP852007:PGQ852011 PQL852007:PQM852011 QAH852007:QAI852011 QKD852007:QKE852011 QTZ852007:QUA852011 RDV852007:RDW852011 RNR852007:RNS852011 RXN852007:RXO852011 SHJ852007:SHK852011 SRF852007:SRG852011 TBB852007:TBC852011 TKX852007:TKY852011 TUT852007:TUU852011 UEP852007:UEQ852011 UOL852007:UOM852011 UYH852007:UYI852011 VID852007:VIE852011 VRZ852007:VSA852011 WBV852007:WBW852011 WLR852007:WLS852011 WVN852007:WVO852011 F917543:G917547 JB917543:JC917547 SX917543:SY917547 ACT917543:ACU917547 AMP917543:AMQ917547 AWL917543:AWM917547 BGH917543:BGI917547 BQD917543:BQE917547 BZZ917543:CAA917547 CJV917543:CJW917547 CTR917543:CTS917547 DDN917543:DDO917547 DNJ917543:DNK917547 DXF917543:DXG917547 EHB917543:EHC917547 EQX917543:EQY917547 FAT917543:FAU917547 FKP917543:FKQ917547 FUL917543:FUM917547 GEH917543:GEI917547 GOD917543:GOE917547 GXZ917543:GYA917547 HHV917543:HHW917547 HRR917543:HRS917547 IBN917543:IBO917547 ILJ917543:ILK917547 IVF917543:IVG917547 JFB917543:JFC917547 JOX917543:JOY917547 JYT917543:JYU917547 KIP917543:KIQ917547 KSL917543:KSM917547 LCH917543:LCI917547 LMD917543:LME917547 LVZ917543:LWA917547 MFV917543:MFW917547 MPR917543:MPS917547 MZN917543:MZO917547 NJJ917543:NJK917547 NTF917543:NTG917547 ODB917543:ODC917547 OMX917543:OMY917547 OWT917543:OWU917547 PGP917543:PGQ917547 PQL917543:PQM917547 QAH917543:QAI917547 QKD917543:QKE917547 QTZ917543:QUA917547 RDV917543:RDW917547 RNR917543:RNS917547 RXN917543:RXO917547 SHJ917543:SHK917547 SRF917543:SRG917547 TBB917543:TBC917547 TKX917543:TKY917547 TUT917543:TUU917547 UEP917543:UEQ917547 UOL917543:UOM917547 UYH917543:UYI917547 VID917543:VIE917547 VRZ917543:VSA917547 WBV917543:WBW917547 WLR917543:WLS917547 WVN917543:WVO917547 F983079:G983083 JB983079:JC983083 SX983079:SY983083 ACT983079:ACU983083 AMP983079:AMQ983083 AWL983079:AWM983083 BGH983079:BGI983083 BQD983079:BQE983083 BZZ983079:CAA983083 CJV983079:CJW983083 CTR983079:CTS983083 DDN983079:DDO983083 DNJ983079:DNK983083 DXF983079:DXG983083 EHB983079:EHC983083 EQX983079:EQY983083 FAT983079:FAU983083 FKP983079:FKQ983083 FUL983079:FUM983083 GEH983079:GEI983083 GOD983079:GOE983083 GXZ983079:GYA983083 HHV983079:HHW983083 HRR983079:HRS983083 IBN983079:IBO983083 ILJ983079:ILK983083 IVF983079:IVG983083 JFB983079:JFC983083 JOX983079:JOY983083 JYT983079:JYU983083 KIP983079:KIQ983083 KSL983079:KSM983083 LCH983079:LCI983083 LMD983079:LME983083 LVZ983079:LWA983083 MFV983079:MFW983083 MPR983079:MPS983083 MZN983079:MZO983083 NJJ983079:NJK983083 NTF983079:NTG983083 ODB983079:ODC983083 OMX983079:OMY983083 OWT983079:OWU983083 PGP983079:PGQ983083 PQL983079:PQM983083 QAH983079:QAI983083 QKD983079:QKE983083 QTZ983079:QUA983083 RDV983079:RDW983083 RNR983079:RNS983083 RXN983079:RXO983083 SHJ983079:SHK983083 SRF983079:SRG983083 TBB983079:TBC983083 TKX983079:TKY983083 TUT983079:TUU983083 UEP983079:UEQ983083 UOL983079:UOM983083 UYH983079:UYI983083 VID983079:VIE983083 VRZ983079:VSA983083 WBV983079:WBW983083 WLR983079:WLS983083 WVN983079:WVO983083 J65569:J65573 JF65569:JF65573 TB65569:TB65573 ACX65569:ACX65573 AMT65569:AMT65573 AWP65569:AWP65573 BGL65569:BGL65573 BQH65569:BQH65573 CAD65569:CAD65573 CJZ65569:CJZ65573 CTV65569:CTV65573 DDR65569:DDR65573 DNN65569:DNN65573 DXJ65569:DXJ65573 EHF65569:EHF65573 ERB65569:ERB65573 FAX65569:FAX65573 FKT65569:FKT65573 FUP65569:FUP65573 GEL65569:GEL65573 GOH65569:GOH65573 GYD65569:GYD65573 HHZ65569:HHZ65573 HRV65569:HRV65573 IBR65569:IBR65573 ILN65569:ILN65573 IVJ65569:IVJ65573 JFF65569:JFF65573 JPB65569:JPB65573 JYX65569:JYX65573 KIT65569:KIT65573 KSP65569:KSP65573 LCL65569:LCL65573 LMH65569:LMH65573 LWD65569:LWD65573 MFZ65569:MFZ65573 MPV65569:MPV65573 MZR65569:MZR65573 NJN65569:NJN65573 NTJ65569:NTJ65573 ODF65569:ODF65573 ONB65569:ONB65573 OWX65569:OWX65573 PGT65569:PGT65573 PQP65569:PQP65573 QAL65569:QAL65573 QKH65569:QKH65573 QUD65569:QUD65573 RDZ65569:RDZ65573 RNV65569:RNV65573 RXR65569:RXR65573 SHN65569:SHN65573 SRJ65569:SRJ65573 TBF65569:TBF65573 TLB65569:TLB65573 TUX65569:TUX65573 UET65569:UET65573 UOP65569:UOP65573 UYL65569:UYL65573 VIH65569:VIH65573 VSD65569:VSD65573 WBZ65569:WBZ65573 WLV65569:WLV65573 WVR65569:WVR65573 J131105:J131109 JF131105:JF131109 TB131105:TB131109 ACX131105:ACX131109 AMT131105:AMT131109 AWP131105:AWP131109 BGL131105:BGL131109 BQH131105:BQH131109 CAD131105:CAD131109 CJZ131105:CJZ131109 CTV131105:CTV131109 DDR131105:DDR131109 DNN131105:DNN131109 DXJ131105:DXJ131109 EHF131105:EHF131109 ERB131105:ERB131109 FAX131105:FAX131109 FKT131105:FKT131109 FUP131105:FUP131109 GEL131105:GEL131109 GOH131105:GOH131109 GYD131105:GYD131109 HHZ131105:HHZ131109 HRV131105:HRV131109 IBR131105:IBR131109 ILN131105:ILN131109 IVJ131105:IVJ131109 JFF131105:JFF131109 JPB131105:JPB131109 JYX131105:JYX131109 KIT131105:KIT131109 KSP131105:KSP131109 LCL131105:LCL131109 LMH131105:LMH131109 LWD131105:LWD131109 MFZ131105:MFZ131109 MPV131105:MPV131109 MZR131105:MZR131109 NJN131105:NJN131109 NTJ131105:NTJ131109 ODF131105:ODF131109 ONB131105:ONB131109 OWX131105:OWX131109 PGT131105:PGT131109 PQP131105:PQP131109 QAL131105:QAL131109 QKH131105:QKH131109 QUD131105:QUD131109 RDZ131105:RDZ131109 RNV131105:RNV131109 RXR131105:RXR131109 SHN131105:SHN131109 SRJ131105:SRJ131109 TBF131105:TBF131109 TLB131105:TLB131109 TUX131105:TUX131109 UET131105:UET131109 UOP131105:UOP131109 UYL131105:UYL131109 VIH131105:VIH131109 VSD131105:VSD131109 WBZ131105:WBZ131109 WLV131105:WLV131109 WVR131105:WVR131109 J196641:J196645 JF196641:JF196645 TB196641:TB196645 ACX196641:ACX196645 AMT196641:AMT196645 AWP196641:AWP196645 BGL196641:BGL196645 BQH196641:BQH196645 CAD196641:CAD196645 CJZ196641:CJZ196645 CTV196641:CTV196645 DDR196641:DDR196645 DNN196641:DNN196645 DXJ196641:DXJ196645 EHF196641:EHF196645 ERB196641:ERB196645 FAX196641:FAX196645 FKT196641:FKT196645 FUP196641:FUP196645 GEL196641:GEL196645 GOH196641:GOH196645 GYD196641:GYD196645 HHZ196641:HHZ196645 HRV196641:HRV196645 IBR196641:IBR196645 ILN196641:ILN196645 IVJ196641:IVJ196645 JFF196641:JFF196645 JPB196641:JPB196645 JYX196641:JYX196645 KIT196641:KIT196645 KSP196641:KSP196645 LCL196641:LCL196645 LMH196641:LMH196645 LWD196641:LWD196645 MFZ196641:MFZ196645 MPV196641:MPV196645 MZR196641:MZR196645 NJN196641:NJN196645 NTJ196641:NTJ196645 ODF196641:ODF196645 ONB196641:ONB196645 OWX196641:OWX196645 PGT196641:PGT196645 PQP196641:PQP196645 QAL196641:QAL196645 QKH196641:QKH196645 QUD196641:QUD196645 RDZ196641:RDZ196645 RNV196641:RNV196645 RXR196641:RXR196645 SHN196641:SHN196645 SRJ196641:SRJ196645 TBF196641:TBF196645 TLB196641:TLB196645 TUX196641:TUX196645 UET196641:UET196645 UOP196641:UOP196645 UYL196641:UYL196645 VIH196641:VIH196645 VSD196641:VSD196645 WBZ196641:WBZ196645 WLV196641:WLV196645 WVR196641:WVR196645 J262177:J262181 JF262177:JF262181 TB262177:TB262181 ACX262177:ACX262181 AMT262177:AMT262181 AWP262177:AWP262181 BGL262177:BGL262181 BQH262177:BQH262181 CAD262177:CAD262181 CJZ262177:CJZ262181 CTV262177:CTV262181 DDR262177:DDR262181 DNN262177:DNN262181 DXJ262177:DXJ262181 EHF262177:EHF262181 ERB262177:ERB262181 FAX262177:FAX262181 FKT262177:FKT262181 FUP262177:FUP262181 GEL262177:GEL262181 GOH262177:GOH262181 GYD262177:GYD262181 HHZ262177:HHZ262181 HRV262177:HRV262181 IBR262177:IBR262181 ILN262177:ILN262181 IVJ262177:IVJ262181 JFF262177:JFF262181 JPB262177:JPB262181 JYX262177:JYX262181 KIT262177:KIT262181 KSP262177:KSP262181 LCL262177:LCL262181 LMH262177:LMH262181 LWD262177:LWD262181 MFZ262177:MFZ262181 MPV262177:MPV262181 MZR262177:MZR262181 NJN262177:NJN262181 NTJ262177:NTJ262181 ODF262177:ODF262181 ONB262177:ONB262181 OWX262177:OWX262181 PGT262177:PGT262181 PQP262177:PQP262181 QAL262177:QAL262181 QKH262177:QKH262181 QUD262177:QUD262181 RDZ262177:RDZ262181 RNV262177:RNV262181 RXR262177:RXR262181 SHN262177:SHN262181 SRJ262177:SRJ262181 TBF262177:TBF262181 TLB262177:TLB262181 TUX262177:TUX262181 UET262177:UET262181 UOP262177:UOP262181 UYL262177:UYL262181 VIH262177:VIH262181 VSD262177:VSD262181 WBZ262177:WBZ262181 WLV262177:WLV262181 WVR262177:WVR262181 J327713:J327717 JF327713:JF327717 TB327713:TB327717 ACX327713:ACX327717 AMT327713:AMT327717 AWP327713:AWP327717 BGL327713:BGL327717 BQH327713:BQH327717 CAD327713:CAD327717 CJZ327713:CJZ327717 CTV327713:CTV327717 DDR327713:DDR327717 DNN327713:DNN327717 DXJ327713:DXJ327717 EHF327713:EHF327717 ERB327713:ERB327717 FAX327713:FAX327717 FKT327713:FKT327717 FUP327713:FUP327717 GEL327713:GEL327717 GOH327713:GOH327717 GYD327713:GYD327717 HHZ327713:HHZ327717 HRV327713:HRV327717 IBR327713:IBR327717 ILN327713:ILN327717 IVJ327713:IVJ327717 JFF327713:JFF327717 JPB327713:JPB327717 JYX327713:JYX327717 KIT327713:KIT327717 KSP327713:KSP327717 LCL327713:LCL327717 LMH327713:LMH327717 LWD327713:LWD327717 MFZ327713:MFZ327717 MPV327713:MPV327717 MZR327713:MZR327717 NJN327713:NJN327717 NTJ327713:NTJ327717 ODF327713:ODF327717 ONB327713:ONB327717 OWX327713:OWX327717 PGT327713:PGT327717 PQP327713:PQP327717 QAL327713:QAL327717 QKH327713:QKH327717 QUD327713:QUD327717 RDZ327713:RDZ327717 RNV327713:RNV327717 RXR327713:RXR327717 SHN327713:SHN327717 SRJ327713:SRJ327717 TBF327713:TBF327717 TLB327713:TLB327717 TUX327713:TUX327717 UET327713:UET327717 UOP327713:UOP327717 UYL327713:UYL327717 VIH327713:VIH327717 VSD327713:VSD327717 WBZ327713:WBZ327717 WLV327713:WLV327717 WVR327713:WVR327717 J393249:J393253 JF393249:JF393253 TB393249:TB393253 ACX393249:ACX393253 AMT393249:AMT393253 AWP393249:AWP393253 BGL393249:BGL393253 BQH393249:BQH393253 CAD393249:CAD393253 CJZ393249:CJZ393253 CTV393249:CTV393253 DDR393249:DDR393253 DNN393249:DNN393253 DXJ393249:DXJ393253 EHF393249:EHF393253 ERB393249:ERB393253 FAX393249:FAX393253 FKT393249:FKT393253 FUP393249:FUP393253 GEL393249:GEL393253 GOH393249:GOH393253 GYD393249:GYD393253 HHZ393249:HHZ393253 HRV393249:HRV393253 IBR393249:IBR393253 ILN393249:ILN393253 IVJ393249:IVJ393253 JFF393249:JFF393253 JPB393249:JPB393253 JYX393249:JYX393253 KIT393249:KIT393253 KSP393249:KSP393253 LCL393249:LCL393253 LMH393249:LMH393253 LWD393249:LWD393253 MFZ393249:MFZ393253 MPV393249:MPV393253 MZR393249:MZR393253 NJN393249:NJN393253 NTJ393249:NTJ393253 ODF393249:ODF393253 ONB393249:ONB393253 OWX393249:OWX393253 PGT393249:PGT393253 PQP393249:PQP393253 QAL393249:QAL393253 QKH393249:QKH393253 QUD393249:QUD393253 RDZ393249:RDZ393253 RNV393249:RNV393253 RXR393249:RXR393253 SHN393249:SHN393253 SRJ393249:SRJ393253 TBF393249:TBF393253 TLB393249:TLB393253 TUX393249:TUX393253 UET393249:UET393253 UOP393249:UOP393253 UYL393249:UYL393253 VIH393249:VIH393253 VSD393249:VSD393253 WBZ393249:WBZ393253 WLV393249:WLV393253 WVR393249:WVR393253 J458785:J458789 JF458785:JF458789 TB458785:TB458789 ACX458785:ACX458789 AMT458785:AMT458789 AWP458785:AWP458789 BGL458785:BGL458789 BQH458785:BQH458789 CAD458785:CAD458789 CJZ458785:CJZ458789 CTV458785:CTV458789 DDR458785:DDR458789 DNN458785:DNN458789 DXJ458785:DXJ458789 EHF458785:EHF458789 ERB458785:ERB458789 FAX458785:FAX458789 FKT458785:FKT458789 FUP458785:FUP458789 GEL458785:GEL458789 GOH458785:GOH458789 GYD458785:GYD458789 HHZ458785:HHZ458789 HRV458785:HRV458789 IBR458785:IBR458789 ILN458785:ILN458789 IVJ458785:IVJ458789 JFF458785:JFF458789 JPB458785:JPB458789 JYX458785:JYX458789 KIT458785:KIT458789 KSP458785:KSP458789 LCL458785:LCL458789 LMH458785:LMH458789 LWD458785:LWD458789 MFZ458785:MFZ458789 MPV458785:MPV458789 MZR458785:MZR458789 NJN458785:NJN458789 NTJ458785:NTJ458789 ODF458785:ODF458789 ONB458785:ONB458789 OWX458785:OWX458789 PGT458785:PGT458789 PQP458785:PQP458789 QAL458785:QAL458789 QKH458785:QKH458789 QUD458785:QUD458789 RDZ458785:RDZ458789 RNV458785:RNV458789 RXR458785:RXR458789 SHN458785:SHN458789 SRJ458785:SRJ458789 TBF458785:TBF458789 TLB458785:TLB458789 TUX458785:TUX458789 UET458785:UET458789 UOP458785:UOP458789 UYL458785:UYL458789 VIH458785:VIH458789 VSD458785:VSD458789 WBZ458785:WBZ458789 WLV458785:WLV458789 WVR458785:WVR458789 J524321:J524325 JF524321:JF524325 TB524321:TB524325 ACX524321:ACX524325 AMT524321:AMT524325 AWP524321:AWP524325 BGL524321:BGL524325 BQH524321:BQH524325 CAD524321:CAD524325 CJZ524321:CJZ524325 CTV524321:CTV524325 DDR524321:DDR524325 DNN524321:DNN524325 DXJ524321:DXJ524325 EHF524321:EHF524325 ERB524321:ERB524325 FAX524321:FAX524325 FKT524321:FKT524325 FUP524321:FUP524325 GEL524321:GEL524325 GOH524321:GOH524325 GYD524321:GYD524325 HHZ524321:HHZ524325 HRV524321:HRV524325 IBR524321:IBR524325 ILN524321:ILN524325 IVJ524321:IVJ524325 JFF524321:JFF524325 JPB524321:JPB524325 JYX524321:JYX524325 KIT524321:KIT524325 KSP524321:KSP524325 LCL524321:LCL524325 LMH524321:LMH524325 LWD524321:LWD524325 MFZ524321:MFZ524325 MPV524321:MPV524325 MZR524321:MZR524325 NJN524321:NJN524325 NTJ524321:NTJ524325 ODF524321:ODF524325 ONB524321:ONB524325 OWX524321:OWX524325 PGT524321:PGT524325 PQP524321:PQP524325 QAL524321:QAL524325 QKH524321:QKH524325 QUD524321:QUD524325 RDZ524321:RDZ524325 RNV524321:RNV524325 RXR524321:RXR524325 SHN524321:SHN524325 SRJ524321:SRJ524325 TBF524321:TBF524325 TLB524321:TLB524325 TUX524321:TUX524325 UET524321:UET524325 UOP524321:UOP524325 UYL524321:UYL524325 VIH524321:VIH524325 VSD524321:VSD524325 WBZ524321:WBZ524325 WLV524321:WLV524325 WVR524321:WVR524325 J589857:J589861 JF589857:JF589861 TB589857:TB589861 ACX589857:ACX589861 AMT589857:AMT589861 AWP589857:AWP589861 BGL589857:BGL589861 BQH589857:BQH589861 CAD589857:CAD589861 CJZ589857:CJZ589861 CTV589857:CTV589861 DDR589857:DDR589861 DNN589857:DNN589861 DXJ589857:DXJ589861 EHF589857:EHF589861 ERB589857:ERB589861 FAX589857:FAX589861 FKT589857:FKT589861 FUP589857:FUP589861 GEL589857:GEL589861 GOH589857:GOH589861 GYD589857:GYD589861 HHZ589857:HHZ589861 HRV589857:HRV589861 IBR589857:IBR589861 ILN589857:ILN589861 IVJ589857:IVJ589861 JFF589857:JFF589861 JPB589857:JPB589861 JYX589857:JYX589861 KIT589857:KIT589861 KSP589857:KSP589861 LCL589857:LCL589861 LMH589857:LMH589861 LWD589857:LWD589861 MFZ589857:MFZ589861 MPV589857:MPV589861 MZR589857:MZR589861 NJN589857:NJN589861 NTJ589857:NTJ589861 ODF589857:ODF589861 ONB589857:ONB589861 OWX589857:OWX589861 PGT589857:PGT589861 PQP589857:PQP589861 QAL589857:QAL589861 QKH589857:QKH589861 QUD589857:QUD589861 RDZ589857:RDZ589861 RNV589857:RNV589861 RXR589857:RXR589861 SHN589857:SHN589861 SRJ589857:SRJ589861 TBF589857:TBF589861 TLB589857:TLB589861 TUX589857:TUX589861 UET589857:UET589861 UOP589857:UOP589861 UYL589857:UYL589861 VIH589857:VIH589861 VSD589857:VSD589861 WBZ589857:WBZ589861 WLV589857:WLV589861 WVR589857:WVR589861 J655393:J655397 JF655393:JF655397 TB655393:TB655397 ACX655393:ACX655397 AMT655393:AMT655397 AWP655393:AWP655397 BGL655393:BGL655397 BQH655393:BQH655397 CAD655393:CAD655397 CJZ655393:CJZ655397 CTV655393:CTV655397 DDR655393:DDR655397 DNN655393:DNN655397 DXJ655393:DXJ655397 EHF655393:EHF655397 ERB655393:ERB655397 FAX655393:FAX655397 FKT655393:FKT655397 FUP655393:FUP655397 GEL655393:GEL655397 GOH655393:GOH655397 GYD655393:GYD655397 HHZ655393:HHZ655397 HRV655393:HRV655397 IBR655393:IBR655397 ILN655393:ILN655397 IVJ655393:IVJ655397 JFF655393:JFF655397 JPB655393:JPB655397 JYX655393:JYX655397 KIT655393:KIT655397 KSP655393:KSP655397 LCL655393:LCL655397 LMH655393:LMH655397 LWD655393:LWD655397 MFZ655393:MFZ655397 MPV655393:MPV655397 MZR655393:MZR655397 NJN655393:NJN655397 NTJ655393:NTJ655397 ODF655393:ODF655397 ONB655393:ONB655397 OWX655393:OWX655397 PGT655393:PGT655397 PQP655393:PQP655397 QAL655393:QAL655397 QKH655393:QKH655397 QUD655393:QUD655397 RDZ655393:RDZ655397 RNV655393:RNV655397 RXR655393:RXR655397 SHN655393:SHN655397 SRJ655393:SRJ655397 TBF655393:TBF655397 TLB655393:TLB655397 TUX655393:TUX655397 UET655393:UET655397 UOP655393:UOP655397 UYL655393:UYL655397 VIH655393:VIH655397 VSD655393:VSD655397 WBZ655393:WBZ655397 WLV655393:WLV655397 WVR655393:WVR655397 J720929:J720933 JF720929:JF720933 TB720929:TB720933 ACX720929:ACX720933 AMT720929:AMT720933 AWP720929:AWP720933 BGL720929:BGL720933 BQH720929:BQH720933 CAD720929:CAD720933 CJZ720929:CJZ720933 CTV720929:CTV720933 DDR720929:DDR720933 DNN720929:DNN720933 DXJ720929:DXJ720933 EHF720929:EHF720933 ERB720929:ERB720933 FAX720929:FAX720933 FKT720929:FKT720933 FUP720929:FUP720933 GEL720929:GEL720933 GOH720929:GOH720933 GYD720929:GYD720933 HHZ720929:HHZ720933 HRV720929:HRV720933 IBR720929:IBR720933 ILN720929:ILN720933 IVJ720929:IVJ720933 JFF720929:JFF720933 JPB720929:JPB720933 JYX720929:JYX720933 KIT720929:KIT720933 KSP720929:KSP720933 LCL720929:LCL720933 LMH720929:LMH720933 LWD720929:LWD720933 MFZ720929:MFZ720933 MPV720929:MPV720933 MZR720929:MZR720933 NJN720929:NJN720933 NTJ720929:NTJ720933 ODF720929:ODF720933 ONB720929:ONB720933 OWX720929:OWX720933 PGT720929:PGT720933 PQP720929:PQP720933 QAL720929:QAL720933 QKH720929:QKH720933 QUD720929:QUD720933 RDZ720929:RDZ720933 RNV720929:RNV720933 RXR720929:RXR720933 SHN720929:SHN720933 SRJ720929:SRJ720933 TBF720929:TBF720933 TLB720929:TLB720933 TUX720929:TUX720933 UET720929:UET720933 UOP720929:UOP720933 UYL720929:UYL720933 VIH720929:VIH720933 VSD720929:VSD720933 WBZ720929:WBZ720933 WLV720929:WLV720933 WVR720929:WVR720933 J786465:J786469 JF786465:JF786469 TB786465:TB786469 ACX786465:ACX786469 AMT786465:AMT786469 AWP786465:AWP786469 BGL786465:BGL786469 BQH786465:BQH786469 CAD786465:CAD786469 CJZ786465:CJZ786469 CTV786465:CTV786469 DDR786465:DDR786469 DNN786465:DNN786469 DXJ786465:DXJ786469 EHF786465:EHF786469 ERB786465:ERB786469 FAX786465:FAX786469 FKT786465:FKT786469 FUP786465:FUP786469 GEL786465:GEL786469 GOH786465:GOH786469 GYD786465:GYD786469 HHZ786465:HHZ786469 HRV786465:HRV786469 IBR786465:IBR786469 ILN786465:ILN786469 IVJ786465:IVJ786469 JFF786465:JFF786469 JPB786465:JPB786469 JYX786465:JYX786469 KIT786465:KIT786469 KSP786465:KSP786469 LCL786465:LCL786469 LMH786465:LMH786469 LWD786465:LWD786469 MFZ786465:MFZ786469 MPV786465:MPV786469 MZR786465:MZR786469 NJN786465:NJN786469 NTJ786465:NTJ786469 ODF786465:ODF786469 ONB786465:ONB786469 OWX786465:OWX786469 PGT786465:PGT786469 PQP786465:PQP786469 QAL786465:QAL786469 QKH786465:QKH786469 QUD786465:QUD786469 RDZ786465:RDZ786469 RNV786465:RNV786469 RXR786465:RXR786469 SHN786465:SHN786469 SRJ786465:SRJ786469 TBF786465:TBF786469 TLB786465:TLB786469 TUX786465:TUX786469 UET786465:UET786469 UOP786465:UOP786469 UYL786465:UYL786469 VIH786465:VIH786469 VSD786465:VSD786469 WBZ786465:WBZ786469 WLV786465:WLV786469 WVR786465:WVR786469 J852001:J852005 JF852001:JF852005 TB852001:TB852005 ACX852001:ACX852005 AMT852001:AMT852005 AWP852001:AWP852005 BGL852001:BGL852005 BQH852001:BQH852005 CAD852001:CAD852005 CJZ852001:CJZ852005 CTV852001:CTV852005 DDR852001:DDR852005 DNN852001:DNN852005 DXJ852001:DXJ852005 EHF852001:EHF852005 ERB852001:ERB852005 FAX852001:FAX852005 FKT852001:FKT852005 FUP852001:FUP852005 GEL852001:GEL852005 GOH852001:GOH852005 GYD852001:GYD852005 HHZ852001:HHZ852005 HRV852001:HRV852005 IBR852001:IBR852005 ILN852001:ILN852005 IVJ852001:IVJ852005 JFF852001:JFF852005 JPB852001:JPB852005 JYX852001:JYX852005 KIT852001:KIT852005 KSP852001:KSP852005 LCL852001:LCL852005 LMH852001:LMH852005 LWD852001:LWD852005 MFZ852001:MFZ852005 MPV852001:MPV852005 MZR852001:MZR852005 NJN852001:NJN852005 NTJ852001:NTJ852005 ODF852001:ODF852005 ONB852001:ONB852005 OWX852001:OWX852005 PGT852001:PGT852005 PQP852001:PQP852005 QAL852001:QAL852005 QKH852001:QKH852005 QUD852001:QUD852005 RDZ852001:RDZ852005 RNV852001:RNV852005 RXR852001:RXR852005 SHN852001:SHN852005 SRJ852001:SRJ852005 TBF852001:TBF852005 TLB852001:TLB852005 TUX852001:TUX852005 UET852001:UET852005 UOP852001:UOP852005 UYL852001:UYL852005 VIH852001:VIH852005 VSD852001:VSD852005 WBZ852001:WBZ852005 WLV852001:WLV852005 WVR852001:WVR852005 J917537:J917541 JF917537:JF917541 TB917537:TB917541 ACX917537:ACX917541 AMT917537:AMT917541 AWP917537:AWP917541 BGL917537:BGL917541 BQH917537:BQH917541 CAD917537:CAD917541 CJZ917537:CJZ917541 CTV917537:CTV917541 DDR917537:DDR917541 DNN917537:DNN917541 DXJ917537:DXJ917541 EHF917537:EHF917541 ERB917537:ERB917541 FAX917537:FAX917541 FKT917537:FKT917541 FUP917537:FUP917541 GEL917537:GEL917541 GOH917537:GOH917541 GYD917537:GYD917541 HHZ917537:HHZ917541 HRV917537:HRV917541 IBR917537:IBR917541 ILN917537:ILN917541 IVJ917537:IVJ917541 JFF917537:JFF917541 JPB917537:JPB917541 JYX917537:JYX917541 KIT917537:KIT917541 KSP917537:KSP917541 LCL917537:LCL917541 LMH917537:LMH917541 LWD917537:LWD917541 MFZ917537:MFZ917541 MPV917537:MPV917541 MZR917537:MZR917541 NJN917537:NJN917541 NTJ917537:NTJ917541 ODF917537:ODF917541 ONB917537:ONB917541 OWX917537:OWX917541 PGT917537:PGT917541 PQP917537:PQP917541 QAL917537:QAL917541 QKH917537:QKH917541 QUD917537:QUD917541 RDZ917537:RDZ917541 RNV917537:RNV917541 RXR917537:RXR917541 SHN917537:SHN917541 SRJ917537:SRJ917541 TBF917537:TBF917541 TLB917537:TLB917541 TUX917537:TUX917541 UET917537:UET917541 UOP917537:UOP917541 UYL917537:UYL917541 VIH917537:VIH917541 VSD917537:VSD917541 WBZ917537:WBZ917541 WLV917537:WLV917541 WVR917537:WVR917541 J983073:J983077 JF983073:JF983077 TB983073:TB983077 ACX983073:ACX983077 AMT983073:AMT983077 AWP983073:AWP983077 BGL983073:BGL983077 BQH983073:BQH983077 CAD983073:CAD983077 CJZ983073:CJZ983077 CTV983073:CTV983077 DDR983073:DDR983077 DNN983073:DNN983077 DXJ983073:DXJ983077 EHF983073:EHF983077 ERB983073:ERB983077 FAX983073:FAX983077 FKT983073:FKT983077 FUP983073:FUP983077 GEL983073:GEL983077 GOH983073:GOH983077 GYD983073:GYD983077 HHZ983073:HHZ983077 HRV983073:HRV983077 IBR983073:IBR983077 ILN983073:ILN983077 IVJ983073:IVJ983077 JFF983073:JFF983077 JPB983073:JPB983077 JYX983073:JYX983077 KIT983073:KIT983077 KSP983073:KSP983077 LCL983073:LCL983077 LMH983073:LMH983077 LWD983073:LWD983077 MFZ983073:MFZ983077 MPV983073:MPV983077 MZR983073:MZR983077 NJN983073:NJN983077 NTJ983073:NTJ983077 ODF983073:ODF983077 ONB983073:ONB983077 OWX983073:OWX983077 PGT983073:PGT983077 PQP983073:PQP983077 QAL983073:QAL983077 QKH983073:QKH983077 QUD983073:QUD983077 RDZ983073:RDZ983077 RNV983073:RNV983077 RXR983073:RXR983077 SHN983073:SHN983077 SRJ983073:SRJ983077 TBF983073:TBF983077 TLB983073:TLB983077 TUX983073:TUX983077 UET983073:UET983077 UOP983073:UOP983077 UYL983073:UYL983077 VIH983073:VIH983077 VSD983073:VSD983077 WBZ983073:WBZ983077 WLV983073:WLV983077 WVR983073:WVR983077 J65566:J65567 JF65566:JF65567 TB65566:TB65567 ACX65566:ACX65567 AMT65566:AMT65567 AWP65566:AWP65567 BGL65566:BGL65567 BQH65566:BQH65567 CAD65566:CAD65567 CJZ65566:CJZ65567 CTV65566:CTV65567 DDR65566:DDR65567 DNN65566:DNN65567 DXJ65566:DXJ65567 EHF65566:EHF65567 ERB65566:ERB65567 FAX65566:FAX65567 FKT65566:FKT65567 FUP65566:FUP65567 GEL65566:GEL65567 GOH65566:GOH65567 GYD65566:GYD65567 HHZ65566:HHZ65567 HRV65566:HRV65567 IBR65566:IBR65567 ILN65566:ILN65567 IVJ65566:IVJ65567 JFF65566:JFF65567 JPB65566:JPB65567 JYX65566:JYX65567 KIT65566:KIT65567 KSP65566:KSP65567 LCL65566:LCL65567 LMH65566:LMH65567 LWD65566:LWD65567 MFZ65566:MFZ65567 MPV65566:MPV65567 MZR65566:MZR65567 NJN65566:NJN65567 NTJ65566:NTJ65567 ODF65566:ODF65567 ONB65566:ONB65567 OWX65566:OWX65567 PGT65566:PGT65567 PQP65566:PQP65567 QAL65566:QAL65567 QKH65566:QKH65567 QUD65566:QUD65567 RDZ65566:RDZ65567 RNV65566:RNV65567 RXR65566:RXR65567 SHN65566:SHN65567 SRJ65566:SRJ65567 TBF65566:TBF65567 TLB65566:TLB65567 TUX65566:TUX65567 UET65566:UET65567 UOP65566:UOP65567 UYL65566:UYL65567 VIH65566:VIH65567 VSD65566:VSD65567 WBZ65566:WBZ65567 WLV65566:WLV65567 WVR65566:WVR65567 J131102:J131103 JF131102:JF131103 TB131102:TB131103 ACX131102:ACX131103 AMT131102:AMT131103 AWP131102:AWP131103 BGL131102:BGL131103 BQH131102:BQH131103 CAD131102:CAD131103 CJZ131102:CJZ131103 CTV131102:CTV131103 DDR131102:DDR131103 DNN131102:DNN131103 DXJ131102:DXJ131103 EHF131102:EHF131103 ERB131102:ERB131103 FAX131102:FAX131103 FKT131102:FKT131103 FUP131102:FUP131103 GEL131102:GEL131103 GOH131102:GOH131103 GYD131102:GYD131103 HHZ131102:HHZ131103 HRV131102:HRV131103 IBR131102:IBR131103 ILN131102:ILN131103 IVJ131102:IVJ131103 JFF131102:JFF131103 JPB131102:JPB131103 JYX131102:JYX131103 KIT131102:KIT131103 KSP131102:KSP131103 LCL131102:LCL131103 LMH131102:LMH131103 LWD131102:LWD131103 MFZ131102:MFZ131103 MPV131102:MPV131103 MZR131102:MZR131103 NJN131102:NJN131103 NTJ131102:NTJ131103 ODF131102:ODF131103 ONB131102:ONB131103 OWX131102:OWX131103 PGT131102:PGT131103 PQP131102:PQP131103 QAL131102:QAL131103 QKH131102:QKH131103 QUD131102:QUD131103 RDZ131102:RDZ131103 RNV131102:RNV131103 RXR131102:RXR131103 SHN131102:SHN131103 SRJ131102:SRJ131103 TBF131102:TBF131103 TLB131102:TLB131103 TUX131102:TUX131103 UET131102:UET131103 UOP131102:UOP131103 UYL131102:UYL131103 VIH131102:VIH131103 VSD131102:VSD131103 WBZ131102:WBZ131103 WLV131102:WLV131103 WVR131102:WVR131103 J196638:J196639 JF196638:JF196639 TB196638:TB196639 ACX196638:ACX196639 AMT196638:AMT196639 AWP196638:AWP196639 BGL196638:BGL196639 BQH196638:BQH196639 CAD196638:CAD196639 CJZ196638:CJZ196639 CTV196638:CTV196639 DDR196638:DDR196639 DNN196638:DNN196639 DXJ196638:DXJ196639 EHF196638:EHF196639 ERB196638:ERB196639 FAX196638:FAX196639 FKT196638:FKT196639 FUP196638:FUP196639 GEL196638:GEL196639 GOH196638:GOH196639 GYD196638:GYD196639 HHZ196638:HHZ196639 HRV196638:HRV196639 IBR196638:IBR196639 ILN196638:ILN196639 IVJ196638:IVJ196639 JFF196638:JFF196639 JPB196638:JPB196639 JYX196638:JYX196639 KIT196638:KIT196639 KSP196638:KSP196639 LCL196638:LCL196639 LMH196638:LMH196639 LWD196638:LWD196639 MFZ196638:MFZ196639 MPV196638:MPV196639 MZR196638:MZR196639 NJN196638:NJN196639 NTJ196638:NTJ196639 ODF196638:ODF196639 ONB196638:ONB196639 OWX196638:OWX196639 PGT196638:PGT196639 PQP196638:PQP196639 QAL196638:QAL196639 QKH196638:QKH196639 QUD196638:QUD196639 RDZ196638:RDZ196639 RNV196638:RNV196639 RXR196638:RXR196639 SHN196638:SHN196639 SRJ196638:SRJ196639 TBF196638:TBF196639 TLB196638:TLB196639 TUX196638:TUX196639 UET196638:UET196639 UOP196638:UOP196639 UYL196638:UYL196639 VIH196638:VIH196639 VSD196638:VSD196639 WBZ196638:WBZ196639 WLV196638:WLV196639 WVR196638:WVR196639 J262174:J262175 JF262174:JF262175 TB262174:TB262175 ACX262174:ACX262175 AMT262174:AMT262175 AWP262174:AWP262175 BGL262174:BGL262175 BQH262174:BQH262175 CAD262174:CAD262175 CJZ262174:CJZ262175 CTV262174:CTV262175 DDR262174:DDR262175 DNN262174:DNN262175 DXJ262174:DXJ262175 EHF262174:EHF262175 ERB262174:ERB262175 FAX262174:FAX262175 FKT262174:FKT262175 FUP262174:FUP262175 GEL262174:GEL262175 GOH262174:GOH262175 GYD262174:GYD262175 HHZ262174:HHZ262175 HRV262174:HRV262175 IBR262174:IBR262175 ILN262174:ILN262175 IVJ262174:IVJ262175 JFF262174:JFF262175 JPB262174:JPB262175 JYX262174:JYX262175 KIT262174:KIT262175 KSP262174:KSP262175 LCL262174:LCL262175 LMH262174:LMH262175 LWD262174:LWD262175 MFZ262174:MFZ262175 MPV262174:MPV262175 MZR262174:MZR262175 NJN262174:NJN262175 NTJ262174:NTJ262175 ODF262174:ODF262175 ONB262174:ONB262175 OWX262174:OWX262175 PGT262174:PGT262175 PQP262174:PQP262175 QAL262174:QAL262175 QKH262174:QKH262175 QUD262174:QUD262175 RDZ262174:RDZ262175 RNV262174:RNV262175 RXR262174:RXR262175 SHN262174:SHN262175 SRJ262174:SRJ262175 TBF262174:TBF262175 TLB262174:TLB262175 TUX262174:TUX262175 UET262174:UET262175 UOP262174:UOP262175 UYL262174:UYL262175 VIH262174:VIH262175 VSD262174:VSD262175 WBZ262174:WBZ262175 WLV262174:WLV262175 WVR262174:WVR262175 J327710:J327711 JF327710:JF327711 TB327710:TB327711 ACX327710:ACX327711 AMT327710:AMT327711 AWP327710:AWP327711 BGL327710:BGL327711 BQH327710:BQH327711 CAD327710:CAD327711 CJZ327710:CJZ327711 CTV327710:CTV327711 DDR327710:DDR327711 DNN327710:DNN327711 DXJ327710:DXJ327711 EHF327710:EHF327711 ERB327710:ERB327711 FAX327710:FAX327711 FKT327710:FKT327711 FUP327710:FUP327711 GEL327710:GEL327711 GOH327710:GOH327711 GYD327710:GYD327711 HHZ327710:HHZ327711 HRV327710:HRV327711 IBR327710:IBR327711 ILN327710:ILN327711 IVJ327710:IVJ327711 JFF327710:JFF327711 JPB327710:JPB327711 JYX327710:JYX327711 KIT327710:KIT327711 KSP327710:KSP327711 LCL327710:LCL327711 LMH327710:LMH327711 LWD327710:LWD327711 MFZ327710:MFZ327711 MPV327710:MPV327711 MZR327710:MZR327711 NJN327710:NJN327711 NTJ327710:NTJ327711 ODF327710:ODF327711 ONB327710:ONB327711 OWX327710:OWX327711 PGT327710:PGT327711 PQP327710:PQP327711 QAL327710:QAL327711 QKH327710:QKH327711 QUD327710:QUD327711 RDZ327710:RDZ327711 RNV327710:RNV327711 RXR327710:RXR327711 SHN327710:SHN327711 SRJ327710:SRJ327711 TBF327710:TBF327711 TLB327710:TLB327711 TUX327710:TUX327711 UET327710:UET327711 UOP327710:UOP327711 UYL327710:UYL327711 VIH327710:VIH327711 VSD327710:VSD327711 WBZ327710:WBZ327711 WLV327710:WLV327711 WVR327710:WVR327711 J393246:J393247 JF393246:JF393247 TB393246:TB393247 ACX393246:ACX393247 AMT393246:AMT393247 AWP393246:AWP393247 BGL393246:BGL393247 BQH393246:BQH393247 CAD393246:CAD393247 CJZ393246:CJZ393247 CTV393246:CTV393247 DDR393246:DDR393247 DNN393246:DNN393247 DXJ393246:DXJ393247 EHF393246:EHF393247 ERB393246:ERB393247 FAX393246:FAX393247 FKT393246:FKT393247 FUP393246:FUP393247 GEL393246:GEL393247 GOH393246:GOH393247 GYD393246:GYD393247 HHZ393246:HHZ393247 HRV393246:HRV393247 IBR393246:IBR393247 ILN393246:ILN393247 IVJ393246:IVJ393247 JFF393246:JFF393247 JPB393246:JPB393247 JYX393246:JYX393247 KIT393246:KIT393247 KSP393246:KSP393247 LCL393246:LCL393247 LMH393246:LMH393247 LWD393246:LWD393247 MFZ393246:MFZ393247 MPV393246:MPV393247 MZR393246:MZR393247 NJN393246:NJN393247 NTJ393246:NTJ393247 ODF393246:ODF393247 ONB393246:ONB393247 OWX393246:OWX393247 PGT393246:PGT393247 PQP393246:PQP393247 QAL393246:QAL393247 QKH393246:QKH393247 QUD393246:QUD393247 RDZ393246:RDZ393247 RNV393246:RNV393247 RXR393246:RXR393247 SHN393246:SHN393247 SRJ393246:SRJ393247 TBF393246:TBF393247 TLB393246:TLB393247 TUX393246:TUX393247 UET393246:UET393247 UOP393246:UOP393247 UYL393246:UYL393247 VIH393246:VIH393247 VSD393246:VSD393247 WBZ393246:WBZ393247 WLV393246:WLV393247 WVR393246:WVR393247 J458782:J458783 JF458782:JF458783 TB458782:TB458783 ACX458782:ACX458783 AMT458782:AMT458783 AWP458782:AWP458783 BGL458782:BGL458783 BQH458782:BQH458783 CAD458782:CAD458783 CJZ458782:CJZ458783 CTV458782:CTV458783 DDR458782:DDR458783 DNN458782:DNN458783 DXJ458782:DXJ458783 EHF458782:EHF458783 ERB458782:ERB458783 FAX458782:FAX458783 FKT458782:FKT458783 FUP458782:FUP458783 GEL458782:GEL458783 GOH458782:GOH458783 GYD458782:GYD458783 HHZ458782:HHZ458783 HRV458782:HRV458783 IBR458782:IBR458783 ILN458782:ILN458783 IVJ458782:IVJ458783 JFF458782:JFF458783 JPB458782:JPB458783 JYX458782:JYX458783 KIT458782:KIT458783 KSP458782:KSP458783 LCL458782:LCL458783 LMH458782:LMH458783 LWD458782:LWD458783 MFZ458782:MFZ458783 MPV458782:MPV458783 MZR458782:MZR458783 NJN458782:NJN458783 NTJ458782:NTJ458783 ODF458782:ODF458783 ONB458782:ONB458783 OWX458782:OWX458783 PGT458782:PGT458783 PQP458782:PQP458783 QAL458782:QAL458783 QKH458782:QKH458783 QUD458782:QUD458783 RDZ458782:RDZ458783 RNV458782:RNV458783 RXR458782:RXR458783 SHN458782:SHN458783 SRJ458782:SRJ458783 TBF458782:TBF458783 TLB458782:TLB458783 TUX458782:TUX458783 UET458782:UET458783 UOP458782:UOP458783 UYL458782:UYL458783 VIH458782:VIH458783 VSD458782:VSD458783 WBZ458782:WBZ458783 WLV458782:WLV458783 WVR458782:WVR458783 J524318:J524319 JF524318:JF524319 TB524318:TB524319 ACX524318:ACX524319 AMT524318:AMT524319 AWP524318:AWP524319 BGL524318:BGL524319 BQH524318:BQH524319 CAD524318:CAD524319 CJZ524318:CJZ524319 CTV524318:CTV524319 DDR524318:DDR524319 DNN524318:DNN524319 DXJ524318:DXJ524319 EHF524318:EHF524319 ERB524318:ERB524319 FAX524318:FAX524319 FKT524318:FKT524319 FUP524318:FUP524319 GEL524318:GEL524319 GOH524318:GOH524319 GYD524318:GYD524319 HHZ524318:HHZ524319 HRV524318:HRV524319 IBR524318:IBR524319 ILN524318:ILN524319 IVJ524318:IVJ524319 JFF524318:JFF524319 JPB524318:JPB524319 JYX524318:JYX524319 KIT524318:KIT524319 KSP524318:KSP524319 LCL524318:LCL524319 LMH524318:LMH524319 LWD524318:LWD524319 MFZ524318:MFZ524319 MPV524318:MPV524319 MZR524318:MZR524319 NJN524318:NJN524319 NTJ524318:NTJ524319 ODF524318:ODF524319 ONB524318:ONB524319 OWX524318:OWX524319 PGT524318:PGT524319 PQP524318:PQP524319 QAL524318:QAL524319 QKH524318:QKH524319 QUD524318:QUD524319 RDZ524318:RDZ524319 RNV524318:RNV524319 RXR524318:RXR524319 SHN524318:SHN524319 SRJ524318:SRJ524319 TBF524318:TBF524319 TLB524318:TLB524319 TUX524318:TUX524319 UET524318:UET524319 UOP524318:UOP524319 UYL524318:UYL524319 VIH524318:VIH524319 VSD524318:VSD524319 WBZ524318:WBZ524319 WLV524318:WLV524319 WVR524318:WVR524319 J589854:J589855 JF589854:JF589855 TB589854:TB589855 ACX589854:ACX589855 AMT589854:AMT589855 AWP589854:AWP589855 BGL589854:BGL589855 BQH589854:BQH589855 CAD589854:CAD589855 CJZ589854:CJZ589855 CTV589854:CTV589855 DDR589854:DDR589855 DNN589854:DNN589855 DXJ589854:DXJ589855 EHF589854:EHF589855 ERB589854:ERB589855 FAX589854:FAX589855 FKT589854:FKT589855 FUP589854:FUP589855 GEL589854:GEL589855 GOH589854:GOH589855 GYD589854:GYD589855 HHZ589854:HHZ589855 HRV589854:HRV589855 IBR589854:IBR589855 ILN589854:ILN589855 IVJ589854:IVJ589855 JFF589854:JFF589855 JPB589854:JPB589855 JYX589854:JYX589855 KIT589854:KIT589855 KSP589854:KSP589855 LCL589854:LCL589855 LMH589854:LMH589855 LWD589854:LWD589855 MFZ589854:MFZ589855 MPV589854:MPV589855 MZR589854:MZR589855 NJN589854:NJN589855 NTJ589854:NTJ589855 ODF589854:ODF589855 ONB589854:ONB589855 OWX589854:OWX589855 PGT589854:PGT589855 PQP589854:PQP589855 QAL589854:QAL589855 QKH589854:QKH589855 QUD589854:QUD589855 RDZ589854:RDZ589855 RNV589854:RNV589855 RXR589854:RXR589855 SHN589854:SHN589855 SRJ589854:SRJ589855 TBF589854:TBF589855 TLB589854:TLB589855 TUX589854:TUX589855 UET589854:UET589855 UOP589854:UOP589855 UYL589854:UYL589855 VIH589854:VIH589855 VSD589854:VSD589855 WBZ589854:WBZ589855 WLV589854:WLV589855 WVR589854:WVR589855 J655390:J655391 JF655390:JF655391 TB655390:TB655391 ACX655390:ACX655391 AMT655390:AMT655391 AWP655390:AWP655391 BGL655390:BGL655391 BQH655390:BQH655391 CAD655390:CAD655391 CJZ655390:CJZ655391 CTV655390:CTV655391 DDR655390:DDR655391 DNN655390:DNN655391 DXJ655390:DXJ655391 EHF655390:EHF655391 ERB655390:ERB655391 FAX655390:FAX655391 FKT655390:FKT655391 FUP655390:FUP655391 GEL655390:GEL655391 GOH655390:GOH655391 GYD655390:GYD655391 HHZ655390:HHZ655391 HRV655390:HRV655391 IBR655390:IBR655391 ILN655390:ILN655391 IVJ655390:IVJ655391 JFF655390:JFF655391 JPB655390:JPB655391 JYX655390:JYX655391 KIT655390:KIT655391 KSP655390:KSP655391 LCL655390:LCL655391 LMH655390:LMH655391 LWD655390:LWD655391 MFZ655390:MFZ655391 MPV655390:MPV655391 MZR655390:MZR655391 NJN655390:NJN655391 NTJ655390:NTJ655391 ODF655390:ODF655391 ONB655390:ONB655391 OWX655390:OWX655391 PGT655390:PGT655391 PQP655390:PQP655391 QAL655390:QAL655391 QKH655390:QKH655391 QUD655390:QUD655391 RDZ655390:RDZ655391 RNV655390:RNV655391 RXR655390:RXR655391 SHN655390:SHN655391 SRJ655390:SRJ655391 TBF655390:TBF655391 TLB655390:TLB655391 TUX655390:TUX655391 UET655390:UET655391 UOP655390:UOP655391 UYL655390:UYL655391 VIH655390:VIH655391 VSD655390:VSD655391 WBZ655390:WBZ655391 WLV655390:WLV655391 WVR655390:WVR655391 J720926:J720927 JF720926:JF720927 TB720926:TB720927 ACX720926:ACX720927 AMT720926:AMT720927 AWP720926:AWP720927 BGL720926:BGL720927 BQH720926:BQH720927 CAD720926:CAD720927 CJZ720926:CJZ720927 CTV720926:CTV720927 DDR720926:DDR720927 DNN720926:DNN720927 DXJ720926:DXJ720927 EHF720926:EHF720927 ERB720926:ERB720927 FAX720926:FAX720927 FKT720926:FKT720927 FUP720926:FUP720927 GEL720926:GEL720927 GOH720926:GOH720927 GYD720926:GYD720927 HHZ720926:HHZ720927 HRV720926:HRV720927 IBR720926:IBR720927 ILN720926:ILN720927 IVJ720926:IVJ720927 JFF720926:JFF720927 JPB720926:JPB720927 JYX720926:JYX720927 KIT720926:KIT720927 KSP720926:KSP720927 LCL720926:LCL720927 LMH720926:LMH720927 LWD720926:LWD720927 MFZ720926:MFZ720927 MPV720926:MPV720927 MZR720926:MZR720927 NJN720926:NJN720927 NTJ720926:NTJ720927 ODF720926:ODF720927 ONB720926:ONB720927 OWX720926:OWX720927 PGT720926:PGT720927 PQP720926:PQP720927 QAL720926:QAL720927 QKH720926:QKH720927 QUD720926:QUD720927 RDZ720926:RDZ720927 RNV720926:RNV720927 RXR720926:RXR720927 SHN720926:SHN720927 SRJ720926:SRJ720927 TBF720926:TBF720927 TLB720926:TLB720927 TUX720926:TUX720927 UET720926:UET720927 UOP720926:UOP720927 UYL720926:UYL720927 VIH720926:VIH720927 VSD720926:VSD720927 WBZ720926:WBZ720927 WLV720926:WLV720927 WVR720926:WVR720927 J786462:J786463 JF786462:JF786463 TB786462:TB786463 ACX786462:ACX786463 AMT786462:AMT786463 AWP786462:AWP786463 BGL786462:BGL786463 BQH786462:BQH786463 CAD786462:CAD786463 CJZ786462:CJZ786463 CTV786462:CTV786463 DDR786462:DDR786463 DNN786462:DNN786463 DXJ786462:DXJ786463 EHF786462:EHF786463 ERB786462:ERB786463 FAX786462:FAX786463 FKT786462:FKT786463 FUP786462:FUP786463 GEL786462:GEL786463 GOH786462:GOH786463 GYD786462:GYD786463 HHZ786462:HHZ786463 HRV786462:HRV786463 IBR786462:IBR786463 ILN786462:ILN786463 IVJ786462:IVJ786463 JFF786462:JFF786463 JPB786462:JPB786463 JYX786462:JYX786463 KIT786462:KIT786463 KSP786462:KSP786463 LCL786462:LCL786463 LMH786462:LMH786463 LWD786462:LWD786463 MFZ786462:MFZ786463 MPV786462:MPV786463 MZR786462:MZR786463 NJN786462:NJN786463 NTJ786462:NTJ786463 ODF786462:ODF786463 ONB786462:ONB786463 OWX786462:OWX786463 PGT786462:PGT786463 PQP786462:PQP786463 QAL786462:QAL786463 QKH786462:QKH786463 QUD786462:QUD786463 RDZ786462:RDZ786463 RNV786462:RNV786463 RXR786462:RXR786463 SHN786462:SHN786463 SRJ786462:SRJ786463 TBF786462:TBF786463 TLB786462:TLB786463 TUX786462:TUX786463 UET786462:UET786463 UOP786462:UOP786463 UYL786462:UYL786463 VIH786462:VIH786463 VSD786462:VSD786463 WBZ786462:WBZ786463 WLV786462:WLV786463 WVR786462:WVR786463 J851998:J851999 JF851998:JF851999 TB851998:TB851999 ACX851998:ACX851999 AMT851998:AMT851999 AWP851998:AWP851999 BGL851998:BGL851999 BQH851998:BQH851999 CAD851998:CAD851999 CJZ851998:CJZ851999 CTV851998:CTV851999 DDR851998:DDR851999 DNN851998:DNN851999 DXJ851998:DXJ851999 EHF851998:EHF851999 ERB851998:ERB851999 FAX851998:FAX851999 FKT851998:FKT851999 FUP851998:FUP851999 GEL851998:GEL851999 GOH851998:GOH851999 GYD851998:GYD851999 HHZ851998:HHZ851999 HRV851998:HRV851999 IBR851998:IBR851999 ILN851998:ILN851999 IVJ851998:IVJ851999 JFF851998:JFF851999 JPB851998:JPB851999 JYX851998:JYX851999 KIT851998:KIT851999 KSP851998:KSP851999 LCL851998:LCL851999 LMH851998:LMH851999 LWD851998:LWD851999 MFZ851998:MFZ851999 MPV851998:MPV851999 MZR851998:MZR851999 NJN851998:NJN851999 NTJ851998:NTJ851999 ODF851998:ODF851999 ONB851998:ONB851999 OWX851998:OWX851999 PGT851998:PGT851999 PQP851998:PQP851999 QAL851998:QAL851999 QKH851998:QKH851999 QUD851998:QUD851999 RDZ851998:RDZ851999 RNV851998:RNV851999 RXR851998:RXR851999 SHN851998:SHN851999 SRJ851998:SRJ851999 TBF851998:TBF851999 TLB851998:TLB851999 TUX851998:TUX851999 UET851998:UET851999 UOP851998:UOP851999 UYL851998:UYL851999 VIH851998:VIH851999 VSD851998:VSD851999 WBZ851998:WBZ851999 WLV851998:WLV851999 WVR851998:WVR851999 J917534:J917535 JF917534:JF917535 TB917534:TB917535 ACX917534:ACX917535 AMT917534:AMT917535 AWP917534:AWP917535 BGL917534:BGL917535 BQH917534:BQH917535 CAD917534:CAD917535 CJZ917534:CJZ917535 CTV917534:CTV917535 DDR917534:DDR917535 DNN917534:DNN917535 DXJ917534:DXJ917535 EHF917534:EHF917535 ERB917534:ERB917535 FAX917534:FAX917535 FKT917534:FKT917535 FUP917534:FUP917535 GEL917534:GEL917535 GOH917534:GOH917535 GYD917534:GYD917535 HHZ917534:HHZ917535 HRV917534:HRV917535 IBR917534:IBR917535 ILN917534:ILN917535 IVJ917534:IVJ917535 JFF917534:JFF917535 JPB917534:JPB917535 JYX917534:JYX917535 KIT917534:KIT917535 KSP917534:KSP917535 LCL917534:LCL917535 LMH917534:LMH917535 LWD917534:LWD917535 MFZ917534:MFZ917535 MPV917534:MPV917535 MZR917534:MZR917535 NJN917534:NJN917535 NTJ917534:NTJ917535 ODF917534:ODF917535 ONB917534:ONB917535 OWX917534:OWX917535 PGT917534:PGT917535 PQP917534:PQP917535 QAL917534:QAL917535 QKH917534:QKH917535 QUD917534:QUD917535 RDZ917534:RDZ917535 RNV917534:RNV917535 RXR917534:RXR917535 SHN917534:SHN917535 SRJ917534:SRJ917535 TBF917534:TBF917535 TLB917534:TLB917535 TUX917534:TUX917535 UET917534:UET917535 UOP917534:UOP917535 UYL917534:UYL917535 VIH917534:VIH917535 VSD917534:VSD917535 WBZ917534:WBZ917535 WLV917534:WLV917535 WVR917534:WVR917535 J983070:J983071 JF983070:JF983071 TB983070:TB983071 ACX983070:ACX983071 AMT983070:AMT983071 AWP983070:AWP983071 BGL983070:BGL983071 BQH983070:BQH983071 CAD983070:CAD983071 CJZ983070:CJZ983071 CTV983070:CTV983071 DDR983070:DDR983071 DNN983070:DNN983071 DXJ983070:DXJ983071 EHF983070:EHF983071 ERB983070:ERB983071 FAX983070:FAX983071 FKT983070:FKT983071 FUP983070:FUP983071 GEL983070:GEL983071 GOH983070:GOH983071 GYD983070:GYD983071 HHZ983070:HHZ983071 HRV983070:HRV983071 IBR983070:IBR983071 ILN983070:ILN983071 IVJ983070:IVJ983071 JFF983070:JFF983071 JPB983070:JPB983071 JYX983070:JYX983071 KIT983070:KIT983071 KSP983070:KSP983071 LCL983070:LCL983071 LMH983070:LMH983071 LWD983070:LWD983071 MFZ983070:MFZ983071 MPV983070:MPV983071 MZR983070:MZR983071 NJN983070:NJN983071 NTJ983070:NTJ983071 ODF983070:ODF983071 ONB983070:ONB983071 OWX983070:OWX983071 PGT983070:PGT983071 PQP983070:PQP983071 QAL983070:QAL983071 QKH983070:QKH983071 QUD983070:QUD983071 RDZ983070:RDZ983071 RNV983070:RNV983071 RXR983070:RXR983071 SHN983070:SHN983071 SRJ983070:SRJ983071 TBF983070:TBF983071 TLB983070:TLB983071 TUX983070:TUX983071 UET983070:UET983071 UOP983070:UOP983071 UYL983070:UYL983071 VIH983070:VIH983071 VSD983070:VSD983071 WBZ983070:WBZ983071 WLV983070:WLV983071 WVR983070:WVR983071 F65566:G65567 JB65566:JC65567 SX65566:SY65567 ACT65566:ACU65567 AMP65566:AMQ65567 AWL65566:AWM65567 BGH65566:BGI65567 BQD65566:BQE65567 BZZ65566:CAA65567 CJV65566:CJW65567 CTR65566:CTS65567 DDN65566:DDO65567 DNJ65566:DNK65567 DXF65566:DXG65567 EHB65566:EHC65567 EQX65566:EQY65567 FAT65566:FAU65567 FKP65566:FKQ65567 FUL65566:FUM65567 GEH65566:GEI65567 GOD65566:GOE65567 GXZ65566:GYA65567 HHV65566:HHW65567 HRR65566:HRS65567 IBN65566:IBO65567 ILJ65566:ILK65567 IVF65566:IVG65567 JFB65566:JFC65567 JOX65566:JOY65567 JYT65566:JYU65567 KIP65566:KIQ65567 KSL65566:KSM65567 LCH65566:LCI65567 LMD65566:LME65567 LVZ65566:LWA65567 MFV65566:MFW65567 MPR65566:MPS65567 MZN65566:MZO65567 NJJ65566:NJK65567 NTF65566:NTG65567 ODB65566:ODC65567 OMX65566:OMY65567 OWT65566:OWU65567 PGP65566:PGQ65567 PQL65566:PQM65567 QAH65566:QAI65567 QKD65566:QKE65567 QTZ65566:QUA65567 RDV65566:RDW65567 RNR65566:RNS65567 RXN65566:RXO65567 SHJ65566:SHK65567 SRF65566:SRG65567 TBB65566:TBC65567 TKX65566:TKY65567 TUT65566:TUU65567 UEP65566:UEQ65567 UOL65566:UOM65567 UYH65566:UYI65567 VID65566:VIE65567 VRZ65566:VSA65567 WBV65566:WBW65567 WLR65566:WLS65567 WVN65566:WVO65567 F131102:G131103 JB131102:JC131103 SX131102:SY131103 ACT131102:ACU131103 AMP131102:AMQ131103 AWL131102:AWM131103 BGH131102:BGI131103 BQD131102:BQE131103 BZZ131102:CAA131103 CJV131102:CJW131103 CTR131102:CTS131103 DDN131102:DDO131103 DNJ131102:DNK131103 DXF131102:DXG131103 EHB131102:EHC131103 EQX131102:EQY131103 FAT131102:FAU131103 FKP131102:FKQ131103 FUL131102:FUM131103 GEH131102:GEI131103 GOD131102:GOE131103 GXZ131102:GYA131103 HHV131102:HHW131103 HRR131102:HRS131103 IBN131102:IBO131103 ILJ131102:ILK131103 IVF131102:IVG131103 JFB131102:JFC131103 JOX131102:JOY131103 JYT131102:JYU131103 KIP131102:KIQ131103 KSL131102:KSM131103 LCH131102:LCI131103 LMD131102:LME131103 LVZ131102:LWA131103 MFV131102:MFW131103 MPR131102:MPS131103 MZN131102:MZO131103 NJJ131102:NJK131103 NTF131102:NTG131103 ODB131102:ODC131103 OMX131102:OMY131103 OWT131102:OWU131103 PGP131102:PGQ131103 PQL131102:PQM131103 QAH131102:QAI131103 QKD131102:QKE131103 QTZ131102:QUA131103 RDV131102:RDW131103 RNR131102:RNS131103 RXN131102:RXO131103 SHJ131102:SHK131103 SRF131102:SRG131103 TBB131102:TBC131103 TKX131102:TKY131103 TUT131102:TUU131103 UEP131102:UEQ131103 UOL131102:UOM131103 UYH131102:UYI131103 VID131102:VIE131103 VRZ131102:VSA131103 WBV131102:WBW131103 WLR131102:WLS131103 WVN131102:WVO131103 F196638:G196639 JB196638:JC196639 SX196638:SY196639 ACT196638:ACU196639 AMP196638:AMQ196639 AWL196638:AWM196639 BGH196638:BGI196639 BQD196638:BQE196639 BZZ196638:CAA196639 CJV196638:CJW196639 CTR196638:CTS196639 DDN196638:DDO196639 DNJ196638:DNK196639 DXF196638:DXG196639 EHB196638:EHC196639 EQX196638:EQY196639 FAT196638:FAU196639 FKP196638:FKQ196639 FUL196638:FUM196639 GEH196638:GEI196639 GOD196638:GOE196639 GXZ196638:GYA196639 HHV196638:HHW196639 HRR196638:HRS196639 IBN196638:IBO196639 ILJ196638:ILK196639 IVF196638:IVG196639 JFB196638:JFC196639 JOX196638:JOY196639 JYT196638:JYU196639 KIP196638:KIQ196639 KSL196638:KSM196639 LCH196638:LCI196639 LMD196638:LME196639 LVZ196638:LWA196639 MFV196638:MFW196639 MPR196638:MPS196639 MZN196638:MZO196639 NJJ196638:NJK196639 NTF196638:NTG196639 ODB196638:ODC196639 OMX196638:OMY196639 OWT196638:OWU196639 PGP196638:PGQ196639 PQL196638:PQM196639 QAH196638:QAI196639 QKD196638:QKE196639 QTZ196638:QUA196639 RDV196638:RDW196639 RNR196638:RNS196639 RXN196638:RXO196639 SHJ196638:SHK196639 SRF196638:SRG196639 TBB196638:TBC196639 TKX196638:TKY196639 TUT196638:TUU196639 UEP196638:UEQ196639 UOL196638:UOM196639 UYH196638:UYI196639 VID196638:VIE196639 VRZ196638:VSA196639 WBV196638:WBW196639 WLR196638:WLS196639 WVN196638:WVO196639 F262174:G262175 JB262174:JC262175 SX262174:SY262175 ACT262174:ACU262175 AMP262174:AMQ262175 AWL262174:AWM262175 BGH262174:BGI262175 BQD262174:BQE262175 BZZ262174:CAA262175 CJV262174:CJW262175 CTR262174:CTS262175 DDN262174:DDO262175 DNJ262174:DNK262175 DXF262174:DXG262175 EHB262174:EHC262175 EQX262174:EQY262175 FAT262174:FAU262175 FKP262174:FKQ262175 FUL262174:FUM262175 GEH262174:GEI262175 GOD262174:GOE262175 GXZ262174:GYA262175 HHV262174:HHW262175 HRR262174:HRS262175 IBN262174:IBO262175 ILJ262174:ILK262175 IVF262174:IVG262175 JFB262174:JFC262175 JOX262174:JOY262175 JYT262174:JYU262175 KIP262174:KIQ262175 KSL262174:KSM262175 LCH262174:LCI262175 LMD262174:LME262175 LVZ262174:LWA262175 MFV262174:MFW262175 MPR262174:MPS262175 MZN262174:MZO262175 NJJ262174:NJK262175 NTF262174:NTG262175 ODB262174:ODC262175 OMX262174:OMY262175 OWT262174:OWU262175 PGP262174:PGQ262175 PQL262174:PQM262175 QAH262174:QAI262175 QKD262174:QKE262175 QTZ262174:QUA262175 RDV262174:RDW262175 RNR262174:RNS262175 RXN262174:RXO262175 SHJ262174:SHK262175 SRF262174:SRG262175 TBB262174:TBC262175 TKX262174:TKY262175 TUT262174:TUU262175 UEP262174:UEQ262175 UOL262174:UOM262175 UYH262174:UYI262175 VID262174:VIE262175 VRZ262174:VSA262175 WBV262174:WBW262175 WLR262174:WLS262175 WVN262174:WVO262175 F327710:G327711 JB327710:JC327711 SX327710:SY327711 ACT327710:ACU327711 AMP327710:AMQ327711 AWL327710:AWM327711 BGH327710:BGI327711 BQD327710:BQE327711 BZZ327710:CAA327711 CJV327710:CJW327711 CTR327710:CTS327711 DDN327710:DDO327711 DNJ327710:DNK327711 DXF327710:DXG327711 EHB327710:EHC327711 EQX327710:EQY327711 FAT327710:FAU327711 FKP327710:FKQ327711 FUL327710:FUM327711 GEH327710:GEI327711 GOD327710:GOE327711 GXZ327710:GYA327711 HHV327710:HHW327711 HRR327710:HRS327711 IBN327710:IBO327711 ILJ327710:ILK327711 IVF327710:IVG327711 JFB327710:JFC327711 JOX327710:JOY327711 JYT327710:JYU327711 KIP327710:KIQ327711 KSL327710:KSM327711 LCH327710:LCI327711 LMD327710:LME327711 LVZ327710:LWA327711 MFV327710:MFW327711 MPR327710:MPS327711 MZN327710:MZO327711 NJJ327710:NJK327711 NTF327710:NTG327711 ODB327710:ODC327711 OMX327710:OMY327711 OWT327710:OWU327711 PGP327710:PGQ327711 PQL327710:PQM327711 QAH327710:QAI327711 QKD327710:QKE327711 QTZ327710:QUA327711 RDV327710:RDW327711 RNR327710:RNS327711 RXN327710:RXO327711 SHJ327710:SHK327711 SRF327710:SRG327711 TBB327710:TBC327711 TKX327710:TKY327711 TUT327710:TUU327711 UEP327710:UEQ327711 UOL327710:UOM327711 UYH327710:UYI327711 VID327710:VIE327711 VRZ327710:VSA327711 WBV327710:WBW327711 WLR327710:WLS327711 WVN327710:WVO327711 F393246:G393247 JB393246:JC393247 SX393246:SY393247 ACT393246:ACU393247 AMP393246:AMQ393247 AWL393246:AWM393247 BGH393246:BGI393247 BQD393246:BQE393247 BZZ393246:CAA393247 CJV393246:CJW393247 CTR393246:CTS393247 DDN393246:DDO393247 DNJ393246:DNK393247 DXF393246:DXG393247 EHB393246:EHC393247 EQX393246:EQY393247 FAT393246:FAU393247 FKP393246:FKQ393247 FUL393246:FUM393247 GEH393246:GEI393247 GOD393246:GOE393247 GXZ393246:GYA393247 HHV393246:HHW393247 HRR393246:HRS393247 IBN393246:IBO393247 ILJ393246:ILK393247 IVF393246:IVG393247 JFB393246:JFC393247 JOX393246:JOY393247 JYT393246:JYU393247 KIP393246:KIQ393247 KSL393246:KSM393247 LCH393246:LCI393247 LMD393246:LME393247 LVZ393246:LWA393247 MFV393246:MFW393247 MPR393246:MPS393247 MZN393246:MZO393247 NJJ393246:NJK393247 NTF393246:NTG393247 ODB393246:ODC393247 OMX393246:OMY393247 OWT393246:OWU393247 PGP393246:PGQ393247 PQL393246:PQM393247 QAH393246:QAI393247 QKD393246:QKE393247 QTZ393246:QUA393247 RDV393246:RDW393247 RNR393246:RNS393247 RXN393246:RXO393247 SHJ393246:SHK393247 SRF393246:SRG393247 TBB393246:TBC393247 TKX393246:TKY393247 TUT393246:TUU393247 UEP393246:UEQ393247 UOL393246:UOM393247 UYH393246:UYI393247 VID393246:VIE393247 VRZ393246:VSA393247 WBV393246:WBW393247 WLR393246:WLS393247 WVN393246:WVO393247 F458782:G458783 JB458782:JC458783 SX458782:SY458783 ACT458782:ACU458783 AMP458782:AMQ458783 AWL458782:AWM458783 BGH458782:BGI458783 BQD458782:BQE458783 BZZ458782:CAA458783 CJV458782:CJW458783 CTR458782:CTS458783 DDN458782:DDO458783 DNJ458782:DNK458783 DXF458782:DXG458783 EHB458782:EHC458783 EQX458782:EQY458783 FAT458782:FAU458783 FKP458782:FKQ458783 FUL458782:FUM458783 GEH458782:GEI458783 GOD458782:GOE458783 GXZ458782:GYA458783 HHV458782:HHW458783 HRR458782:HRS458783 IBN458782:IBO458783 ILJ458782:ILK458783 IVF458782:IVG458783 JFB458782:JFC458783 JOX458782:JOY458783 JYT458782:JYU458783 KIP458782:KIQ458783 KSL458782:KSM458783 LCH458782:LCI458783 LMD458782:LME458783 LVZ458782:LWA458783 MFV458782:MFW458783 MPR458782:MPS458783 MZN458782:MZO458783 NJJ458782:NJK458783 NTF458782:NTG458783 ODB458782:ODC458783 OMX458782:OMY458783 OWT458782:OWU458783 PGP458782:PGQ458783 PQL458782:PQM458783 QAH458782:QAI458783 QKD458782:QKE458783 QTZ458782:QUA458783 RDV458782:RDW458783 RNR458782:RNS458783 RXN458782:RXO458783 SHJ458782:SHK458783 SRF458782:SRG458783 TBB458782:TBC458783 TKX458782:TKY458783 TUT458782:TUU458783 UEP458782:UEQ458783 UOL458782:UOM458783 UYH458782:UYI458783 VID458782:VIE458783 VRZ458782:VSA458783 WBV458782:WBW458783 WLR458782:WLS458783 WVN458782:WVO458783 F524318:G524319 JB524318:JC524319 SX524318:SY524319 ACT524318:ACU524319 AMP524318:AMQ524319 AWL524318:AWM524319 BGH524318:BGI524319 BQD524318:BQE524319 BZZ524318:CAA524319 CJV524318:CJW524319 CTR524318:CTS524319 DDN524318:DDO524319 DNJ524318:DNK524319 DXF524318:DXG524319 EHB524318:EHC524319 EQX524318:EQY524319 FAT524318:FAU524319 FKP524318:FKQ524319 FUL524318:FUM524319 GEH524318:GEI524319 GOD524318:GOE524319 GXZ524318:GYA524319 HHV524318:HHW524319 HRR524318:HRS524319 IBN524318:IBO524319 ILJ524318:ILK524319 IVF524318:IVG524319 JFB524318:JFC524319 JOX524318:JOY524319 JYT524318:JYU524319 KIP524318:KIQ524319 KSL524318:KSM524319 LCH524318:LCI524319 LMD524318:LME524319 LVZ524318:LWA524319 MFV524318:MFW524319 MPR524318:MPS524319 MZN524318:MZO524319 NJJ524318:NJK524319 NTF524318:NTG524319 ODB524318:ODC524319 OMX524318:OMY524319 OWT524318:OWU524319 PGP524318:PGQ524319 PQL524318:PQM524319 QAH524318:QAI524319 QKD524318:QKE524319 QTZ524318:QUA524319 RDV524318:RDW524319 RNR524318:RNS524319 RXN524318:RXO524319 SHJ524318:SHK524319 SRF524318:SRG524319 TBB524318:TBC524319 TKX524318:TKY524319 TUT524318:TUU524319 UEP524318:UEQ524319 UOL524318:UOM524319 UYH524318:UYI524319 VID524318:VIE524319 VRZ524318:VSA524319 WBV524318:WBW524319 WLR524318:WLS524319 WVN524318:WVO524319 F589854:G589855 JB589854:JC589855 SX589854:SY589855 ACT589854:ACU589855 AMP589854:AMQ589855 AWL589854:AWM589855 BGH589854:BGI589855 BQD589854:BQE589855 BZZ589854:CAA589855 CJV589854:CJW589855 CTR589854:CTS589855 DDN589854:DDO589855 DNJ589854:DNK589855 DXF589854:DXG589855 EHB589854:EHC589855 EQX589854:EQY589855 FAT589854:FAU589855 FKP589854:FKQ589855 FUL589854:FUM589855 GEH589854:GEI589855 GOD589854:GOE589855 GXZ589854:GYA589855 HHV589854:HHW589855 HRR589854:HRS589855 IBN589854:IBO589855 ILJ589854:ILK589855 IVF589854:IVG589855 JFB589854:JFC589855 JOX589854:JOY589855 JYT589854:JYU589855 KIP589854:KIQ589855 KSL589854:KSM589855 LCH589854:LCI589855 LMD589854:LME589855 LVZ589854:LWA589855 MFV589854:MFW589855 MPR589854:MPS589855 MZN589854:MZO589855 NJJ589854:NJK589855 NTF589854:NTG589855 ODB589854:ODC589855 OMX589854:OMY589855 OWT589854:OWU589855 PGP589854:PGQ589855 PQL589854:PQM589855 QAH589854:QAI589855 QKD589854:QKE589855 QTZ589854:QUA589855 RDV589854:RDW589855 RNR589854:RNS589855 RXN589854:RXO589855 SHJ589854:SHK589855 SRF589854:SRG589855 TBB589854:TBC589855 TKX589854:TKY589855 TUT589854:TUU589855 UEP589854:UEQ589855 UOL589854:UOM589855 UYH589854:UYI589855 VID589854:VIE589855 VRZ589854:VSA589855 WBV589854:WBW589855 WLR589854:WLS589855 WVN589854:WVO589855 F655390:G655391 JB655390:JC655391 SX655390:SY655391 ACT655390:ACU655391 AMP655390:AMQ655391 AWL655390:AWM655391 BGH655390:BGI655391 BQD655390:BQE655391 BZZ655390:CAA655391 CJV655390:CJW655391 CTR655390:CTS655391 DDN655390:DDO655391 DNJ655390:DNK655391 DXF655390:DXG655391 EHB655390:EHC655391 EQX655390:EQY655391 FAT655390:FAU655391 FKP655390:FKQ655391 FUL655390:FUM655391 GEH655390:GEI655391 GOD655390:GOE655391 GXZ655390:GYA655391 HHV655390:HHW655391 HRR655390:HRS655391 IBN655390:IBO655391 ILJ655390:ILK655391 IVF655390:IVG655391 JFB655390:JFC655391 JOX655390:JOY655391 JYT655390:JYU655391 KIP655390:KIQ655391 KSL655390:KSM655391 LCH655390:LCI655391 LMD655390:LME655391 LVZ655390:LWA655391 MFV655390:MFW655391 MPR655390:MPS655391 MZN655390:MZO655391 NJJ655390:NJK655391 NTF655390:NTG655391 ODB655390:ODC655391 OMX655390:OMY655391 OWT655390:OWU655391 PGP655390:PGQ655391 PQL655390:PQM655391 QAH655390:QAI655391 QKD655390:QKE655391 QTZ655390:QUA655391 RDV655390:RDW655391 RNR655390:RNS655391 RXN655390:RXO655391 SHJ655390:SHK655391 SRF655390:SRG655391 TBB655390:TBC655391 TKX655390:TKY655391 TUT655390:TUU655391 UEP655390:UEQ655391 UOL655390:UOM655391 UYH655390:UYI655391 VID655390:VIE655391 VRZ655390:VSA655391 WBV655390:WBW655391 WLR655390:WLS655391 WVN655390:WVO655391 F720926:G720927 JB720926:JC720927 SX720926:SY720927 ACT720926:ACU720927 AMP720926:AMQ720927 AWL720926:AWM720927 BGH720926:BGI720927 BQD720926:BQE720927 BZZ720926:CAA720927 CJV720926:CJW720927 CTR720926:CTS720927 DDN720926:DDO720927 DNJ720926:DNK720927 DXF720926:DXG720927 EHB720926:EHC720927 EQX720926:EQY720927 FAT720926:FAU720927 FKP720926:FKQ720927 FUL720926:FUM720927 GEH720926:GEI720927 GOD720926:GOE720927 GXZ720926:GYA720927 HHV720926:HHW720927 HRR720926:HRS720927 IBN720926:IBO720927 ILJ720926:ILK720927 IVF720926:IVG720927 JFB720926:JFC720927 JOX720926:JOY720927 JYT720926:JYU720927 KIP720926:KIQ720927 KSL720926:KSM720927 LCH720926:LCI720927 LMD720926:LME720927 LVZ720926:LWA720927 MFV720926:MFW720927 MPR720926:MPS720927 MZN720926:MZO720927 NJJ720926:NJK720927 NTF720926:NTG720927 ODB720926:ODC720927 OMX720926:OMY720927 OWT720926:OWU720927 PGP720926:PGQ720927 PQL720926:PQM720927 QAH720926:QAI720927 QKD720926:QKE720927 QTZ720926:QUA720927 RDV720926:RDW720927 RNR720926:RNS720927 RXN720926:RXO720927 SHJ720926:SHK720927 SRF720926:SRG720927 TBB720926:TBC720927 TKX720926:TKY720927 TUT720926:TUU720927 UEP720926:UEQ720927 UOL720926:UOM720927 UYH720926:UYI720927 VID720926:VIE720927 VRZ720926:VSA720927 WBV720926:WBW720927 WLR720926:WLS720927 WVN720926:WVO720927 F786462:G786463 JB786462:JC786463 SX786462:SY786463 ACT786462:ACU786463 AMP786462:AMQ786463 AWL786462:AWM786463 BGH786462:BGI786463 BQD786462:BQE786463 BZZ786462:CAA786463 CJV786462:CJW786463 CTR786462:CTS786463 DDN786462:DDO786463 DNJ786462:DNK786463 DXF786462:DXG786463 EHB786462:EHC786463 EQX786462:EQY786463 FAT786462:FAU786463 FKP786462:FKQ786463 FUL786462:FUM786463 GEH786462:GEI786463 GOD786462:GOE786463 GXZ786462:GYA786463 HHV786462:HHW786463 HRR786462:HRS786463 IBN786462:IBO786463 ILJ786462:ILK786463 IVF786462:IVG786463 JFB786462:JFC786463 JOX786462:JOY786463 JYT786462:JYU786463 KIP786462:KIQ786463 KSL786462:KSM786463 LCH786462:LCI786463 LMD786462:LME786463 LVZ786462:LWA786463 MFV786462:MFW786463 MPR786462:MPS786463 MZN786462:MZO786463 NJJ786462:NJK786463 NTF786462:NTG786463 ODB786462:ODC786463 OMX786462:OMY786463 OWT786462:OWU786463 PGP786462:PGQ786463 PQL786462:PQM786463 QAH786462:QAI786463 QKD786462:QKE786463 QTZ786462:QUA786463 RDV786462:RDW786463 RNR786462:RNS786463 RXN786462:RXO786463 SHJ786462:SHK786463 SRF786462:SRG786463 TBB786462:TBC786463 TKX786462:TKY786463 TUT786462:TUU786463 UEP786462:UEQ786463 UOL786462:UOM786463 UYH786462:UYI786463 VID786462:VIE786463 VRZ786462:VSA786463 WBV786462:WBW786463 WLR786462:WLS786463 WVN786462:WVO786463 F851998:G851999 JB851998:JC851999 SX851998:SY851999 ACT851998:ACU851999 AMP851998:AMQ851999 AWL851998:AWM851999 BGH851998:BGI851999 BQD851998:BQE851999 BZZ851998:CAA851999 CJV851998:CJW851999 CTR851998:CTS851999 DDN851998:DDO851999 DNJ851998:DNK851999 DXF851998:DXG851999 EHB851998:EHC851999 EQX851998:EQY851999 FAT851998:FAU851999 FKP851998:FKQ851999 FUL851998:FUM851999 GEH851998:GEI851999 GOD851998:GOE851999 GXZ851998:GYA851999 HHV851998:HHW851999 HRR851998:HRS851999 IBN851998:IBO851999 ILJ851998:ILK851999 IVF851998:IVG851999 JFB851998:JFC851999 JOX851998:JOY851999 JYT851998:JYU851999 KIP851998:KIQ851999 KSL851998:KSM851999 LCH851998:LCI851999 LMD851998:LME851999 LVZ851998:LWA851999 MFV851998:MFW851999 MPR851998:MPS851999 MZN851998:MZO851999 NJJ851998:NJK851999 NTF851998:NTG851999 ODB851998:ODC851999 OMX851998:OMY851999 OWT851998:OWU851999 PGP851998:PGQ851999 PQL851998:PQM851999 QAH851998:QAI851999 QKD851998:QKE851999 QTZ851998:QUA851999 RDV851998:RDW851999 RNR851998:RNS851999 RXN851998:RXO851999 SHJ851998:SHK851999 SRF851998:SRG851999 TBB851998:TBC851999 TKX851998:TKY851999 TUT851998:TUU851999 UEP851998:UEQ851999 UOL851998:UOM851999 UYH851998:UYI851999 VID851998:VIE851999 VRZ851998:VSA851999 WBV851998:WBW851999 WLR851998:WLS851999 WVN851998:WVO851999 F917534:G917535 JB917534:JC917535 SX917534:SY917535 ACT917534:ACU917535 AMP917534:AMQ917535 AWL917534:AWM917535 BGH917534:BGI917535 BQD917534:BQE917535 BZZ917534:CAA917535 CJV917534:CJW917535 CTR917534:CTS917535 DDN917534:DDO917535 DNJ917534:DNK917535 DXF917534:DXG917535 EHB917534:EHC917535 EQX917534:EQY917535 FAT917534:FAU917535 FKP917534:FKQ917535 FUL917534:FUM917535 GEH917534:GEI917535 GOD917534:GOE917535 GXZ917534:GYA917535 HHV917534:HHW917535 HRR917534:HRS917535 IBN917534:IBO917535 ILJ917534:ILK917535 IVF917534:IVG917535 JFB917534:JFC917535 JOX917534:JOY917535 JYT917534:JYU917535 KIP917534:KIQ917535 KSL917534:KSM917535 LCH917534:LCI917535 LMD917534:LME917535 LVZ917534:LWA917535 MFV917534:MFW917535 MPR917534:MPS917535 MZN917534:MZO917535 NJJ917534:NJK917535 NTF917534:NTG917535 ODB917534:ODC917535 OMX917534:OMY917535 OWT917534:OWU917535 PGP917534:PGQ917535 PQL917534:PQM917535 QAH917534:QAI917535 QKD917534:QKE917535 QTZ917534:QUA917535 RDV917534:RDW917535 RNR917534:RNS917535 RXN917534:RXO917535 SHJ917534:SHK917535 SRF917534:SRG917535 TBB917534:TBC917535 TKX917534:TKY917535 TUT917534:TUU917535 UEP917534:UEQ917535 UOL917534:UOM917535 UYH917534:UYI917535 VID917534:VIE917535 VRZ917534:VSA917535 WBV917534:WBW917535 WLR917534:WLS917535 WVN917534:WVO917535 F983070:G983071 JB983070:JC983071 SX983070:SY983071 ACT983070:ACU983071 AMP983070:AMQ983071 AWL983070:AWM983071 BGH983070:BGI983071 BQD983070:BQE983071 BZZ983070:CAA983071 CJV983070:CJW983071 CTR983070:CTS983071 DDN983070:DDO983071 DNJ983070:DNK983071 DXF983070:DXG983071 EHB983070:EHC983071 EQX983070:EQY983071 FAT983070:FAU983071 FKP983070:FKQ983071 FUL983070:FUM983071 GEH983070:GEI983071 GOD983070:GOE983071 GXZ983070:GYA983071 HHV983070:HHW983071 HRR983070:HRS983071 IBN983070:IBO983071 ILJ983070:ILK983071 IVF983070:IVG983071 JFB983070:JFC983071 JOX983070:JOY983071 JYT983070:JYU983071 KIP983070:KIQ983071 KSL983070:KSM983071 LCH983070:LCI983071 LMD983070:LME983071 LVZ983070:LWA983071 MFV983070:MFW983071 MPR983070:MPS983071 MZN983070:MZO983071 NJJ983070:NJK983071 NTF983070:NTG983071 ODB983070:ODC983071 OMX983070:OMY983071 OWT983070:OWU983071 PGP983070:PGQ983071 PQL983070:PQM983071 QAH983070:QAI983071 QKD983070:QKE983071 QTZ983070:QUA983071 RDV983070:RDW983071 RNR983070:RNS983071 RXN983070:RXO983071 SHJ983070:SHK983071 SRF983070:SRG983071 TBB983070:TBC983071 TKX983070:TKY983071 TUT983070:TUU983071 UEP983070:UEQ983071 UOL983070:UOM983071 UYH983070:UYI983071 VID983070:VIE983071 VRZ983070:VSA983071 WBV983070:WBW983071 WLR983070:WLS983071 WVN983070:WVO983071 F57:G59 JB57:JC59 SX57:SY59 ACT57:ACU59 AMP57:AMQ59 AWL57:AWM59 BGH57:BGI59 BQD57:BQE59 BZZ57:CAA59 CJV57:CJW59 CTR57:CTS59 DDN57:DDO59 DNJ57:DNK59 DXF57:DXG59 EHB57:EHC59 EQX57:EQY59 FAT57:FAU59 FKP57:FKQ59 FUL57:FUM59 GEH57:GEI59 GOD57:GOE59 GXZ57:GYA59 HHV57:HHW59 HRR57:HRS59 IBN57:IBO59 ILJ57:ILK59 IVF57:IVG59 JFB57:JFC59 JOX57:JOY59 JYT57:JYU59 KIP57:KIQ59 KSL57:KSM59 LCH57:LCI59 LMD57:LME59 LVZ57:LWA59 MFV57:MFW59 MPR57:MPS59 MZN57:MZO59 NJJ57:NJK59 NTF57:NTG59 ODB57:ODC59 OMX57:OMY59 OWT57:OWU59 PGP57:PGQ59 PQL57:PQM59 QAH57:QAI59 QKD57:QKE59 QTZ57:QUA59 RDV57:RDW59 RNR57:RNS59 RXN57:RXO59 SHJ57:SHK59 SRF57:SRG59 TBB57:TBC59 TKX57:TKY59 TUT57:TUU59 UEP57:UEQ59 UOL57:UOM59 UYH57:UYI59 VID57:VIE59 VRZ57:VSA59 WBV57:WBW59 WLR57:WLS59 WVN57:WVO59 F65562:G65563 JB65562:JC65563 SX65562:SY65563 ACT65562:ACU65563 AMP65562:AMQ65563 AWL65562:AWM65563 BGH65562:BGI65563 BQD65562:BQE65563 BZZ65562:CAA65563 CJV65562:CJW65563 CTR65562:CTS65563 DDN65562:DDO65563 DNJ65562:DNK65563 DXF65562:DXG65563 EHB65562:EHC65563 EQX65562:EQY65563 FAT65562:FAU65563 FKP65562:FKQ65563 FUL65562:FUM65563 GEH65562:GEI65563 GOD65562:GOE65563 GXZ65562:GYA65563 HHV65562:HHW65563 HRR65562:HRS65563 IBN65562:IBO65563 ILJ65562:ILK65563 IVF65562:IVG65563 JFB65562:JFC65563 JOX65562:JOY65563 JYT65562:JYU65563 KIP65562:KIQ65563 KSL65562:KSM65563 LCH65562:LCI65563 LMD65562:LME65563 LVZ65562:LWA65563 MFV65562:MFW65563 MPR65562:MPS65563 MZN65562:MZO65563 NJJ65562:NJK65563 NTF65562:NTG65563 ODB65562:ODC65563 OMX65562:OMY65563 OWT65562:OWU65563 PGP65562:PGQ65563 PQL65562:PQM65563 QAH65562:QAI65563 QKD65562:QKE65563 QTZ65562:QUA65563 RDV65562:RDW65563 RNR65562:RNS65563 RXN65562:RXO65563 SHJ65562:SHK65563 SRF65562:SRG65563 TBB65562:TBC65563 TKX65562:TKY65563 TUT65562:TUU65563 UEP65562:UEQ65563 UOL65562:UOM65563 UYH65562:UYI65563 VID65562:VIE65563 VRZ65562:VSA65563 WBV65562:WBW65563 WLR65562:WLS65563 WVN65562:WVO65563 F131098:G131099 JB131098:JC131099 SX131098:SY131099 ACT131098:ACU131099 AMP131098:AMQ131099 AWL131098:AWM131099 BGH131098:BGI131099 BQD131098:BQE131099 BZZ131098:CAA131099 CJV131098:CJW131099 CTR131098:CTS131099 DDN131098:DDO131099 DNJ131098:DNK131099 DXF131098:DXG131099 EHB131098:EHC131099 EQX131098:EQY131099 FAT131098:FAU131099 FKP131098:FKQ131099 FUL131098:FUM131099 GEH131098:GEI131099 GOD131098:GOE131099 GXZ131098:GYA131099 HHV131098:HHW131099 HRR131098:HRS131099 IBN131098:IBO131099 ILJ131098:ILK131099 IVF131098:IVG131099 JFB131098:JFC131099 JOX131098:JOY131099 JYT131098:JYU131099 KIP131098:KIQ131099 KSL131098:KSM131099 LCH131098:LCI131099 LMD131098:LME131099 LVZ131098:LWA131099 MFV131098:MFW131099 MPR131098:MPS131099 MZN131098:MZO131099 NJJ131098:NJK131099 NTF131098:NTG131099 ODB131098:ODC131099 OMX131098:OMY131099 OWT131098:OWU131099 PGP131098:PGQ131099 PQL131098:PQM131099 QAH131098:QAI131099 QKD131098:QKE131099 QTZ131098:QUA131099 RDV131098:RDW131099 RNR131098:RNS131099 RXN131098:RXO131099 SHJ131098:SHK131099 SRF131098:SRG131099 TBB131098:TBC131099 TKX131098:TKY131099 TUT131098:TUU131099 UEP131098:UEQ131099 UOL131098:UOM131099 UYH131098:UYI131099 VID131098:VIE131099 VRZ131098:VSA131099 WBV131098:WBW131099 WLR131098:WLS131099 WVN131098:WVO131099 F196634:G196635 JB196634:JC196635 SX196634:SY196635 ACT196634:ACU196635 AMP196634:AMQ196635 AWL196634:AWM196635 BGH196634:BGI196635 BQD196634:BQE196635 BZZ196634:CAA196635 CJV196634:CJW196635 CTR196634:CTS196635 DDN196634:DDO196635 DNJ196634:DNK196635 DXF196634:DXG196635 EHB196634:EHC196635 EQX196634:EQY196635 FAT196634:FAU196635 FKP196634:FKQ196635 FUL196634:FUM196635 GEH196634:GEI196635 GOD196634:GOE196635 GXZ196634:GYA196635 HHV196634:HHW196635 HRR196634:HRS196635 IBN196634:IBO196635 ILJ196634:ILK196635 IVF196634:IVG196635 JFB196634:JFC196635 JOX196634:JOY196635 JYT196634:JYU196635 KIP196634:KIQ196635 KSL196634:KSM196635 LCH196634:LCI196635 LMD196634:LME196635 LVZ196634:LWA196635 MFV196634:MFW196635 MPR196634:MPS196635 MZN196634:MZO196635 NJJ196634:NJK196635 NTF196634:NTG196635 ODB196634:ODC196635 OMX196634:OMY196635 OWT196634:OWU196635 PGP196634:PGQ196635 PQL196634:PQM196635 QAH196634:QAI196635 QKD196634:QKE196635 QTZ196634:QUA196635 RDV196634:RDW196635 RNR196634:RNS196635 RXN196634:RXO196635 SHJ196634:SHK196635 SRF196634:SRG196635 TBB196634:TBC196635 TKX196634:TKY196635 TUT196634:TUU196635 UEP196634:UEQ196635 UOL196634:UOM196635 UYH196634:UYI196635 VID196634:VIE196635 VRZ196634:VSA196635 WBV196634:WBW196635 WLR196634:WLS196635 WVN196634:WVO196635 F262170:G262171 JB262170:JC262171 SX262170:SY262171 ACT262170:ACU262171 AMP262170:AMQ262171 AWL262170:AWM262171 BGH262170:BGI262171 BQD262170:BQE262171 BZZ262170:CAA262171 CJV262170:CJW262171 CTR262170:CTS262171 DDN262170:DDO262171 DNJ262170:DNK262171 DXF262170:DXG262171 EHB262170:EHC262171 EQX262170:EQY262171 FAT262170:FAU262171 FKP262170:FKQ262171 FUL262170:FUM262171 GEH262170:GEI262171 GOD262170:GOE262171 GXZ262170:GYA262171 HHV262170:HHW262171 HRR262170:HRS262171 IBN262170:IBO262171 ILJ262170:ILK262171 IVF262170:IVG262171 JFB262170:JFC262171 JOX262170:JOY262171 JYT262170:JYU262171 KIP262170:KIQ262171 KSL262170:KSM262171 LCH262170:LCI262171 LMD262170:LME262171 LVZ262170:LWA262171 MFV262170:MFW262171 MPR262170:MPS262171 MZN262170:MZO262171 NJJ262170:NJK262171 NTF262170:NTG262171 ODB262170:ODC262171 OMX262170:OMY262171 OWT262170:OWU262171 PGP262170:PGQ262171 PQL262170:PQM262171 QAH262170:QAI262171 QKD262170:QKE262171 QTZ262170:QUA262171 RDV262170:RDW262171 RNR262170:RNS262171 RXN262170:RXO262171 SHJ262170:SHK262171 SRF262170:SRG262171 TBB262170:TBC262171 TKX262170:TKY262171 TUT262170:TUU262171 UEP262170:UEQ262171 UOL262170:UOM262171 UYH262170:UYI262171 VID262170:VIE262171 VRZ262170:VSA262171 WBV262170:WBW262171 WLR262170:WLS262171 WVN262170:WVO262171 F327706:G327707 JB327706:JC327707 SX327706:SY327707 ACT327706:ACU327707 AMP327706:AMQ327707 AWL327706:AWM327707 BGH327706:BGI327707 BQD327706:BQE327707 BZZ327706:CAA327707 CJV327706:CJW327707 CTR327706:CTS327707 DDN327706:DDO327707 DNJ327706:DNK327707 DXF327706:DXG327707 EHB327706:EHC327707 EQX327706:EQY327707 FAT327706:FAU327707 FKP327706:FKQ327707 FUL327706:FUM327707 GEH327706:GEI327707 GOD327706:GOE327707 GXZ327706:GYA327707 HHV327706:HHW327707 HRR327706:HRS327707 IBN327706:IBO327707 ILJ327706:ILK327707 IVF327706:IVG327707 JFB327706:JFC327707 JOX327706:JOY327707 JYT327706:JYU327707 KIP327706:KIQ327707 KSL327706:KSM327707 LCH327706:LCI327707 LMD327706:LME327707 LVZ327706:LWA327707 MFV327706:MFW327707 MPR327706:MPS327707 MZN327706:MZO327707 NJJ327706:NJK327707 NTF327706:NTG327707 ODB327706:ODC327707 OMX327706:OMY327707 OWT327706:OWU327707 PGP327706:PGQ327707 PQL327706:PQM327707 QAH327706:QAI327707 QKD327706:QKE327707 QTZ327706:QUA327707 RDV327706:RDW327707 RNR327706:RNS327707 RXN327706:RXO327707 SHJ327706:SHK327707 SRF327706:SRG327707 TBB327706:TBC327707 TKX327706:TKY327707 TUT327706:TUU327707 UEP327706:UEQ327707 UOL327706:UOM327707 UYH327706:UYI327707 VID327706:VIE327707 VRZ327706:VSA327707 WBV327706:WBW327707 WLR327706:WLS327707 WVN327706:WVO327707 F393242:G393243 JB393242:JC393243 SX393242:SY393243 ACT393242:ACU393243 AMP393242:AMQ393243 AWL393242:AWM393243 BGH393242:BGI393243 BQD393242:BQE393243 BZZ393242:CAA393243 CJV393242:CJW393243 CTR393242:CTS393243 DDN393242:DDO393243 DNJ393242:DNK393243 DXF393242:DXG393243 EHB393242:EHC393243 EQX393242:EQY393243 FAT393242:FAU393243 FKP393242:FKQ393243 FUL393242:FUM393243 GEH393242:GEI393243 GOD393242:GOE393243 GXZ393242:GYA393243 HHV393242:HHW393243 HRR393242:HRS393243 IBN393242:IBO393243 ILJ393242:ILK393243 IVF393242:IVG393243 JFB393242:JFC393243 JOX393242:JOY393243 JYT393242:JYU393243 KIP393242:KIQ393243 KSL393242:KSM393243 LCH393242:LCI393243 LMD393242:LME393243 LVZ393242:LWA393243 MFV393242:MFW393243 MPR393242:MPS393243 MZN393242:MZO393243 NJJ393242:NJK393243 NTF393242:NTG393243 ODB393242:ODC393243 OMX393242:OMY393243 OWT393242:OWU393243 PGP393242:PGQ393243 PQL393242:PQM393243 QAH393242:QAI393243 QKD393242:QKE393243 QTZ393242:QUA393243 RDV393242:RDW393243 RNR393242:RNS393243 RXN393242:RXO393243 SHJ393242:SHK393243 SRF393242:SRG393243 TBB393242:TBC393243 TKX393242:TKY393243 TUT393242:TUU393243 UEP393242:UEQ393243 UOL393242:UOM393243 UYH393242:UYI393243 VID393242:VIE393243 VRZ393242:VSA393243 WBV393242:WBW393243 WLR393242:WLS393243 WVN393242:WVO393243 F458778:G458779 JB458778:JC458779 SX458778:SY458779 ACT458778:ACU458779 AMP458778:AMQ458779 AWL458778:AWM458779 BGH458778:BGI458779 BQD458778:BQE458779 BZZ458778:CAA458779 CJV458778:CJW458779 CTR458778:CTS458779 DDN458778:DDO458779 DNJ458778:DNK458779 DXF458778:DXG458779 EHB458778:EHC458779 EQX458778:EQY458779 FAT458778:FAU458779 FKP458778:FKQ458779 FUL458778:FUM458779 GEH458778:GEI458779 GOD458778:GOE458779 GXZ458778:GYA458779 HHV458778:HHW458779 HRR458778:HRS458779 IBN458778:IBO458779 ILJ458778:ILK458779 IVF458778:IVG458779 JFB458778:JFC458779 JOX458778:JOY458779 JYT458778:JYU458779 KIP458778:KIQ458779 KSL458778:KSM458779 LCH458778:LCI458779 LMD458778:LME458779 LVZ458778:LWA458779 MFV458778:MFW458779 MPR458778:MPS458779 MZN458778:MZO458779 NJJ458778:NJK458779 NTF458778:NTG458779 ODB458778:ODC458779 OMX458778:OMY458779 OWT458778:OWU458779 PGP458778:PGQ458779 PQL458778:PQM458779 QAH458778:QAI458779 QKD458778:QKE458779 QTZ458778:QUA458779 RDV458778:RDW458779 RNR458778:RNS458779 RXN458778:RXO458779 SHJ458778:SHK458779 SRF458778:SRG458779 TBB458778:TBC458779 TKX458778:TKY458779 TUT458778:TUU458779 UEP458778:UEQ458779 UOL458778:UOM458779 UYH458778:UYI458779 VID458778:VIE458779 VRZ458778:VSA458779 WBV458778:WBW458779 WLR458778:WLS458779 WVN458778:WVO458779 F524314:G524315 JB524314:JC524315 SX524314:SY524315 ACT524314:ACU524315 AMP524314:AMQ524315 AWL524314:AWM524315 BGH524314:BGI524315 BQD524314:BQE524315 BZZ524314:CAA524315 CJV524314:CJW524315 CTR524314:CTS524315 DDN524314:DDO524315 DNJ524314:DNK524315 DXF524314:DXG524315 EHB524314:EHC524315 EQX524314:EQY524315 FAT524314:FAU524315 FKP524314:FKQ524315 FUL524314:FUM524315 GEH524314:GEI524315 GOD524314:GOE524315 GXZ524314:GYA524315 HHV524314:HHW524315 HRR524314:HRS524315 IBN524314:IBO524315 ILJ524314:ILK524315 IVF524314:IVG524315 JFB524314:JFC524315 JOX524314:JOY524315 JYT524314:JYU524315 KIP524314:KIQ524315 KSL524314:KSM524315 LCH524314:LCI524315 LMD524314:LME524315 LVZ524314:LWA524315 MFV524314:MFW524315 MPR524314:MPS524315 MZN524314:MZO524315 NJJ524314:NJK524315 NTF524314:NTG524315 ODB524314:ODC524315 OMX524314:OMY524315 OWT524314:OWU524315 PGP524314:PGQ524315 PQL524314:PQM524315 QAH524314:QAI524315 QKD524314:QKE524315 QTZ524314:QUA524315 RDV524314:RDW524315 RNR524314:RNS524315 RXN524314:RXO524315 SHJ524314:SHK524315 SRF524314:SRG524315 TBB524314:TBC524315 TKX524314:TKY524315 TUT524314:TUU524315 UEP524314:UEQ524315 UOL524314:UOM524315 UYH524314:UYI524315 VID524314:VIE524315 VRZ524314:VSA524315 WBV524314:WBW524315 WLR524314:WLS524315 WVN524314:WVO524315 F589850:G589851 JB589850:JC589851 SX589850:SY589851 ACT589850:ACU589851 AMP589850:AMQ589851 AWL589850:AWM589851 BGH589850:BGI589851 BQD589850:BQE589851 BZZ589850:CAA589851 CJV589850:CJW589851 CTR589850:CTS589851 DDN589850:DDO589851 DNJ589850:DNK589851 DXF589850:DXG589851 EHB589850:EHC589851 EQX589850:EQY589851 FAT589850:FAU589851 FKP589850:FKQ589851 FUL589850:FUM589851 GEH589850:GEI589851 GOD589850:GOE589851 GXZ589850:GYA589851 HHV589850:HHW589851 HRR589850:HRS589851 IBN589850:IBO589851 ILJ589850:ILK589851 IVF589850:IVG589851 JFB589850:JFC589851 JOX589850:JOY589851 JYT589850:JYU589851 KIP589850:KIQ589851 KSL589850:KSM589851 LCH589850:LCI589851 LMD589850:LME589851 LVZ589850:LWA589851 MFV589850:MFW589851 MPR589850:MPS589851 MZN589850:MZO589851 NJJ589850:NJK589851 NTF589850:NTG589851 ODB589850:ODC589851 OMX589850:OMY589851 OWT589850:OWU589851 PGP589850:PGQ589851 PQL589850:PQM589851 QAH589850:QAI589851 QKD589850:QKE589851 QTZ589850:QUA589851 RDV589850:RDW589851 RNR589850:RNS589851 RXN589850:RXO589851 SHJ589850:SHK589851 SRF589850:SRG589851 TBB589850:TBC589851 TKX589850:TKY589851 TUT589850:TUU589851 UEP589850:UEQ589851 UOL589850:UOM589851 UYH589850:UYI589851 VID589850:VIE589851 VRZ589850:VSA589851 WBV589850:WBW589851 WLR589850:WLS589851 WVN589850:WVO589851 F655386:G655387 JB655386:JC655387 SX655386:SY655387 ACT655386:ACU655387 AMP655386:AMQ655387 AWL655386:AWM655387 BGH655386:BGI655387 BQD655386:BQE655387 BZZ655386:CAA655387 CJV655386:CJW655387 CTR655386:CTS655387 DDN655386:DDO655387 DNJ655386:DNK655387 DXF655386:DXG655387 EHB655386:EHC655387 EQX655386:EQY655387 FAT655386:FAU655387 FKP655386:FKQ655387 FUL655386:FUM655387 GEH655386:GEI655387 GOD655386:GOE655387 GXZ655386:GYA655387 HHV655386:HHW655387 HRR655386:HRS655387 IBN655386:IBO655387 ILJ655386:ILK655387 IVF655386:IVG655387 JFB655386:JFC655387 JOX655386:JOY655387 JYT655386:JYU655387 KIP655386:KIQ655387 KSL655386:KSM655387 LCH655386:LCI655387 LMD655386:LME655387 LVZ655386:LWA655387 MFV655386:MFW655387 MPR655386:MPS655387 MZN655386:MZO655387 NJJ655386:NJK655387 NTF655386:NTG655387 ODB655386:ODC655387 OMX655386:OMY655387 OWT655386:OWU655387 PGP655386:PGQ655387 PQL655386:PQM655387 QAH655386:QAI655387 QKD655386:QKE655387 QTZ655386:QUA655387 RDV655386:RDW655387 RNR655386:RNS655387 RXN655386:RXO655387 SHJ655386:SHK655387 SRF655386:SRG655387 TBB655386:TBC655387 TKX655386:TKY655387 TUT655386:TUU655387 UEP655386:UEQ655387 UOL655386:UOM655387 UYH655386:UYI655387 VID655386:VIE655387 VRZ655386:VSA655387 WBV655386:WBW655387 WLR655386:WLS655387 WVN655386:WVO655387 F720922:G720923 JB720922:JC720923 SX720922:SY720923 ACT720922:ACU720923 AMP720922:AMQ720923 AWL720922:AWM720923 BGH720922:BGI720923 BQD720922:BQE720923 BZZ720922:CAA720923 CJV720922:CJW720923 CTR720922:CTS720923 DDN720922:DDO720923 DNJ720922:DNK720923 DXF720922:DXG720923 EHB720922:EHC720923 EQX720922:EQY720923 FAT720922:FAU720923 FKP720922:FKQ720923 FUL720922:FUM720923 GEH720922:GEI720923 GOD720922:GOE720923 GXZ720922:GYA720923 HHV720922:HHW720923 HRR720922:HRS720923 IBN720922:IBO720923 ILJ720922:ILK720923 IVF720922:IVG720923 JFB720922:JFC720923 JOX720922:JOY720923 JYT720922:JYU720923 KIP720922:KIQ720923 KSL720922:KSM720923 LCH720922:LCI720923 LMD720922:LME720923 LVZ720922:LWA720923 MFV720922:MFW720923 MPR720922:MPS720923 MZN720922:MZO720923 NJJ720922:NJK720923 NTF720922:NTG720923 ODB720922:ODC720923 OMX720922:OMY720923 OWT720922:OWU720923 PGP720922:PGQ720923 PQL720922:PQM720923 QAH720922:QAI720923 QKD720922:QKE720923 QTZ720922:QUA720923 RDV720922:RDW720923 RNR720922:RNS720923 RXN720922:RXO720923 SHJ720922:SHK720923 SRF720922:SRG720923 TBB720922:TBC720923 TKX720922:TKY720923 TUT720922:TUU720923 UEP720922:UEQ720923 UOL720922:UOM720923 UYH720922:UYI720923 VID720922:VIE720923 VRZ720922:VSA720923 WBV720922:WBW720923 WLR720922:WLS720923 WVN720922:WVO720923 F786458:G786459 JB786458:JC786459 SX786458:SY786459 ACT786458:ACU786459 AMP786458:AMQ786459 AWL786458:AWM786459 BGH786458:BGI786459 BQD786458:BQE786459 BZZ786458:CAA786459 CJV786458:CJW786459 CTR786458:CTS786459 DDN786458:DDO786459 DNJ786458:DNK786459 DXF786458:DXG786459 EHB786458:EHC786459 EQX786458:EQY786459 FAT786458:FAU786459 FKP786458:FKQ786459 FUL786458:FUM786459 GEH786458:GEI786459 GOD786458:GOE786459 GXZ786458:GYA786459 HHV786458:HHW786459 HRR786458:HRS786459 IBN786458:IBO786459 ILJ786458:ILK786459 IVF786458:IVG786459 JFB786458:JFC786459 JOX786458:JOY786459 JYT786458:JYU786459 KIP786458:KIQ786459 KSL786458:KSM786459 LCH786458:LCI786459 LMD786458:LME786459 LVZ786458:LWA786459 MFV786458:MFW786459 MPR786458:MPS786459 MZN786458:MZO786459 NJJ786458:NJK786459 NTF786458:NTG786459 ODB786458:ODC786459 OMX786458:OMY786459 OWT786458:OWU786459 PGP786458:PGQ786459 PQL786458:PQM786459 QAH786458:QAI786459 QKD786458:QKE786459 QTZ786458:QUA786459 RDV786458:RDW786459 RNR786458:RNS786459 RXN786458:RXO786459 SHJ786458:SHK786459 SRF786458:SRG786459 TBB786458:TBC786459 TKX786458:TKY786459 TUT786458:TUU786459 UEP786458:UEQ786459 UOL786458:UOM786459 UYH786458:UYI786459 VID786458:VIE786459 VRZ786458:VSA786459 WBV786458:WBW786459 WLR786458:WLS786459 WVN786458:WVO786459 F851994:G851995 JB851994:JC851995 SX851994:SY851995 ACT851994:ACU851995 AMP851994:AMQ851995 AWL851994:AWM851995 BGH851994:BGI851995 BQD851994:BQE851995 BZZ851994:CAA851995 CJV851994:CJW851995 CTR851994:CTS851995 DDN851994:DDO851995 DNJ851994:DNK851995 DXF851994:DXG851995 EHB851994:EHC851995 EQX851994:EQY851995 FAT851994:FAU851995 FKP851994:FKQ851995 FUL851994:FUM851995 GEH851994:GEI851995 GOD851994:GOE851995 GXZ851994:GYA851995 HHV851994:HHW851995 HRR851994:HRS851995 IBN851994:IBO851995 ILJ851994:ILK851995 IVF851994:IVG851995 JFB851994:JFC851995 JOX851994:JOY851995 JYT851994:JYU851995 KIP851994:KIQ851995 KSL851994:KSM851995 LCH851994:LCI851995 LMD851994:LME851995 LVZ851994:LWA851995 MFV851994:MFW851995 MPR851994:MPS851995 MZN851994:MZO851995 NJJ851994:NJK851995 NTF851994:NTG851995 ODB851994:ODC851995 OMX851994:OMY851995 OWT851994:OWU851995 PGP851994:PGQ851995 PQL851994:PQM851995 QAH851994:QAI851995 QKD851994:QKE851995 QTZ851994:QUA851995 RDV851994:RDW851995 RNR851994:RNS851995 RXN851994:RXO851995 SHJ851994:SHK851995 SRF851994:SRG851995 TBB851994:TBC851995 TKX851994:TKY851995 TUT851994:TUU851995 UEP851994:UEQ851995 UOL851994:UOM851995 UYH851994:UYI851995 VID851994:VIE851995 VRZ851994:VSA851995 WBV851994:WBW851995 WLR851994:WLS851995 WVN851994:WVO851995 F917530:G917531 JB917530:JC917531 SX917530:SY917531 ACT917530:ACU917531 AMP917530:AMQ917531 AWL917530:AWM917531 BGH917530:BGI917531 BQD917530:BQE917531 BZZ917530:CAA917531 CJV917530:CJW917531 CTR917530:CTS917531 DDN917530:DDO917531 DNJ917530:DNK917531 DXF917530:DXG917531 EHB917530:EHC917531 EQX917530:EQY917531 FAT917530:FAU917531 FKP917530:FKQ917531 FUL917530:FUM917531 GEH917530:GEI917531 GOD917530:GOE917531 GXZ917530:GYA917531 HHV917530:HHW917531 HRR917530:HRS917531 IBN917530:IBO917531 ILJ917530:ILK917531 IVF917530:IVG917531 JFB917530:JFC917531 JOX917530:JOY917531 JYT917530:JYU917531 KIP917530:KIQ917531 KSL917530:KSM917531 LCH917530:LCI917531 LMD917530:LME917531 LVZ917530:LWA917531 MFV917530:MFW917531 MPR917530:MPS917531 MZN917530:MZO917531 NJJ917530:NJK917531 NTF917530:NTG917531 ODB917530:ODC917531 OMX917530:OMY917531 OWT917530:OWU917531 PGP917530:PGQ917531 PQL917530:PQM917531 QAH917530:QAI917531 QKD917530:QKE917531 QTZ917530:QUA917531 RDV917530:RDW917531 RNR917530:RNS917531 RXN917530:RXO917531 SHJ917530:SHK917531 SRF917530:SRG917531 TBB917530:TBC917531 TKX917530:TKY917531 TUT917530:TUU917531 UEP917530:UEQ917531 UOL917530:UOM917531 UYH917530:UYI917531 VID917530:VIE917531 VRZ917530:VSA917531 WBV917530:WBW917531 WLR917530:WLS917531 WVN917530:WVO917531 F983066:G983067 JB983066:JC983067 SX983066:SY983067 ACT983066:ACU983067 AMP983066:AMQ983067 AWL983066:AWM983067 BGH983066:BGI983067 BQD983066:BQE983067 BZZ983066:CAA983067 CJV983066:CJW983067 CTR983066:CTS983067 DDN983066:DDO983067 DNJ983066:DNK983067 DXF983066:DXG983067 EHB983066:EHC983067 EQX983066:EQY983067 FAT983066:FAU983067 FKP983066:FKQ983067 FUL983066:FUM983067 GEH983066:GEI983067 GOD983066:GOE983067 GXZ983066:GYA983067 HHV983066:HHW983067 HRR983066:HRS983067 IBN983066:IBO983067 ILJ983066:ILK983067 IVF983066:IVG983067 JFB983066:JFC983067 JOX983066:JOY983067 JYT983066:JYU983067 KIP983066:KIQ983067 KSL983066:KSM983067 LCH983066:LCI983067 LMD983066:LME983067 LVZ983066:LWA983067 MFV983066:MFW983067 MPR983066:MPS983067 MZN983066:MZO983067 NJJ983066:NJK983067 NTF983066:NTG983067 ODB983066:ODC983067 OMX983066:OMY983067 OWT983066:OWU983067 PGP983066:PGQ983067 PQL983066:PQM983067 QAH983066:QAI983067 QKD983066:QKE983067 QTZ983066:QUA983067 RDV983066:RDW983067 RNR983066:RNS983067 RXN983066:RXO983067 SHJ983066:SHK983067 SRF983066:SRG983067 TBB983066:TBC983067 TKX983066:TKY983067 TUT983066:TUU983067 UEP983066:UEQ983067 UOL983066:UOM983067 UYH983066:UYI983067 VID983066:VIE983067 VRZ983066:VSA983067 WBV983066:WBW983067 WLR983066:WLS983067 WVN983066:WVO983067 J51:J55 JF51:JF55 TB51:TB55 ACX51:ACX55 AMT51:AMT55 AWP51:AWP55 BGL51:BGL55 BQH51:BQH55 CAD51:CAD55 CJZ51:CJZ55 CTV51:CTV55 DDR51:DDR55 DNN51:DNN55 DXJ51:DXJ55 EHF51:EHF55 ERB51:ERB55 FAX51:FAX55 FKT51:FKT55 FUP51:FUP55 GEL51:GEL55 GOH51:GOH55 GYD51:GYD55 HHZ51:HHZ55 HRV51:HRV55 IBR51:IBR55 ILN51:ILN55 IVJ51:IVJ55 JFF51:JFF55 JPB51:JPB55 JYX51:JYX55 KIT51:KIT55 KSP51:KSP55 LCL51:LCL55 LMH51:LMH55 LWD51:LWD55 MFZ51:MFZ55 MPV51:MPV55 MZR51:MZR55 NJN51:NJN55 NTJ51:NTJ55 ODF51:ODF55 ONB51:ONB55 OWX51:OWX55 PGT51:PGT55 PQP51:PQP55 QAL51:QAL55 QKH51:QKH55 QUD51:QUD55 RDZ51:RDZ55 RNV51:RNV55 RXR51:RXR55 SHN51:SHN55 SRJ51:SRJ55 TBF51:TBF55 TLB51:TLB55 TUX51:TUX55 UET51:UET55 UOP51:UOP55 UYL51:UYL55 VIH51:VIH55 VSD51:VSD55 WBZ51:WBZ55 WLV51:WLV55 WVR51:WVR55 J65556:J65560 JF65556:JF65560 TB65556:TB65560 ACX65556:ACX65560 AMT65556:AMT65560 AWP65556:AWP65560 BGL65556:BGL65560 BQH65556:BQH65560 CAD65556:CAD65560 CJZ65556:CJZ65560 CTV65556:CTV65560 DDR65556:DDR65560 DNN65556:DNN65560 DXJ65556:DXJ65560 EHF65556:EHF65560 ERB65556:ERB65560 FAX65556:FAX65560 FKT65556:FKT65560 FUP65556:FUP65560 GEL65556:GEL65560 GOH65556:GOH65560 GYD65556:GYD65560 HHZ65556:HHZ65560 HRV65556:HRV65560 IBR65556:IBR65560 ILN65556:ILN65560 IVJ65556:IVJ65560 JFF65556:JFF65560 JPB65556:JPB65560 JYX65556:JYX65560 KIT65556:KIT65560 KSP65556:KSP65560 LCL65556:LCL65560 LMH65556:LMH65560 LWD65556:LWD65560 MFZ65556:MFZ65560 MPV65556:MPV65560 MZR65556:MZR65560 NJN65556:NJN65560 NTJ65556:NTJ65560 ODF65556:ODF65560 ONB65556:ONB65560 OWX65556:OWX65560 PGT65556:PGT65560 PQP65556:PQP65560 QAL65556:QAL65560 QKH65556:QKH65560 QUD65556:QUD65560 RDZ65556:RDZ65560 RNV65556:RNV65560 RXR65556:RXR65560 SHN65556:SHN65560 SRJ65556:SRJ65560 TBF65556:TBF65560 TLB65556:TLB65560 TUX65556:TUX65560 UET65556:UET65560 UOP65556:UOP65560 UYL65556:UYL65560 VIH65556:VIH65560 VSD65556:VSD65560 WBZ65556:WBZ65560 WLV65556:WLV65560 WVR65556:WVR65560 J131092:J131096 JF131092:JF131096 TB131092:TB131096 ACX131092:ACX131096 AMT131092:AMT131096 AWP131092:AWP131096 BGL131092:BGL131096 BQH131092:BQH131096 CAD131092:CAD131096 CJZ131092:CJZ131096 CTV131092:CTV131096 DDR131092:DDR131096 DNN131092:DNN131096 DXJ131092:DXJ131096 EHF131092:EHF131096 ERB131092:ERB131096 FAX131092:FAX131096 FKT131092:FKT131096 FUP131092:FUP131096 GEL131092:GEL131096 GOH131092:GOH131096 GYD131092:GYD131096 HHZ131092:HHZ131096 HRV131092:HRV131096 IBR131092:IBR131096 ILN131092:ILN131096 IVJ131092:IVJ131096 JFF131092:JFF131096 JPB131092:JPB131096 JYX131092:JYX131096 KIT131092:KIT131096 KSP131092:KSP131096 LCL131092:LCL131096 LMH131092:LMH131096 LWD131092:LWD131096 MFZ131092:MFZ131096 MPV131092:MPV131096 MZR131092:MZR131096 NJN131092:NJN131096 NTJ131092:NTJ131096 ODF131092:ODF131096 ONB131092:ONB131096 OWX131092:OWX131096 PGT131092:PGT131096 PQP131092:PQP131096 QAL131092:QAL131096 QKH131092:QKH131096 QUD131092:QUD131096 RDZ131092:RDZ131096 RNV131092:RNV131096 RXR131092:RXR131096 SHN131092:SHN131096 SRJ131092:SRJ131096 TBF131092:TBF131096 TLB131092:TLB131096 TUX131092:TUX131096 UET131092:UET131096 UOP131092:UOP131096 UYL131092:UYL131096 VIH131092:VIH131096 VSD131092:VSD131096 WBZ131092:WBZ131096 WLV131092:WLV131096 WVR131092:WVR131096 J196628:J196632 JF196628:JF196632 TB196628:TB196632 ACX196628:ACX196632 AMT196628:AMT196632 AWP196628:AWP196632 BGL196628:BGL196632 BQH196628:BQH196632 CAD196628:CAD196632 CJZ196628:CJZ196632 CTV196628:CTV196632 DDR196628:DDR196632 DNN196628:DNN196632 DXJ196628:DXJ196632 EHF196628:EHF196632 ERB196628:ERB196632 FAX196628:FAX196632 FKT196628:FKT196632 FUP196628:FUP196632 GEL196628:GEL196632 GOH196628:GOH196632 GYD196628:GYD196632 HHZ196628:HHZ196632 HRV196628:HRV196632 IBR196628:IBR196632 ILN196628:ILN196632 IVJ196628:IVJ196632 JFF196628:JFF196632 JPB196628:JPB196632 JYX196628:JYX196632 KIT196628:KIT196632 KSP196628:KSP196632 LCL196628:LCL196632 LMH196628:LMH196632 LWD196628:LWD196632 MFZ196628:MFZ196632 MPV196628:MPV196632 MZR196628:MZR196632 NJN196628:NJN196632 NTJ196628:NTJ196632 ODF196628:ODF196632 ONB196628:ONB196632 OWX196628:OWX196632 PGT196628:PGT196632 PQP196628:PQP196632 QAL196628:QAL196632 QKH196628:QKH196632 QUD196628:QUD196632 RDZ196628:RDZ196632 RNV196628:RNV196632 RXR196628:RXR196632 SHN196628:SHN196632 SRJ196628:SRJ196632 TBF196628:TBF196632 TLB196628:TLB196632 TUX196628:TUX196632 UET196628:UET196632 UOP196628:UOP196632 UYL196628:UYL196632 VIH196628:VIH196632 VSD196628:VSD196632 WBZ196628:WBZ196632 WLV196628:WLV196632 WVR196628:WVR196632 J262164:J262168 JF262164:JF262168 TB262164:TB262168 ACX262164:ACX262168 AMT262164:AMT262168 AWP262164:AWP262168 BGL262164:BGL262168 BQH262164:BQH262168 CAD262164:CAD262168 CJZ262164:CJZ262168 CTV262164:CTV262168 DDR262164:DDR262168 DNN262164:DNN262168 DXJ262164:DXJ262168 EHF262164:EHF262168 ERB262164:ERB262168 FAX262164:FAX262168 FKT262164:FKT262168 FUP262164:FUP262168 GEL262164:GEL262168 GOH262164:GOH262168 GYD262164:GYD262168 HHZ262164:HHZ262168 HRV262164:HRV262168 IBR262164:IBR262168 ILN262164:ILN262168 IVJ262164:IVJ262168 JFF262164:JFF262168 JPB262164:JPB262168 JYX262164:JYX262168 KIT262164:KIT262168 KSP262164:KSP262168 LCL262164:LCL262168 LMH262164:LMH262168 LWD262164:LWD262168 MFZ262164:MFZ262168 MPV262164:MPV262168 MZR262164:MZR262168 NJN262164:NJN262168 NTJ262164:NTJ262168 ODF262164:ODF262168 ONB262164:ONB262168 OWX262164:OWX262168 PGT262164:PGT262168 PQP262164:PQP262168 QAL262164:QAL262168 QKH262164:QKH262168 QUD262164:QUD262168 RDZ262164:RDZ262168 RNV262164:RNV262168 RXR262164:RXR262168 SHN262164:SHN262168 SRJ262164:SRJ262168 TBF262164:TBF262168 TLB262164:TLB262168 TUX262164:TUX262168 UET262164:UET262168 UOP262164:UOP262168 UYL262164:UYL262168 VIH262164:VIH262168 VSD262164:VSD262168 WBZ262164:WBZ262168 WLV262164:WLV262168 WVR262164:WVR262168 J327700:J327704 JF327700:JF327704 TB327700:TB327704 ACX327700:ACX327704 AMT327700:AMT327704 AWP327700:AWP327704 BGL327700:BGL327704 BQH327700:BQH327704 CAD327700:CAD327704 CJZ327700:CJZ327704 CTV327700:CTV327704 DDR327700:DDR327704 DNN327700:DNN327704 DXJ327700:DXJ327704 EHF327700:EHF327704 ERB327700:ERB327704 FAX327700:FAX327704 FKT327700:FKT327704 FUP327700:FUP327704 GEL327700:GEL327704 GOH327700:GOH327704 GYD327700:GYD327704 HHZ327700:HHZ327704 HRV327700:HRV327704 IBR327700:IBR327704 ILN327700:ILN327704 IVJ327700:IVJ327704 JFF327700:JFF327704 JPB327700:JPB327704 JYX327700:JYX327704 KIT327700:KIT327704 KSP327700:KSP327704 LCL327700:LCL327704 LMH327700:LMH327704 LWD327700:LWD327704 MFZ327700:MFZ327704 MPV327700:MPV327704 MZR327700:MZR327704 NJN327700:NJN327704 NTJ327700:NTJ327704 ODF327700:ODF327704 ONB327700:ONB327704 OWX327700:OWX327704 PGT327700:PGT327704 PQP327700:PQP327704 QAL327700:QAL327704 QKH327700:QKH327704 QUD327700:QUD327704 RDZ327700:RDZ327704 RNV327700:RNV327704 RXR327700:RXR327704 SHN327700:SHN327704 SRJ327700:SRJ327704 TBF327700:TBF327704 TLB327700:TLB327704 TUX327700:TUX327704 UET327700:UET327704 UOP327700:UOP327704 UYL327700:UYL327704 VIH327700:VIH327704 VSD327700:VSD327704 WBZ327700:WBZ327704 WLV327700:WLV327704 WVR327700:WVR327704 J393236:J393240 JF393236:JF393240 TB393236:TB393240 ACX393236:ACX393240 AMT393236:AMT393240 AWP393236:AWP393240 BGL393236:BGL393240 BQH393236:BQH393240 CAD393236:CAD393240 CJZ393236:CJZ393240 CTV393236:CTV393240 DDR393236:DDR393240 DNN393236:DNN393240 DXJ393236:DXJ393240 EHF393236:EHF393240 ERB393236:ERB393240 FAX393236:FAX393240 FKT393236:FKT393240 FUP393236:FUP393240 GEL393236:GEL393240 GOH393236:GOH393240 GYD393236:GYD393240 HHZ393236:HHZ393240 HRV393236:HRV393240 IBR393236:IBR393240 ILN393236:ILN393240 IVJ393236:IVJ393240 JFF393236:JFF393240 JPB393236:JPB393240 JYX393236:JYX393240 KIT393236:KIT393240 KSP393236:KSP393240 LCL393236:LCL393240 LMH393236:LMH393240 LWD393236:LWD393240 MFZ393236:MFZ393240 MPV393236:MPV393240 MZR393236:MZR393240 NJN393236:NJN393240 NTJ393236:NTJ393240 ODF393236:ODF393240 ONB393236:ONB393240 OWX393236:OWX393240 PGT393236:PGT393240 PQP393236:PQP393240 QAL393236:QAL393240 QKH393236:QKH393240 QUD393236:QUD393240 RDZ393236:RDZ393240 RNV393236:RNV393240 RXR393236:RXR393240 SHN393236:SHN393240 SRJ393236:SRJ393240 TBF393236:TBF393240 TLB393236:TLB393240 TUX393236:TUX393240 UET393236:UET393240 UOP393236:UOP393240 UYL393236:UYL393240 VIH393236:VIH393240 VSD393236:VSD393240 WBZ393236:WBZ393240 WLV393236:WLV393240 WVR393236:WVR393240 J458772:J458776 JF458772:JF458776 TB458772:TB458776 ACX458772:ACX458776 AMT458772:AMT458776 AWP458772:AWP458776 BGL458772:BGL458776 BQH458772:BQH458776 CAD458772:CAD458776 CJZ458772:CJZ458776 CTV458772:CTV458776 DDR458772:DDR458776 DNN458772:DNN458776 DXJ458772:DXJ458776 EHF458772:EHF458776 ERB458772:ERB458776 FAX458772:FAX458776 FKT458772:FKT458776 FUP458772:FUP458776 GEL458772:GEL458776 GOH458772:GOH458776 GYD458772:GYD458776 HHZ458772:HHZ458776 HRV458772:HRV458776 IBR458772:IBR458776 ILN458772:ILN458776 IVJ458772:IVJ458776 JFF458772:JFF458776 JPB458772:JPB458776 JYX458772:JYX458776 KIT458772:KIT458776 KSP458772:KSP458776 LCL458772:LCL458776 LMH458772:LMH458776 LWD458772:LWD458776 MFZ458772:MFZ458776 MPV458772:MPV458776 MZR458772:MZR458776 NJN458772:NJN458776 NTJ458772:NTJ458776 ODF458772:ODF458776 ONB458772:ONB458776 OWX458772:OWX458776 PGT458772:PGT458776 PQP458772:PQP458776 QAL458772:QAL458776 QKH458772:QKH458776 QUD458772:QUD458776 RDZ458772:RDZ458776 RNV458772:RNV458776 RXR458772:RXR458776 SHN458772:SHN458776 SRJ458772:SRJ458776 TBF458772:TBF458776 TLB458772:TLB458776 TUX458772:TUX458776 UET458772:UET458776 UOP458772:UOP458776 UYL458772:UYL458776 VIH458772:VIH458776 VSD458772:VSD458776 WBZ458772:WBZ458776 WLV458772:WLV458776 WVR458772:WVR458776 J524308:J524312 JF524308:JF524312 TB524308:TB524312 ACX524308:ACX524312 AMT524308:AMT524312 AWP524308:AWP524312 BGL524308:BGL524312 BQH524308:BQH524312 CAD524308:CAD524312 CJZ524308:CJZ524312 CTV524308:CTV524312 DDR524308:DDR524312 DNN524308:DNN524312 DXJ524308:DXJ524312 EHF524308:EHF524312 ERB524308:ERB524312 FAX524308:FAX524312 FKT524308:FKT524312 FUP524308:FUP524312 GEL524308:GEL524312 GOH524308:GOH524312 GYD524308:GYD524312 HHZ524308:HHZ524312 HRV524308:HRV524312 IBR524308:IBR524312 ILN524308:ILN524312 IVJ524308:IVJ524312 JFF524308:JFF524312 JPB524308:JPB524312 JYX524308:JYX524312 KIT524308:KIT524312 KSP524308:KSP524312 LCL524308:LCL524312 LMH524308:LMH524312 LWD524308:LWD524312 MFZ524308:MFZ524312 MPV524308:MPV524312 MZR524308:MZR524312 NJN524308:NJN524312 NTJ524308:NTJ524312 ODF524308:ODF524312 ONB524308:ONB524312 OWX524308:OWX524312 PGT524308:PGT524312 PQP524308:PQP524312 QAL524308:QAL524312 QKH524308:QKH524312 QUD524308:QUD524312 RDZ524308:RDZ524312 RNV524308:RNV524312 RXR524308:RXR524312 SHN524308:SHN524312 SRJ524308:SRJ524312 TBF524308:TBF524312 TLB524308:TLB524312 TUX524308:TUX524312 UET524308:UET524312 UOP524308:UOP524312 UYL524308:UYL524312 VIH524308:VIH524312 VSD524308:VSD524312 WBZ524308:WBZ524312 WLV524308:WLV524312 WVR524308:WVR524312 J589844:J589848 JF589844:JF589848 TB589844:TB589848 ACX589844:ACX589848 AMT589844:AMT589848 AWP589844:AWP589848 BGL589844:BGL589848 BQH589844:BQH589848 CAD589844:CAD589848 CJZ589844:CJZ589848 CTV589844:CTV589848 DDR589844:DDR589848 DNN589844:DNN589848 DXJ589844:DXJ589848 EHF589844:EHF589848 ERB589844:ERB589848 FAX589844:FAX589848 FKT589844:FKT589848 FUP589844:FUP589848 GEL589844:GEL589848 GOH589844:GOH589848 GYD589844:GYD589848 HHZ589844:HHZ589848 HRV589844:HRV589848 IBR589844:IBR589848 ILN589844:ILN589848 IVJ589844:IVJ589848 JFF589844:JFF589848 JPB589844:JPB589848 JYX589844:JYX589848 KIT589844:KIT589848 KSP589844:KSP589848 LCL589844:LCL589848 LMH589844:LMH589848 LWD589844:LWD589848 MFZ589844:MFZ589848 MPV589844:MPV589848 MZR589844:MZR589848 NJN589844:NJN589848 NTJ589844:NTJ589848 ODF589844:ODF589848 ONB589844:ONB589848 OWX589844:OWX589848 PGT589844:PGT589848 PQP589844:PQP589848 QAL589844:QAL589848 QKH589844:QKH589848 QUD589844:QUD589848 RDZ589844:RDZ589848 RNV589844:RNV589848 RXR589844:RXR589848 SHN589844:SHN589848 SRJ589844:SRJ589848 TBF589844:TBF589848 TLB589844:TLB589848 TUX589844:TUX589848 UET589844:UET589848 UOP589844:UOP589848 UYL589844:UYL589848 VIH589844:VIH589848 VSD589844:VSD589848 WBZ589844:WBZ589848 WLV589844:WLV589848 WVR589844:WVR589848 J655380:J655384 JF655380:JF655384 TB655380:TB655384 ACX655380:ACX655384 AMT655380:AMT655384 AWP655380:AWP655384 BGL655380:BGL655384 BQH655380:BQH655384 CAD655380:CAD655384 CJZ655380:CJZ655384 CTV655380:CTV655384 DDR655380:DDR655384 DNN655380:DNN655384 DXJ655380:DXJ655384 EHF655380:EHF655384 ERB655380:ERB655384 FAX655380:FAX655384 FKT655380:FKT655384 FUP655380:FUP655384 GEL655380:GEL655384 GOH655380:GOH655384 GYD655380:GYD655384 HHZ655380:HHZ655384 HRV655380:HRV655384 IBR655380:IBR655384 ILN655380:ILN655384 IVJ655380:IVJ655384 JFF655380:JFF655384 JPB655380:JPB655384 JYX655380:JYX655384 KIT655380:KIT655384 KSP655380:KSP655384 LCL655380:LCL655384 LMH655380:LMH655384 LWD655380:LWD655384 MFZ655380:MFZ655384 MPV655380:MPV655384 MZR655380:MZR655384 NJN655380:NJN655384 NTJ655380:NTJ655384 ODF655380:ODF655384 ONB655380:ONB655384 OWX655380:OWX655384 PGT655380:PGT655384 PQP655380:PQP655384 QAL655380:QAL655384 QKH655380:QKH655384 QUD655380:QUD655384 RDZ655380:RDZ655384 RNV655380:RNV655384 RXR655380:RXR655384 SHN655380:SHN655384 SRJ655380:SRJ655384 TBF655380:TBF655384 TLB655380:TLB655384 TUX655380:TUX655384 UET655380:UET655384 UOP655380:UOP655384 UYL655380:UYL655384 VIH655380:VIH655384 VSD655380:VSD655384 WBZ655380:WBZ655384 WLV655380:WLV655384 WVR655380:WVR655384 J720916:J720920 JF720916:JF720920 TB720916:TB720920 ACX720916:ACX720920 AMT720916:AMT720920 AWP720916:AWP720920 BGL720916:BGL720920 BQH720916:BQH720920 CAD720916:CAD720920 CJZ720916:CJZ720920 CTV720916:CTV720920 DDR720916:DDR720920 DNN720916:DNN720920 DXJ720916:DXJ720920 EHF720916:EHF720920 ERB720916:ERB720920 FAX720916:FAX720920 FKT720916:FKT720920 FUP720916:FUP720920 GEL720916:GEL720920 GOH720916:GOH720920 GYD720916:GYD720920 HHZ720916:HHZ720920 HRV720916:HRV720920 IBR720916:IBR720920 ILN720916:ILN720920 IVJ720916:IVJ720920 JFF720916:JFF720920 JPB720916:JPB720920 JYX720916:JYX720920 KIT720916:KIT720920 KSP720916:KSP720920 LCL720916:LCL720920 LMH720916:LMH720920 LWD720916:LWD720920 MFZ720916:MFZ720920 MPV720916:MPV720920 MZR720916:MZR720920 NJN720916:NJN720920 NTJ720916:NTJ720920 ODF720916:ODF720920 ONB720916:ONB720920 OWX720916:OWX720920 PGT720916:PGT720920 PQP720916:PQP720920 QAL720916:QAL720920 QKH720916:QKH720920 QUD720916:QUD720920 RDZ720916:RDZ720920 RNV720916:RNV720920 RXR720916:RXR720920 SHN720916:SHN720920 SRJ720916:SRJ720920 TBF720916:TBF720920 TLB720916:TLB720920 TUX720916:TUX720920 UET720916:UET720920 UOP720916:UOP720920 UYL720916:UYL720920 VIH720916:VIH720920 VSD720916:VSD720920 WBZ720916:WBZ720920 WLV720916:WLV720920 WVR720916:WVR720920 J786452:J786456 JF786452:JF786456 TB786452:TB786456 ACX786452:ACX786456 AMT786452:AMT786456 AWP786452:AWP786456 BGL786452:BGL786456 BQH786452:BQH786456 CAD786452:CAD786456 CJZ786452:CJZ786456 CTV786452:CTV786456 DDR786452:DDR786456 DNN786452:DNN786456 DXJ786452:DXJ786456 EHF786452:EHF786456 ERB786452:ERB786456 FAX786452:FAX786456 FKT786452:FKT786456 FUP786452:FUP786456 GEL786452:GEL786456 GOH786452:GOH786456 GYD786452:GYD786456 HHZ786452:HHZ786456 HRV786452:HRV786456 IBR786452:IBR786456 ILN786452:ILN786456 IVJ786452:IVJ786456 JFF786452:JFF786456 JPB786452:JPB786456 JYX786452:JYX786456 KIT786452:KIT786456 KSP786452:KSP786456 LCL786452:LCL786456 LMH786452:LMH786456 LWD786452:LWD786456 MFZ786452:MFZ786456 MPV786452:MPV786456 MZR786452:MZR786456 NJN786452:NJN786456 NTJ786452:NTJ786456 ODF786452:ODF786456 ONB786452:ONB786456 OWX786452:OWX786456 PGT786452:PGT786456 PQP786452:PQP786456 QAL786452:QAL786456 QKH786452:QKH786456 QUD786452:QUD786456 RDZ786452:RDZ786456 RNV786452:RNV786456 RXR786452:RXR786456 SHN786452:SHN786456 SRJ786452:SRJ786456 TBF786452:TBF786456 TLB786452:TLB786456 TUX786452:TUX786456 UET786452:UET786456 UOP786452:UOP786456 UYL786452:UYL786456 VIH786452:VIH786456 VSD786452:VSD786456 WBZ786452:WBZ786456 WLV786452:WLV786456 WVR786452:WVR786456 J851988:J851992 JF851988:JF851992 TB851988:TB851992 ACX851988:ACX851992 AMT851988:AMT851992 AWP851988:AWP851992 BGL851988:BGL851992 BQH851988:BQH851992 CAD851988:CAD851992 CJZ851988:CJZ851992 CTV851988:CTV851992 DDR851988:DDR851992 DNN851988:DNN851992 DXJ851988:DXJ851992 EHF851988:EHF851992 ERB851988:ERB851992 FAX851988:FAX851992 FKT851988:FKT851992 FUP851988:FUP851992 GEL851988:GEL851992 GOH851988:GOH851992 GYD851988:GYD851992 HHZ851988:HHZ851992 HRV851988:HRV851992 IBR851988:IBR851992 ILN851988:ILN851992 IVJ851988:IVJ851992 JFF851988:JFF851992 JPB851988:JPB851992 JYX851988:JYX851992 KIT851988:KIT851992 KSP851988:KSP851992 LCL851988:LCL851992 LMH851988:LMH851992 LWD851988:LWD851992 MFZ851988:MFZ851992 MPV851988:MPV851992 MZR851988:MZR851992 NJN851988:NJN851992 NTJ851988:NTJ851992 ODF851988:ODF851992 ONB851988:ONB851992 OWX851988:OWX851992 PGT851988:PGT851992 PQP851988:PQP851992 QAL851988:QAL851992 QKH851988:QKH851992 QUD851988:QUD851992 RDZ851988:RDZ851992 RNV851988:RNV851992 RXR851988:RXR851992 SHN851988:SHN851992 SRJ851988:SRJ851992 TBF851988:TBF851992 TLB851988:TLB851992 TUX851988:TUX851992 UET851988:UET851992 UOP851988:UOP851992 UYL851988:UYL851992 VIH851988:VIH851992 VSD851988:VSD851992 WBZ851988:WBZ851992 WLV851988:WLV851992 WVR851988:WVR851992 J917524:J917528 JF917524:JF917528 TB917524:TB917528 ACX917524:ACX917528 AMT917524:AMT917528 AWP917524:AWP917528 BGL917524:BGL917528 BQH917524:BQH917528 CAD917524:CAD917528 CJZ917524:CJZ917528 CTV917524:CTV917528 DDR917524:DDR917528 DNN917524:DNN917528 DXJ917524:DXJ917528 EHF917524:EHF917528 ERB917524:ERB917528 FAX917524:FAX917528 FKT917524:FKT917528 FUP917524:FUP917528 GEL917524:GEL917528 GOH917524:GOH917528 GYD917524:GYD917528 HHZ917524:HHZ917528 HRV917524:HRV917528 IBR917524:IBR917528 ILN917524:ILN917528 IVJ917524:IVJ917528 JFF917524:JFF917528 JPB917524:JPB917528 JYX917524:JYX917528 KIT917524:KIT917528 KSP917524:KSP917528 LCL917524:LCL917528 LMH917524:LMH917528 LWD917524:LWD917528 MFZ917524:MFZ917528 MPV917524:MPV917528 MZR917524:MZR917528 NJN917524:NJN917528 NTJ917524:NTJ917528 ODF917524:ODF917528 ONB917524:ONB917528 OWX917524:OWX917528 PGT917524:PGT917528 PQP917524:PQP917528 QAL917524:QAL917528 QKH917524:QKH917528 QUD917524:QUD917528 RDZ917524:RDZ917528 RNV917524:RNV917528 RXR917524:RXR917528 SHN917524:SHN917528 SRJ917524:SRJ917528 TBF917524:TBF917528 TLB917524:TLB917528 TUX917524:TUX917528 UET917524:UET917528 UOP917524:UOP917528 UYL917524:UYL917528 VIH917524:VIH917528 VSD917524:VSD917528 WBZ917524:WBZ917528 WLV917524:WLV917528 WVR917524:WVR917528 J983060:J983064 JF983060:JF983064 TB983060:TB983064 ACX983060:ACX983064 AMT983060:AMT983064 AWP983060:AWP983064 BGL983060:BGL983064 BQH983060:BQH983064 CAD983060:CAD983064 CJZ983060:CJZ983064 CTV983060:CTV983064 DDR983060:DDR983064 DNN983060:DNN983064 DXJ983060:DXJ983064 EHF983060:EHF983064 ERB983060:ERB983064 FAX983060:FAX983064 FKT983060:FKT983064 FUP983060:FUP983064 GEL983060:GEL983064 GOH983060:GOH983064 GYD983060:GYD983064 HHZ983060:HHZ983064 HRV983060:HRV983064 IBR983060:IBR983064 ILN983060:ILN983064 IVJ983060:IVJ983064 JFF983060:JFF983064 JPB983060:JPB983064 JYX983060:JYX983064 KIT983060:KIT983064 KSP983060:KSP983064 LCL983060:LCL983064 LMH983060:LMH983064 LWD983060:LWD983064 MFZ983060:MFZ983064 MPV983060:MPV983064 MZR983060:MZR983064 NJN983060:NJN983064 NTJ983060:NTJ983064 ODF983060:ODF983064 ONB983060:ONB983064 OWX983060:OWX983064 PGT983060:PGT983064 PQP983060:PQP983064 QAL983060:QAL983064 QKH983060:QKH983064 QUD983060:QUD983064 RDZ983060:RDZ983064 RNV983060:RNV983064 RXR983060:RXR983064 SHN983060:SHN983064 SRJ983060:SRJ983064 TBF983060:TBF983064 TLB983060:TLB983064 TUX983060:TUX983064 UET983060:UET983064 UOP983060:UOP983064 UYL983060:UYL983064 VIH983060:VIH983064 VSD983060:VSD983064 WBZ983060:WBZ983064 WLV983060:WLV983064 WVR983060:WVR983064 J47:J49 JF47:JF49 TB47:TB49 ACX47:ACX49 AMT47:AMT49 AWP47:AWP49 BGL47:BGL49 BQH47:BQH49 CAD47:CAD49 CJZ47:CJZ49 CTV47:CTV49 DDR47:DDR49 DNN47:DNN49 DXJ47:DXJ49 EHF47:EHF49 ERB47:ERB49 FAX47:FAX49 FKT47:FKT49 FUP47:FUP49 GEL47:GEL49 GOH47:GOH49 GYD47:GYD49 HHZ47:HHZ49 HRV47:HRV49 IBR47:IBR49 ILN47:ILN49 IVJ47:IVJ49 JFF47:JFF49 JPB47:JPB49 JYX47:JYX49 KIT47:KIT49 KSP47:KSP49 LCL47:LCL49 LMH47:LMH49 LWD47:LWD49 MFZ47:MFZ49 MPV47:MPV49 MZR47:MZR49 NJN47:NJN49 NTJ47:NTJ49 ODF47:ODF49 ONB47:ONB49 OWX47:OWX49 PGT47:PGT49 PQP47:PQP49 QAL47:QAL49 QKH47:QKH49 QUD47:QUD49 RDZ47:RDZ49 RNV47:RNV49 RXR47:RXR49 SHN47:SHN49 SRJ47:SRJ49 TBF47:TBF49 TLB47:TLB49 TUX47:TUX49 UET47:UET49 UOP47:UOP49 UYL47:UYL49 VIH47:VIH49 VSD47:VSD49 WBZ47:WBZ49 WLV47:WLV49 WVR47:WVR49 J65553:J65554 JF65553:JF65554 TB65553:TB65554 ACX65553:ACX65554 AMT65553:AMT65554 AWP65553:AWP65554 BGL65553:BGL65554 BQH65553:BQH65554 CAD65553:CAD65554 CJZ65553:CJZ65554 CTV65553:CTV65554 DDR65553:DDR65554 DNN65553:DNN65554 DXJ65553:DXJ65554 EHF65553:EHF65554 ERB65553:ERB65554 FAX65553:FAX65554 FKT65553:FKT65554 FUP65553:FUP65554 GEL65553:GEL65554 GOH65553:GOH65554 GYD65553:GYD65554 HHZ65553:HHZ65554 HRV65553:HRV65554 IBR65553:IBR65554 ILN65553:ILN65554 IVJ65553:IVJ65554 JFF65553:JFF65554 JPB65553:JPB65554 JYX65553:JYX65554 KIT65553:KIT65554 KSP65553:KSP65554 LCL65553:LCL65554 LMH65553:LMH65554 LWD65553:LWD65554 MFZ65553:MFZ65554 MPV65553:MPV65554 MZR65553:MZR65554 NJN65553:NJN65554 NTJ65553:NTJ65554 ODF65553:ODF65554 ONB65553:ONB65554 OWX65553:OWX65554 PGT65553:PGT65554 PQP65553:PQP65554 QAL65553:QAL65554 QKH65553:QKH65554 QUD65553:QUD65554 RDZ65553:RDZ65554 RNV65553:RNV65554 RXR65553:RXR65554 SHN65553:SHN65554 SRJ65553:SRJ65554 TBF65553:TBF65554 TLB65553:TLB65554 TUX65553:TUX65554 UET65553:UET65554 UOP65553:UOP65554 UYL65553:UYL65554 VIH65553:VIH65554 VSD65553:VSD65554 WBZ65553:WBZ65554 WLV65553:WLV65554 WVR65553:WVR65554 J131089:J131090 JF131089:JF131090 TB131089:TB131090 ACX131089:ACX131090 AMT131089:AMT131090 AWP131089:AWP131090 BGL131089:BGL131090 BQH131089:BQH131090 CAD131089:CAD131090 CJZ131089:CJZ131090 CTV131089:CTV131090 DDR131089:DDR131090 DNN131089:DNN131090 DXJ131089:DXJ131090 EHF131089:EHF131090 ERB131089:ERB131090 FAX131089:FAX131090 FKT131089:FKT131090 FUP131089:FUP131090 GEL131089:GEL131090 GOH131089:GOH131090 GYD131089:GYD131090 HHZ131089:HHZ131090 HRV131089:HRV131090 IBR131089:IBR131090 ILN131089:ILN131090 IVJ131089:IVJ131090 JFF131089:JFF131090 JPB131089:JPB131090 JYX131089:JYX131090 KIT131089:KIT131090 KSP131089:KSP131090 LCL131089:LCL131090 LMH131089:LMH131090 LWD131089:LWD131090 MFZ131089:MFZ131090 MPV131089:MPV131090 MZR131089:MZR131090 NJN131089:NJN131090 NTJ131089:NTJ131090 ODF131089:ODF131090 ONB131089:ONB131090 OWX131089:OWX131090 PGT131089:PGT131090 PQP131089:PQP131090 QAL131089:QAL131090 QKH131089:QKH131090 QUD131089:QUD131090 RDZ131089:RDZ131090 RNV131089:RNV131090 RXR131089:RXR131090 SHN131089:SHN131090 SRJ131089:SRJ131090 TBF131089:TBF131090 TLB131089:TLB131090 TUX131089:TUX131090 UET131089:UET131090 UOP131089:UOP131090 UYL131089:UYL131090 VIH131089:VIH131090 VSD131089:VSD131090 WBZ131089:WBZ131090 WLV131089:WLV131090 WVR131089:WVR131090 J196625:J196626 JF196625:JF196626 TB196625:TB196626 ACX196625:ACX196626 AMT196625:AMT196626 AWP196625:AWP196626 BGL196625:BGL196626 BQH196625:BQH196626 CAD196625:CAD196626 CJZ196625:CJZ196626 CTV196625:CTV196626 DDR196625:DDR196626 DNN196625:DNN196626 DXJ196625:DXJ196626 EHF196625:EHF196626 ERB196625:ERB196626 FAX196625:FAX196626 FKT196625:FKT196626 FUP196625:FUP196626 GEL196625:GEL196626 GOH196625:GOH196626 GYD196625:GYD196626 HHZ196625:HHZ196626 HRV196625:HRV196626 IBR196625:IBR196626 ILN196625:ILN196626 IVJ196625:IVJ196626 JFF196625:JFF196626 JPB196625:JPB196626 JYX196625:JYX196626 KIT196625:KIT196626 KSP196625:KSP196626 LCL196625:LCL196626 LMH196625:LMH196626 LWD196625:LWD196626 MFZ196625:MFZ196626 MPV196625:MPV196626 MZR196625:MZR196626 NJN196625:NJN196626 NTJ196625:NTJ196626 ODF196625:ODF196626 ONB196625:ONB196626 OWX196625:OWX196626 PGT196625:PGT196626 PQP196625:PQP196626 QAL196625:QAL196626 QKH196625:QKH196626 QUD196625:QUD196626 RDZ196625:RDZ196626 RNV196625:RNV196626 RXR196625:RXR196626 SHN196625:SHN196626 SRJ196625:SRJ196626 TBF196625:TBF196626 TLB196625:TLB196626 TUX196625:TUX196626 UET196625:UET196626 UOP196625:UOP196626 UYL196625:UYL196626 VIH196625:VIH196626 VSD196625:VSD196626 WBZ196625:WBZ196626 WLV196625:WLV196626 WVR196625:WVR196626 J262161:J262162 JF262161:JF262162 TB262161:TB262162 ACX262161:ACX262162 AMT262161:AMT262162 AWP262161:AWP262162 BGL262161:BGL262162 BQH262161:BQH262162 CAD262161:CAD262162 CJZ262161:CJZ262162 CTV262161:CTV262162 DDR262161:DDR262162 DNN262161:DNN262162 DXJ262161:DXJ262162 EHF262161:EHF262162 ERB262161:ERB262162 FAX262161:FAX262162 FKT262161:FKT262162 FUP262161:FUP262162 GEL262161:GEL262162 GOH262161:GOH262162 GYD262161:GYD262162 HHZ262161:HHZ262162 HRV262161:HRV262162 IBR262161:IBR262162 ILN262161:ILN262162 IVJ262161:IVJ262162 JFF262161:JFF262162 JPB262161:JPB262162 JYX262161:JYX262162 KIT262161:KIT262162 KSP262161:KSP262162 LCL262161:LCL262162 LMH262161:LMH262162 LWD262161:LWD262162 MFZ262161:MFZ262162 MPV262161:MPV262162 MZR262161:MZR262162 NJN262161:NJN262162 NTJ262161:NTJ262162 ODF262161:ODF262162 ONB262161:ONB262162 OWX262161:OWX262162 PGT262161:PGT262162 PQP262161:PQP262162 QAL262161:QAL262162 QKH262161:QKH262162 QUD262161:QUD262162 RDZ262161:RDZ262162 RNV262161:RNV262162 RXR262161:RXR262162 SHN262161:SHN262162 SRJ262161:SRJ262162 TBF262161:TBF262162 TLB262161:TLB262162 TUX262161:TUX262162 UET262161:UET262162 UOP262161:UOP262162 UYL262161:UYL262162 VIH262161:VIH262162 VSD262161:VSD262162 WBZ262161:WBZ262162 WLV262161:WLV262162 WVR262161:WVR262162 J327697:J327698 JF327697:JF327698 TB327697:TB327698 ACX327697:ACX327698 AMT327697:AMT327698 AWP327697:AWP327698 BGL327697:BGL327698 BQH327697:BQH327698 CAD327697:CAD327698 CJZ327697:CJZ327698 CTV327697:CTV327698 DDR327697:DDR327698 DNN327697:DNN327698 DXJ327697:DXJ327698 EHF327697:EHF327698 ERB327697:ERB327698 FAX327697:FAX327698 FKT327697:FKT327698 FUP327697:FUP327698 GEL327697:GEL327698 GOH327697:GOH327698 GYD327697:GYD327698 HHZ327697:HHZ327698 HRV327697:HRV327698 IBR327697:IBR327698 ILN327697:ILN327698 IVJ327697:IVJ327698 JFF327697:JFF327698 JPB327697:JPB327698 JYX327697:JYX327698 KIT327697:KIT327698 KSP327697:KSP327698 LCL327697:LCL327698 LMH327697:LMH327698 LWD327697:LWD327698 MFZ327697:MFZ327698 MPV327697:MPV327698 MZR327697:MZR327698 NJN327697:NJN327698 NTJ327697:NTJ327698 ODF327697:ODF327698 ONB327697:ONB327698 OWX327697:OWX327698 PGT327697:PGT327698 PQP327697:PQP327698 QAL327697:QAL327698 QKH327697:QKH327698 QUD327697:QUD327698 RDZ327697:RDZ327698 RNV327697:RNV327698 RXR327697:RXR327698 SHN327697:SHN327698 SRJ327697:SRJ327698 TBF327697:TBF327698 TLB327697:TLB327698 TUX327697:TUX327698 UET327697:UET327698 UOP327697:UOP327698 UYL327697:UYL327698 VIH327697:VIH327698 VSD327697:VSD327698 WBZ327697:WBZ327698 WLV327697:WLV327698 WVR327697:WVR327698 J393233:J393234 JF393233:JF393234 TB393233:TB393234 ACX393233:ACX393234 AMT393233:AMT393234 AWP393233:AWP393234 BGL393233:BGL393234 BQH393233:BQH393234 CAD393233:CAD393234 CJZ393233:CJZ393234 CTV393233:CTV393234 DDR393233:DDR393234 DNN393233:DNN393234 DXJ393233:DXJ393234 EHF393233:EHF393234 ERB393233:ERB393234 FAX393233:FAX393234 FKT393233:FKT393234 FUP393233:FUP393234 GEL393233:GEL393234 GOH393233:GOH393234 GYD393233:GYD393234 HHZ393233:HHZ393234 HRV393233:HRV393234 IBR393233:IBR393234 ILN393233:ILN393234 IVJ393233:IVJ393234 JFF393233:JFF393234 JPB393233:JPB393234 JYX393233:JYX393234 KIT393233:KIT393234 KSP393233:KSP393234 LCL393233:LCL393234 LMH393233:LMH393234 LWD393233:LWD393234 MFZ393233:MFZ393234 MPV393233:MPV393234 MZR393233:MZR393234 NJN393233:NJN393234 NTJ393233:NTJ393234 ODF393233:ODF393234 ONB393233:ONB393234 OWX393233:OWX393234 PGT393233:PGT393234 PQP393233:PQP393234 QAL393233:QAL393234 QKH393233:QKH393234 QUD393233:QUD393234 RDZ393233:RDZ393234 RNV393233:RNV393234 RXR393233:RXR393234 SHN393233:SHN393234 SRJ393233:SRJ393234 TBF393233:TBF393234 TLB393233:TLB393234 TUX393233:TUX393234 UET393233:UET393234 UOP393233:UOP393234 UYL393233:UYL393234 VIH393233:VIH393234 VSD393233:VSD393234 WBZ393233:WBZ393234 WLV393233:WLV393234 WVR393233:WVR393234 J458769:J458770 JF458769:JF458770 TB458769:TB458770 ACX458769:ACX458770 AMT458769:AMT458770 AWP458769:AWP458770 BGL458769:BGL458770 BQH458769:BQH458770 CAD458769:CAD458770 CJZ458769:CJZ458770 CTV458769:CTV458770 DDR458769:DDR458770 DNN458769:DNN458770 DXJ458769:DXJ458770 EHF458769:EHF458770 ERB458769:ERB458770 FAX458769:FAX458770 FKT458769:FKT458770 FUP458769:FUP458770 GEL458769:GEL458770 GOH458769:GOH458770 GYD458769:GYD458770 HHZ458769:HHZ458770 HRV458769:HRV458770 IBR458769:IBR458770 ILN458769:ILN458770 IVJ458769:IVJ458770 JFF458769:JFF458770 JPB458769:JPB458770 JYX458769:JYX458770 KIT458769:KIT458770 KSP458769:KSP458770 LCL458769:LCL458770 LMH458769:LMH458770 LWD458769:LWD458770 MFZ458769:MFZ458770 MPV458769:MPV458770 MZR458769:MZR458770 NJN458769:NJN458770 NTJ458769:NTJ458770 ODF458769:ODF458770 ONB458769:ONB458770 OWX458769:OWX458770 PGT458769:PGT458770 PQP458769:PQP458770 QAL458769:QAL458770 QKH458769:QKH458770 QUD458769:QUD458770 RDZ458769:RDZ458770 RNV458769:RNV458770 RXR458769:RXR458770 SHN458769:SHN458770 SRJ458769:SRJ458770 TBF458769:TBF458770 TLB458769:TLB458770 TUX458769:TUX458770 UET458769:UET458770 UOP458769:UOP458770 UYL458769:UYL458770 VIH458769:VIH458770 VSD458769:VSD458770 WBZ458769:WBZ458770 WLV458769:WLV458770 WVR458769:WVR458770 J524305:J524306 JF524305:JF524306 TB524305:TB524306 ACX524305:ACX524306 AMT524305:AMT524306 AWP524305:AWP524306 BGL524305:BGL524306 BQH524305:BQH524306 CAD524305:CAD524306 CJZ524305:CJZ524306 CTV524305:CTV524306 DDR524305:DDR524306 DNN524305:DNN524306 DXJ524305:DXJ524306 EHF524305:EHF524306 ERB524305:ERB524306 FAX524305:FAX524306 FKT524305:FKT524306 FUP524305:FUP524306 GEL524305:GEL524306 GOH524305:GOH524306 GYD524305:GYD524306 HHZ524305:HHZ524306 HRV524305:HRV524306 IBR524305:IBR524306 ILN524305:ILN524306 IVJ524305:IVJ524306 JFF524305:JFF524306 JPB524305:JPB524306 JYX524305:JYX524306 KIT524305:KIT524306 KSP524305:KSP524306 LCL524305:LCL524306 LMH524305:LMH524306 LWD524305:LWD524306 MFZ524305:MFZ524306 MPV524305:MPV524306 MZR524305:MZR524306 NJN524305:NJN524306 NTJ524305:NTJ524306 ODF524305:ODF524306 ONB524305:ONB524306 OWX524305:OWX524306 PGT524305:PGT524306 PQP524305:PQP524306 QAL524305:QAL524306 QKH524305:QKH524306 QUD524305:QUD524306 RDZ524305:RDZ524306 RNV524305:RNV524306 RXR524305:RXR524306 SHN524305:SHN524306 SRJ524305:SRJ524306 TBF524305:TBF524306 TLB524305:TLB524306 TUX524305:TUX524306 UET524305:UET524306 UOP524305:UOP524306 UYL524305:UYL524306 VIH524305:VIH524306 VSD524305:VSD524306 WBZ524305:WBZ524306 WLV524305:WLV524306 WVR524305:WVR524306 J589841:J589842 JF589841:JF589842 TB589841:TB589842 ACX589841:ACX589842 AMT589841:AMT589842 AWP589841:AWP589842 BGL589841:BGL589842 BQH589841:BQH589842 CAD589841:CAD589842 CJZ589841:CJZ589842 CTV589841:CTV589842 DDR589841:DDR589842 DNN589841:DNN589842 DXJ589841:DXJ589842 EHF589841:EHF589842 ERB589841:ERB589842 FAX589841:FAX589842 FKT589841:FKT589842 FUP589841:FUP589842 GEL589841:GEL589842 GOH589841:GOH589842 GYD589841:GYD589842 HHZ589841:HHZ589842 HRV589841:HRV589842 IBR589841:IBR589842 ILN589841:ILN589842 IVJ589841:IVJ589842 JFF589841:JFF589842 JPB589841:JPB589842 JYX589841:JYX589842 KIT589841:KIT589842 KSP589841:KSP589842 LCL589841:LCL589842 LMH589841:LMH589842 LWD589841:LWD589842 MFZ589841:MFZ589842 MPV589841:MPV589842 MZR589841:MZR589842 NJN589841:NJN589842 NTJ589841:NTJ589842 ODF589841:ODF589842 ONB589841:ONB589842 OWX589841:OWX589842 PGT589841:PGT589842 PQP589841:PQP589842 QAL589841:QAL589842 QKH589841:QKH589842 QUD589841:QUD589842 RDZ589841:RDZ589842 RNV589841:RNV589842 RXR589841:RXR589842 SHN589841:SHN589842 SRJ589841:SRJ589842 TBF589841:TBF589842 TLB589841:TLB589842 TUX589841:TUX589842 UET589841:UET589842 UOP589841:UOP589842 UYL589841:UYL589842 VIH589841:VIH589842 VSD589841:VSD589842 WBZ589841:WBZ589842 WLV589841:WLV589842 WVR589841:WVR589842 J655377:J655378 JF655377:JF655378 TB655377:TB655378 ACX655377:ACX655378 AMT655377:AMT655378 AWP655377:AWP655378 BGL655377:BGL655378 BQH655377:BQH655378 CAD655377:CAD655378 CJZ655377:CJZ655378 CTV655377:CTV655378 DDR655377:DDR655378 DNN655377:DNN655378 DXJ655377:DXJ655378 EHF655377:EHF655378 ERB655377:ERB655378 FAX655377:FAX655378 FKT655377:FKT655378 FUP655377:FUP655378 GEL655377:GEL655378 GOH655377:GOH655378 GYD655377:GYD655378 HHZ655377:HHZ655378 HRV655377:HRV655378 IBR655377:IBR655378 ILN655377:ILN655378 IVJ655377:IVJ655378 JFF655377:JFF655378 JPB655377:JPB655378 JYX655377:JYX655378 KIT655377:KIT655378 KSP655377:KSP655378 LCL655377:LCL655378 LMH655377:LMH655378 LWD655377:LWD655378 MFZ655377:MFZ655378 MPV655377:MPV655378 MZR655377:MZR655378 NJN655377:NJN655378 NTJ655377:NTJ655378 ODF655377:ODF655378 ONB655377:ONB655378 OWX655377:OWX655378 PGT655377:PGT655378 PQP655377:PQP655378 QAL655377:QAL655378 QKH655377:QKH655378 QUD655377:QUD655378 RDZ655377:RDZ655378 RNV655377:RNV655378 RXR655377:RXR655378 SHN655377:SHN655378 SRJ655377:SRJ655378 TBF655377:TBF655378 TLB655377:TLB655378 TUX655377:TUX655378 UET655377:UET655378 UOP655377:UOP655378 UYL655377:UYL655378 VIH655377:VIH655378 VSD655377:VSD655378 WBZ655377:WBZ655378 WLV655377:WLV655378 WVR655377:WVR655378 J720913:J720914 JF720913:JF720914 TB720913:TB720914 ACX720913:ACX720914 AMT720913:AMT720914 AWP720913:AWP720914 BGL720913:BGL720914 BQH720913:BQH720914 CAD720913:CAD720914 CJZ720913:CJZ720914 CTV720913:CTV720914 DDR720913:DDR720914 DNN720913:DNN720914 DXJ720913:DXJ720914 EHF720913:EHF720914 ERB720913:ERB720914 FAX720913:FAX720914 FKT720913:FKT720914 FUP720913:FUP720914 GEL720913:GEL720914 GOH720913:GOH720914 GYD720913:GYD720914 HHZ720913:HHZ720914 HRV720913:HRV720914 IBR720913:IBR720914 ILN720913:ILN720914 IVJ720913:IVJ720914 JFF720913:JFF720914 JPB720913:JPB720914 JYX720913:JYX720914 KIT720913:KIT720914 KSP720913:KSP720914 LCL720913:LCL720914 LMH720913:LMH720914 LWD720913:LWD720914 MFZ720913:MFZ720914 MPV720913:MPV720914 MZR720913:MZR720914 NJN720913:NJN720914 NTJ720913:NTJ720914 ODF720913:ODF720914 ONB720913:ONB720914 OWX720913:OWX720914 PGT720913:PGT720914 PQP720913:PQP720914 QAL720913:QAL720914 QKH720913:QKH720914 QUD720913:QUD720914 RDZ720913:RDZ720914 RNV720913:RNV720914 RXR720913:RXR720914 SHN720913:SHN720914 SRJ720913:SRJ720914 TBF720913:TBF720914 TLB720913:TLB720914 TUX720913:TUX720914 UET720913:UET720914 UOP720913:UOP720914 UYL720913:UYL720914 VIH720913:VIH720914 VSD720913:VSD720914 WBZ720913:WBZ720914 WLV720913:WLV720914 WVR720913:WVR720914 J786449:J786450 JF786449:JF786450 TB786449:TB786450 ACX786449:ACX786450 AMT786449:AMT786450 AWP786449:AWP786450 BGL786449:BGL786450 BQH786449:BQH786450 CAD786449:CAD786450 CJZ786449:CJZ786450 CTV786449:CTV786450 DDR786449:DDR786450 DNN786449:DNN786450 DXJ786449:DXJ786450 EHF786449:EHF786450 ERB786449:ERB786450 FAX786449:FAX786450 FKT786449:FKT786450 FUP786449:FUP786450 GEL786449:GEL786450 GOH786449:GOH786450 GYD786449:GYD786450 HHZ786449:HHZ786450 HRV786449:HRV786450 IBR786449:IBR786450 ILN786449:ILN786450 IVJ786449:IVJ786450 JFF786449:JFF786450 JPB786449:JPB786450 JYX786449:JYX786450 KIT786449:KIT786450 KSP786449:KSP786450 LCL786449:LCL786450 LMH786449:LMH786450 LWD786449:LWD786450 MFZ786449:MFZ786450 MPV786449:MPV786450 MZR786449:MZR786450 NJN786449:NJN786450 NTJ786449:NTJ786450 ODF786449:ODF786450 ONB786449:ONB786450 OWX786449:OWX786450 PGT786449:PGT786450 PQP786449:PQP786450 QAL786449:QAL786450 QKH786449:QKH786450 QUD786449:QUD786450 RDZ786449:RDZ786450 RNV786449:RNV786450 RXR786449:RXR786450 SHN786449:SHN786450 SRJ786449:SRJ786450 TBF786449:TBF786450 TLB786449:TLB786450 TUX786449:TUX786450 UET786449:UET786450 UOP786449:UOP786450 UYL786449:UYL786450 VIH786449:VIH786450 VSD786449:VSD786450 WBZ786449:WBZ786450 WLV786449:WLV786450 WVR786449:WVR786450 J851985:J851986 JF851985:JF851986 TB851985:TB851986 ACX851985:ACX851986 AMT851985:AMT851986 AWP851985:AWP851986 BGL851985:BGL851986 BQH851985:BQH851986 CAD851985:CAD851986 CJZ851985:CJZ851986 CTV851985:CTV851986 DDR851985:DDR851986 DNN851985:DNN851986 DXJ851985:DXJ851986 EHF851985:EHF851986 ERB851985:ERB851986 FAX851985:FAX851986 FKT851985:FKT851986 FUP851985:FUP851986 GEL851985:GEL851986 GOH851985:GOH851986 GYD851985:GYD851986 HHZ851985:HHZ851986 HRV851985:HRV851986 IBR851985:IBR851986 ILN851985:ILN851986 IVJ851985:IVJ851986 JFF851985:JFF851986 JPB851985:JPB851986 JYX851985:JYX851986 KIT851985:KIT851986 KSP851985:KSP851986 LCL851985:LCL851986 LMH851985:LMH851986 LWD851985:LWD851986 MFZ851985:MFZ851986 MPV851985:MPV851986 MZR851985:MZR851986 NJN851985:NJN851986 NTJ851985:NTJ851986 ODF851985:ODF851986 ONB851985:ONB851986 OWX851985:OWX851986 PGT851985:PGT851986 PQP851985:PQP851986 QAL851985:QAL851986 QKH851985:QKH851986 QUD851985:QUD851986 RDZ851985:RDZ851986 RNV851985:RNV851986 RXR851985:RXR851986 SHN851985:SHN851986 SRJ851985:SRJ851986 TBF851985:TBF851986 TLB851985:TLB851986 TUX851985:TUX851986 UET851985:UET851986 UOP851985:UOP851986 UYL851985:UYL851986 VIH851985:VIH851986 VSD851985:VSD851986 WBZ851985:WBZ851986 WLV851985:WLV851986 WVR851985:WVR851986 J917521:J917522 JF917521:JF917522 TB917521:TB917522 ACX917521:ACX917522 AMT917521:AMT917522 AWP917521:AWP917522 BGL917521:BGL917522 BQH917521:BQH917522 CAD917521:CAD917522 CJZ917521:CJZ917522 CTV917521:CTV917522 DDR917521:DDR917522 DNN917521:DNN917522 DXJ917521:DXJ917522 EHF917521:EHF917522 ERB917521:ERB917522 FAX917521:FAX917522 FKT917521:FKT917522 FUP917521:FUP917522 GEL917521:GEL917522 GOH917521:GOH917522 GYD917521:GYD917522 HHZ917521:HHZ917522 HRV917521:HRV917522 IBR917521:IBR917522 ILN917521:ILN917522 IVJ917521:IVJ917522 JFF917521:JFF917522 JPB917521:JPB917522 JYX917521:JYX917522 KIT917521:KIT917522 KSP917521:KSP917522 LCL917521:LCL917522 LMH917521:LMH917522 LWD917521:LWD917522 MFZ917521:MFZ917522 MPV917521:MPV917522 MZR917521:MZR917522 NJN917521:NJN917522 NTJ917521:NTJ917522 ODF917521:ODF917522 ONB917521:ONB917522 OWX917521:OWX917522 PGT917521:PGT917522 PQP917521:PQP917522 QAL917521:QAL917522 QKH917521:QKH917522 QUD917521:QUD917522 RDZ917521:RDZ917522 RNV917521:RNV917522 RXR917521:RXR917522 SHN917521:SHN917522 SRJ917521:SRJ917522 TBF917521:TBF917522 TLB917521:TLB917522 TUX917521:TUX917522 UET917521:UET917522 UOP917521:UOP917522 UYL917521:UYL917522 VIH917521:VIH917522 VSD917521:VSD917522 WBZ917521:WBZ917522 WLV917521:WLV917522 WVR917521:WVR917522 J983057:J983058 JF983057:JF983058 TB983057:TB983058 ACX983057:ACX983058 AMT983057:AMT983058 AWP983057:AWP983058 BGL983057:BGL983058 BQH983057:BQH983058 CAD983057:CAD983058 CJZ983057:CJZ983058 CTV983057:CTV983058 DDR983057:DDR983058 DNN983057:DNN983058 DXJ983057:DXJ983058 EHF983057:EHF983058 ERB983057:ERB983058 FAX983057:FAX983058 FKT983057:FKT983058 FUP983057:FUP983058 GEL983057:GEL983058 GOH983057:GOH983058 GYD983057:GYD983058 HHZ983057:HHZ983058 HRV983057:HRV983058 IBR983057:IBR983058 ILN983057:ILN983058 IVJ983057:IVJ983058 JFF983057:JFF983058 JPB983057:JPB983058 JYX983057:JYX983058 KIT983057:KIT983058 KSP983057:KSP983058 LCL983057:LCL983058 LMH983057:LMH983058 LWD983057:LWD983058 MFZ983057:MFZ983058 MPV983057:MPV983058 MZR983057:MZR983058 NJN983057:NJN983058 NTJ983057:NTJ983058 ODF983057:ODF983058 ONB983057:ONB983058 OWX983057:OWX983058 PGT983057:PGT983058 PQP983057:PQP983058 QAL983057:QAL983058 QKH983057:QKH983058 QUD983057:QUD983058 RDZ983057:RDZ983058 RNV983057:RNV983058 RXR983057:RXR983058 SHN983057:SHN983058 SRJ983057:SRJ983058 TBF983057:TBF983058 TLB983057:TLB983058 TUX983057:TUX983058 UET983057:UET983058 UOP983057:UOP983058 UYL983057:UYL983058 VIH983057:VIH983058 VSD983057:VSD983058 WBZ983057:WBZ983058 WLV983057:WLV983058 WVR983057:WVR983058 F47:G49 JB47:JC49 SX47:SY49 ACT47:ACU49 AMP47:AMQ49 AWL47:AWM49 BGH47:BGI49 BQD47:BQE49 BZZ47:CAA49 CJV47:CJW49 CTR47:CTS49 DDN47:DDO49 DNJ47:DNK49 DXF47:DXG49 EHB47:EHC49 EQX47:EQY49 FAT47:FAU49 FKP47:FKQ49 FUL47:FUM49 GEH47:GEI49 GOD47:GOE49 GXZ47:GYA49 HHV47:HHW49 HRR47:HRS49 IBN47:IBO49 ILJ47:ILK49 IVF47:IVG49 JFB47:JFC49 JOX47:JOY49 JYT47:JYU49 KIP47:KIQ49 KSL47:KSM49 LCH47:LCI49 LMD47:LME49 LVZ47:LWA49 MFV47:MFW49 MPR47:MPS49 MZN47:MZO49 NJJ47:NJK49 NTF47:NTG49 ODB47:ODC49 OMX47:OMY49 OWT47:OWU49 PGP47:PGQ49 PQL47:PQM49 QAH47:QAI49 QKD47:QKE49 QTZ47:QUA49 RDV47:RDW49 RNR47:RNS49 RXN47:RXO49 SHJ47:SHK49 SRF47:SRG49 TBB47:TBC49 TKX47:TKY49 TUT47:TUU49 UEP47:UEQ49 UOL47:UOM49 UYH47:UYI49 VID47:VIE49 VRZ47:VSA49 WBV47:WBW49 WLR47:WLS49 WVN47:WVO49 F65553:G65554 JB65553:JC65554 SX65553:SY65554 ACT65553:ACU65554 AMP65553:AMQ65554 AWL65553:AWM65554 BGH65553:BGI65554 BQD65553:BQE65554 BZZ65553:CAA65554 CJV65553:CJW65554 CTR65553:CTS65554 DDN65553:DDO65554 DNJ65553:DNK65554 DXF65553:DXG65554 EHB65553:EHC65554 EQX65553:EQY65554 FAT65553:FAU65554 FKP65553:FKQ65554 FUL65553:FUM65554 GEH65553:GEI65554 GOD65553:GOE65554 GXZ65553:GYA65554 HHV65553:HHW65554 HRR65553:HRS65554 IBN65553:IBO65554 ILJ65553:ILK65554 IVF65553:IVG65554 JFB65553:JFC65554 JOX65553:JOY65554 JYT65553:JYU65554 KIP65553:KIQ65554 KSL65553:KSM65554 LCH65553:LCI65554 LMD65553:LME65554 LVZ65553:LWA65554 MFV65553:MFW65554 MPR65553:MPS65554 MZN65553:MZO65554 NJJ65553:NJK65554 NTF65553:NTG65554 ODB65553:ODC65554 OMX65553:OMY65554 OWT65553:OWU65554 PGP65553:PGQ65554 PQL65553:PQM65554 QAH65553:QAI65554 QKD65553:QKE65554 QTZ65553:QUA65554 RDV65553:RDW65554 RNR65553:RNS65554 RXN65553:RXO65554 SHJ65553:SHK65554 SRF65553:SRG65554 TBB65553:TBC65554 TKX65553:TKY65554 TUT65553:TUU65554 UEP65553:UEQ65554 UOL65553:UOM65554 UYH65553:UYI65554 VID65553:VIE65554 VRZ65553:VSA65554 WBV65553:WBW65554 WLR65553:WLS65554 WVN65553:WVO65554 F131089:G131090 JB131089:JC131090 SX131089:SY131090 ACT131089:ACU131090 AMP131089:AMQ131090 AWL131089:AWM131090 BGH131089:BGI131090 BQD131089:BQE131090 BZZ131089:CAA131090 CJV131089:CJW131090 CTR131089:CTS131090 DDN131089:DDO131090 DNJ131089:DNK131090 DXF131089:DXG131090 EHB131089:EHC131090 EQX131089:EQY131090 FAT131089:FAU131090 FKP131089:FKQ131090 FUL131089:FUM131090 GEH131089:GEI131090 GOD131089:GOE131090 GXZ131089:GYA131090 HHV131089:HHW131090 HRR131089:HRS131090 IBN131089:IBO131090 ILJ131089:ILK131090 IVF131089:IVG131090 JFB131089:JFC131090 JOX131089:JOY131090 JYT131089:JYU131090 KIP131089:KIQ131090 KSL131089:KSM131090 LCH131089:LCI131090 LMD131089:LME131090 LVZ131089:LWA131090 MFV131089:MFW131090 MPR131089:MPS131090 MZN131089:MZO131090 NJJ131089:NJK131090 NTF131089:NTG131090 ODB131089:ODC131090 OMX131089:OMY131090 OWT131089:OWU131090 PGP131089:PGQ131090 PQL131089:PQM131090 QAH131089:QAI131090 QKD131089:QKE131090 QTZ131089:QUA131090 RDV131089:RDW131090 RNR131089:RNS131090 RXN131089:RXO131090 SHJ131089:SHK131090 SRF131089:SRG131090 TBB131089:TBC131090 TKX131089:TKY131090 TUT131089:TUU131090 UEP131089:UEQ131090 UOL131089:UOM131090 UYH131089:UYI131090 VID131089:VIE131090 VRZ131089:VSA131090 WBV131089:WBW131090 WLR131089:WLS131090 WVN131089:WVO131090 F196625:G196626 JB196625:JC196626 SX196625:SY196626 ACT196625:ACU196626 AMP196625:AMQ196626 AWL196625:AWM196626 BGH196625:BGI196626 BQD196625:BQE196626 BZZ196625:CAA196626 CJV196625:CJW196626 CTR196625:CTS196626 DDN196625:DDO196626 DNJ196625:DNK196626 DXF196625:DXG196626 EHB196625:EHC196626 EQX196625:EQY196626 FAT196625:FAU196626 FKP196625:FKQ196626 FUL196625:FUM196626 GEH196625:GEI196626 GOD196625:GOE196626 GXZ196625:GYA196626 HHV196625:HHW196626 HRR196625:HRS196626 IBN196625:IBO196626 ILJ196625:ILK196626 IVF196625:IVG196626 JFB196625:JFC196626 JOX196625:JOY196626 JYT196625:JYU196626 KIP196625:KIQ196626 KSL196625:KSM196626 LCH196625:LCI196626 LMD196625:LME196626 LVZ196625:LWA196626 MFV196625:MFW196626 MPR196625:MPS196626 MZN196625:MZO196626 NJJ196625:NJK196626 NTF196625:NTG196626 ODB196625:ODC196626 OMX196625:OMY196626 OWT196625:OWU196626 PGP196625:PGQ196626 PQL196625:PQM196626 QAH196625:QAI196626 QKD196625:QKE196626 QTZ196625:QUA196626 RDV196625:RDW196626 RNR196625:RNS196626 RXN196625:RXO196626 SHJ196625:SHK196626 SRF196625:SRG196626 TBB196625:TBC196626 TKX196625:TKY196626 TUT196625:TUU196626 UEP196625:UEQ196626 UOL196625:UOM196626 UYH196625:UYI196626 VID196625:VIE196626 VRZ196625:VSA196626 WBV196625:WBW196626 WLR196625:WLS196626 WVN196625:WVO196626 F262161:G262162 JB262161:JC262162 SX262161:SY262162 ACT262161:ACU262162 AMP262161:AMQ262162 AWL262161:AWM262162 BGH262161:BGI262162 BQD262161:BQE262162 BZZ262161:CAA262162 CJV262161:CJW262162 CTR262161:CTS262162 DDN262161:DDO262162 DNJ262161:DNK262162 DXF262161:DXG262162 EHB262161:EHC262162 EQX262161:EQY262162 FAT262161:FAU262162 FKP262161:FKQ262162 FUL262161:FUM262162 GEH262161:GEI262162 GOD262161:GOE262162 GXZ262161:GYA262162 HHV262161:HHW262162 HRR262161:HRS262162 IBN262161:IBO262162 ILJ262161:ILK262162 IVF262161:IVG262162 JFB262161:JFC262162 JOX262161:JOY262162 JYT262161:JYU262162 KIP262161:KIQ262162 KSL262161:KSM262162 LCH262161:LCI262162 LMD262161:LME262162 LVZ262161:LWA262162 MFV262161:MFW262162 MPR262161:MPS262162 MZN262161:MZO262162 NJJ262161:NJK262162 NTF262161:NTG262162 ODB262161:ODC262162 OMX262161:OMY262162 OWT262161:OWU262162 PGP262161:PGQ262162 PQL262161:PQM262162 QAH262161:QAI262162 QKD262161:QKE262162 QTZ262161:QUA262162 RDV262161:RDW262162 RNR262161:RNS262162 RXN262161:RXO262162 SHJ262161:SHK262162 SRF262161:SRG262162 TBB262161:TBC262162 TKX262161:TKY262162 TUT262161:TUU262162 UEP262161:UEQ262162 UOL262161:UOM262162 UYH262161:UYI262162 VID262161:VIE262162 VRZ262161:VSA262162 WBV262161:WBW262162 WLR262161:WLS262162 WVN262161:WVO262162 F327697:G327698 JB327697:JC327698 SX327697:SY327698 ACT327697:ACU327698 AMP327697:AMQ327698 AWL327697:AWM327698 BGH327697:BGI327698 BQD327697:BQE327698 BZZ327697:CAA327698 CJV327697:CJW327698 CTR327697:CTS327698 DDN327697:DDO327698 DNJ327697:DNK327698 DXF327697:DXG327698 EHB327697:EHC327698 EQX327697:EQY327698 FAT327697:FAU327698 FKP327697:FKQ327698 FUL327697:FUM327698 GEH327697:GEI327698 GOD327697:GOE327698 GXZ327697:GYA327698 HHV327697:HHW327698 HRR327697:HRS327698 IBN327697:IBO327698 ILJ327697:ILK327698 IVF327697:IVG327698 JFB327697:JFC327698 JOX327697:JOY327698 JYT327697:JYU327698 KIP327697:KIQ327698 KSL327697:KSM327698 LCH327697:LCI327698 LMD327697:LME327698 LVZ327697:LWA327698 MFV327697:MFW327698 MPR327697:MPS327698 MZN327697:MZO327698 NJJ327697:NJK327698 NTF327697:NTG327698 ODB327697:ODC327698 OMX327697:OMY327698 OWT327697:OWU327698 PGP327697:PGQ327698 PQL327697:PQM327698 QAH327697:QAI327698 QKD327697:QKE327698 QTZ327697:QUA327698 RDV327697:RDW327698 RNR327697:RNS327698 RXN327697:RXO327698 SHJ327697:SHK327698 SRF327697:SRG327698 TBB327697:TBC327698 TKX327697:TKY327698 TUT327697:TUU327698 UEP327697:UEQ327698 UOL327697:UOM327698 UYH327697:UYI327698 VID327697:VIE327698 VRZ327697:VSA327698 WBV327697:WBW327698 WLR327697:WLS327698 WVN327697:WVO327698 F393233:G393234 JB393233:JC393234 SX393233:SY393234 ACT393233:ACU393234 AMP393233:AMQ393234 AWL393233:AWM393234 BGH393233:BGI393234 BQD393233:BQE393234 BZZ393233:CAA393234 CJV393233:CJW393234 CTR393233:CTS393234 DDN393233:DDO393234 DNJ393233:DNK393234 DXF393233:DXG393234 EHB393233:EHC393234 EQX393233:EQY393234 FAT393233:FAU393234 FKP393233:FKQ393234 FUL393233:FUM393234 GEH393233:GEI393234 GOD393233:GOE393234 GXZ393233:GYA393234 HHV393233:HHW393234 HRR393233:HRS393234 IBN393233:IBO393234 ILJ393233:ILK393234 IVF393233:IVG393234 JFB393233:JFC393234 JOX393233:JOY393234 JYT393233:JYU393234 KIP393233:KIQ393234 KSL393233:KSM393234 LCH393233:LCI393234 LMD393233:LME393234 LVZ393233:LWA393234 MFV393233:MFW393234 MPR393233:MPS393234 MZN393233:MZO393234 NJJ393233:NJK393234 NTF393233:NTG393234 ODB393233:ODC393234 OMX393233:OMY393234 OWT393233:OWU393234 PGP393233:PGQ393234 PQL393233:PQM393234 QAH393233:QAI393234 QKD393233:QKE393234 QTZ393233:QUA393234 RDV393233:RDW393234 RNR393233:RNS393234 RXN393233:RXO393234 SHJ393233:SHK393234 SRF393233:SRG393234 TBB393233:TBC393234 TKX393233:TKY393234 TUT393233:TUU393234 UEP393233:UEQ393234 UOL393233:UOM393234 UYH393233:UYI393234 VID393233:VIE393234 VRZ393233:VSA393234 WBV393233:WBW393234 WLR393233:WLS393234 WVN393233:WVO393234 F458769:G458770 JB458769:JC458770 SX458769:SY458770 ACT458769:ACU458770 AMP458769:AMQ458770 AWL458769:AWM458770 BGH458769:BGI458770 BQD458769:BQE458770 BZZ458769:CAA458770 CJV458769:CJW458770 CTR458769:CTS458770 DDN458769:DDO458770 DNJ458769:DNK458770 DXF458769:DXG458770 EHB458769:EHC458770 EQX458769:EQY458770 FAT458769:FAU458770 FKP458769:FKQ458770 FUL458769:FUM458770 GEH458769:GEI458770 GOD458769:GOE458770 GXZ458769:GYA458770 HHV458769:HHW458770 HRR458769:HRS458770 IBN458769:IBO458770 ILJ458769:ILK458770 IVF458769:IVG458770 JFB458769:JFC458770 JOX458769:JOY458770 JYT458769:JYU458770 KIP458769:KIQ458770 KSL458769:KSM458770 LCH458769:LCI458770 LMD458769:LME458770 LVZ458769:LWA458770 MFV458769:MFW458770 MPR458769:MPS458770 MZN458769:MZO458770 NJJ458769:NJK458770 NTF458769:NTG458770 ODB458769:ODC458770 OMX458769:OMY458770 OWT458769:OWU458770 PGP458769:PGQ458770 PQL458769:PQM458770 QAH458769:QAI458770 QKD458769:QKE458770 QTZ458769:QUA458770 RDV458769:RDW458770 RNR458769:RNS458770 RXN458769:RXO458770 SHJ458769:SHK458770 SRF458769:SRG458770 TBB458769:TBC458770 TKX458769:TKY458770 TUT458769:TUU458770 UEP458769:UEQ458770 UOL458769:UOM458770 UYH458769:UYI458770 VID458769:VIE458770 VRZ458769:VSA458770 WBV458769:WBW458770 WLR458769:WLS458770 WVN458769:WVO458770 F524305:G524306 JB524305:JC524306 SX524305:SY524306 ACT524305:ACU524306 AMP524305:AMQ524306 AWL524305:AWM524306 BGH524305:BGI524306 BQD524305:BQE524306 BZZ524305:CAA524306 CJV524305:CJW524306 CTR524305:CTS524306 DDN524305:DDO524306 DNJ524305:DNK524306 DXF524305:DXG524306 EHB524305:EHC524306 EQX524305:EQY524306 FAT524305:FAU524306 FKP524305:FKQ524306 FUL524305:FUM524306 GEH524305:GEI524306 GOD524305:GOE524306 GXZ524305:GYA524306 HHV524305:HHW524306 HRR524305:HRS524306 IBN524305:IBO524306 ILJ524305:ILK524306 IVF524305:IVG524306 JFB524305:JFC524306 JOX524305:JOY524306 JYT524305:JYU524306 KIP524305:KIQ524306 KSL524305:KSM524306 LCH524305:LCI524306 LMD524305:LME524306 LVZ524305:LWA524306 MFV524305:MFW524306 MPR524305:MPS524306 MZN524305:MZO524306 NJJ524305:NJK524306 NTF524305:NTG524306 ODB524305:ODC524306 OMX524305:OMY524306 OWT524305:OWU524306 PGP524305:PGQ524306 PQL524305:PQM524306 QAH524305:QAI524306 QKD524305:QKE524306 QTZ524305:QUA524306 RDV524305:RDW524306 RNR524305:RNS524306 RXN524305:RXO524306 SHJ524305:SHK524306 SRF524305:SRG524306 TBB524305:TBC524306 TKX524305:TKY524306 TUT524305:TUU524306 UEP524305:UEQ524306 UOL524305:UOM524306 UYH524305:UYI524306 VID524305:VIE524306 VRZ524305:VSA524306 WBV524305:WBW524306 WLR524305:WLS524306 WVN524305:WVO524306 F589841:G589842 JB589841:JC589842 SX589841:SY589842 ACT589841:ACU589842 AMP589841:AMQ589842 AWL589841:AWM589842 BGH589841:BGI589842 BQD589841:BQE589842 BZZ589841:CAA589842 CJV589841:CJW589842 CTR589841:CTS589842 DDN589841:DDO589842 DNJ589841:DNK589842 DXF589841:DXG589842 EHB589841:EHC589842 EQX589841:EQY589842 FAT589841:FAU589842 FKP589841:FKQ589842 FUL589841:FUM589842 GEH589841:GEI589842 GOD589841:GOE589842 GXZ589841:GYA589842 HHV589841:HHW589842 HRR589841:HRS589842 IBN589841:IBO589842 ILJ589841:ILK589842 IVF589841:IVG589842 JFB589841:JFC589842 JOX589841:JOY589842 JYT589841:JYU589842 KIP589841:KIQ589842 KSL589841:KSM589842 LCH589841:LCI589842 LMD589841:LME589842 LVZ589841:LWA589842 MFV589841:MFW589842 MPR589841:MPS589842 MZN589841:MZO589842 NJJ589841:NJK589842 NTF589841:NTG589842 ODB589841:ODC589842 OMX589841:OMY589842 OWT589841:OWU589842 PGP589841:PGQ589842 PQL589841:PQM589842 QAH589841:QAI589842 QKD589841:QKE589842 QTZ589841:QUA589842 RDV589841:RDW589842 RNR589841:RNS589842 RXN589841:RXO589842 SHJ589841:SHK589842 SRF589841:SRG589842 TBB589841:TBC589842 TKX589841:TKY589842 TUT589841:TUU589842 UEP589841:UEQ589842 UOL589841:UOM589842 UYH589841:UYI589842 VID589841:VIE589842 VRZ589841:VSA589842 WBV589841:WBW589842 WLR589841:WLS589842 WVN589841:WVO589842 F655377:G655378 JB655377:JC655378 SX655377:SY655378 ACT655377:ACU655378 AMP655377:AMQ655378 AWL655377:AWM655378 BGH655377:BGI655378 BQD655377:BQE655378 BZZ655377:CAA655378 CJV655377:CJW655378 CTR655377:CTS655378 DDN655377:DDO655378 DNJ655377:DNK655378 DXF655377:DXG655378 EHB655377:EHC655378 EQX655377:EQY655378 FAT655377:FAU655378 FKP655377:FKQ655378 FUL655377:FUM655378 GEH655377:GEI655378 GOD655377:GOE655378 GXZ655377:GYA655378 HHV655377:HHW655378 HRR655377:HRS655378 IBN655377:IBO655378 ILJ655377:ILK655378 IVF655377:IVG655378 JFB655377:JFC655378 JOX655377:JOY655378 JYT655377:JYU655378 KIP655377:KIQ655378 KSL655377:KSM655378 LCH655377:LCI655378 LMD655377:LME655378 LVZ655377:LWA655378 MFV655377:MFW655378 MPR655377:MPS655378 MZN655377:MZO655378 NJJ655377:NJK655378 NTF655377:NTG655378 ODB655377:ODC655378 OMX655377:OMY655378 OWT655377:OWU655378 PGP655377:PGQ655378 PQL655377:PQM655378 QAH655377:QAI655378 QKD655377:QKE655378 QTZ655377:QUA655378 RDV655377:RDW655378 RNR655377:RNS655378 RXN655377:RXO655378 SHJ655377:SHK655378 SRF655377:SRG655378 TBB655377:TBC655378 TKX655377:TKY655378 TUT655377:TUU655378 UEP655377:UEQ655378 UOL655377:UOM655378 UYH655377:UYI655378 VID655377:VIE655378 VRZ655377:VSA655378 WBV655377:WBW655378 WLR655377:WLS655378 WVN655377:WVO655378 F720913:G720914 JB720913:JC720914 SX720913:SY720914 ACT720913:ACU720914 AMP720913:AMQ720914 AWL720913:AWM720914 BGH720913:BGI720914 BQD720913:BQE720914 BZZ720913:CAA720914 CJV720913:CJW720914 CTR720913:CTS720914 DDN720913:DDO720914 DNJ720913:DNK720914 DXF720913:DXG720914 EHB720913:EHC720914 EQX720913:EQY720914 FAT720913:FAU720914 FKP720913:FKQ720914 FUL720913:FUM720914 GEH720913:GEI720914 GOD720913:GOE720914 GXZ720913:GYA720914 HHV720913:HHW720914 HRR720913:HRS720914 IBN720913:IBO720914 ILJ720913:ILK720914 IVF720913:IVG720914 JFB720913:JFC720914 JOX720913:JOY720914 JYT720913:JYU720914 KIP720913:KIQ720914 KSL720913:KSM720914 LCH720913:LCI720914 LMD720913:LME720914 LVZ720913:LWA720914 MFV720913:MFW720914 MPR720913:MPS720914 MZN720913:MZO720914 NJJ720913:NJK720914 NTF720913:NTG720914 ODB720913:ODC720914 OMX720913:OMY720914 OWT720913:OWU720914 PGP720913:PGQ720914 PQL720913:PQM720914 QAH720913:QAI720914 QKD720913:QKE720914 QTZ720913:QUA720914 RDV720913:RDW720914 RNR720913:RNS720914 RXN720913:RXO720914 SHJ720913:SHK720914 SRF720913:SRG720914 TBB720913:TBC720914 TKX720913:TKY720914 TUT720913:TUU720914 UEP720913:UEQ720914 UOL720913:UOM720914 UYH720913:UYI720914 VID720913:VIE720914 VRZ720913:VSA720914 WBV720913:WBW720914 WLR720913:WLS720914 WVN720913:WVO720914 F786449:G786450 JB786449:JC786450 SX786449:SY786450 ACT786449:ACU786450 AMP786449:AMQ786450 AWL786449:AWM786450 BGH786449:BGI786450 BQD786449:BQE786450 BZZ786449:CAA786450 CJV786449:CJW786450 CTR786449:CTS786450 DDN786449:DDO786450 DNJ786449:DNK786450 DXF786449:DXG786450 EHB786449:EHC786450 EQX786449:EQY786450 FAT786449:FAU786450 FKP786449:FKQ786450 FUL786449:FUM786450 GEH786449:GEI786450 GOD786449:GOE786450 GXZ786449:GYA786450 HHV786449:HHW786450 HRR786449:HRS786450 IBN786449:IBO786450 ILJ786449:ILK786450 IVF786449:IVG786450 JFB786449:JFC786450 JOX786449:JOY786450 JYT786449:JYU786450 KIP786449:KIQ786450 KSL786449:KSM786450 LCH786449:LCI786450 LMD786449:LME786450 LVZ786449:LWA786450 MFV786449:MFW786450 MPR786449:MPS786450 MZN786449:MZO786450 NJJ786449:NJK786450 NTF786449:NTG786450 ODB786449:ODC786450 OMX786449:OMY786450 OWT786449:OWU786450 PGP786449:PGQ786450 PQL786449:PQM786450 QAH786449:QAI786450 QKD786449:QKE786450 QTZ786449:QUA786450 RDV786449:RDW786450 RNR786449:RNS786450 RXN786449:RXO786450 SHJ786449:SHK786450 SRF786449:SRG786450 TBB786449:TBC786450 TKX786449:TKY786450 TUT786449:TUU786450 UEP786449:UEQ786450 UOL786449:UOM786450 UYH786449:UYI786450 VID786449:VIE786450 VRZ786449:VSA786450 WBV786449:WBW786450 WLR786449:WLS786450 WVN786449:WVO786450 F851985:G851986 JB851985:JC851986 SX851985:SY851986 ACT851985:ACU851986 AMP851985:AMQ851986 AWL851985:AWM851986 BGH851985:BGI851986 BQD851985:BQE851986 BZZ851985:CAA851986 CJV851985:CJW851986 CTR851985:CTS851986 DDN851985:DDO851986 DNJ851985:DNK851986 DXF851985:DXG851986 EHB851985:EHC851986 EQX851985:EQY851986 FAT851985:FAU851986 FKP851985:FKQ851986 FUL851985:FUM851986 GEH851985:GEI851986 GOD851985:GOE851986 GXZ851985:GYA851986 HHV851985:HHW851986 HRR851985:HRS851986 IBN851985:IBO851986 ILJ851985:ILK851986 IVF851985:IVG851986 JFB851985:JFC851986 JOX851985:JOY851986 JYT851985:JYU851986 KIP851985:KIQ851986 KSL851985:KSM851986 LCH851985:LCI851986 LMD851985:LME851986 LVZ851985:LWA851986 MFV851985:MFW851986 MPR851985:MPS851986 MZN851985:MZO851986 NJJ851985:NJK851986 NTF851985:NTG851986 ODB851985:ODC851986 OMX851985:OMY851986 OWT851985:OWU851986 PGP851985:PGQ851986 PQL851985:PQM851986 QAH851985:QAI851986 QKD851985:QKE851986 QTZ851985:QUA851986 RDV851985:RDW851986 RNR851985:RNS851986 RXN851985:RXO851986 SHJ851985:SHK851986 SRF851985:SRG851986 TBB851985:TBC851986 TKX851985:TKY851986 TUT851985:TUU851986 UEP851985:UEQ851986 UOL851985:UOM851986 UYH851985:UYI851986 VID851985:VIE851986 VRZ851985:VSA851986 WBV851985:WBW851986 WLR851985:WLS851986 WVN851985:WVO851986 F917521:G917522 JB917521:JC917522 SX917521:SY917522 ACT917521:ACU917522 AMP917521:AMQ917522 AWL917521:AWM917522 BGH917521:BGI917522 BQD917521:BQE917522 BZZ917521:CAA917522 CJV917521:CJW917522 CTR917521:CTS917522 DDN917521:DDO917522 DNJ917521:DNK917522 DXF917521:DXG917522 EHB917521:EHC917522 EQX917521:EQY917522 FAT917521:FAU917522 FKP917521:FKQ917522 FUL917521:FUM917522 GEH917521:GEI917522 GOD917521:GOE917522 GXZ917521:GYA917522 HHV917521:HHW917522 HRR917521:HRS917522 IBN917521:IBO917522 ILJ917521:ILK917522 IVF917521:IVG917522 JFB917521:JFC917522 JOX917521:JOY917522 JYT917521:JYU917522 KIP917521:KIQ917522 KSL917521:KSM917522 LCH917521:LCI917522 LMD917521:LME917522 LVZ917521:LWA917522 MFV917521:MFW917522 MPR917521:MPS917522 MZN917521:MZO917522 NJJ917521:NJK917522 NTF917521:NTG917522 ODB917521:ODC917522 OMX917521:OMY917522 OWT917521:OWU917522 PGP917521:PGQ917522 PQL917521:PQM917522 QAH917521:QAI917522 QKD917521:QKE917522 QTZ917521:QUA917522 RDV917521:RDW917522 RNR917521:RNS917522 RXN917521:RXO917522 SHJ917521:SHK917522 SRF917521:SRG917522 TBB917521:TBC917522 TKX917521:TKY917522 TUT917521:TUU917522 UEP917521:UEQ917522 UOL917521:UOM917522 UYH917521:UYI917522 VID917521:VIE917522 VRZ917521:VSA917522 WBV917521:WBW917522 WLR917521:WLS917522 WVN917521:WVO917522 F983057:G983058 JB983057:JC983058 SX983057:SY983058 ACT983057:ACU983058 AMP983057:AMQ983058 AWL983057:AWM983058 BGH983057:BGI983058 BQD983057:BQE983058 BZZ983057:CAA983058 CJV983057:CJW983058 CTR983057:CTS983058 DDN983057:DDO983058 DNJ983057:DNK983058 DXF983057:DXG983058 EHB983057:EHC983058 EQX983057:EQY983058 FAT983057:FAU983058 FKP983057:FKQ983058 FUL983057:FUM983058 GEH983057:GEI983058 GOD983057:GOE983058 GXZ983057:GYA983058 HHV983057:HHW983058 HRR983057:HRS983058 IBN983057:IBO983058 ILJ983057:ILK983058 IVF983057:IVG983058 JFB983057:JFC983058 JOX983057:JOY983058 JYT983057:JYU983058 KIP983057:KIQ983058 KSL983057:KSM983058 LCH983057:LCI983058 LMD983057:LME983058 LVZ983057:LWA983058 MFV983057:MFW983058 MPR983057:MPS983058 MZN983057:MZO983058 NJJ983057:NJK983058 NTF983057:NTG983058 ODB983057:ODC983058 OMX983057:OMY983058 OWT983057:OWU983058 PGP983057:PGQ983058 PQL983057:PQM983058 QAH983057:QAI983058 QKD983057:QKE983058 QTZ983057:QUA983058 RDV983057:RDW983058 RNR983057:RNS983058 RXN983057:RXO983058 SHJ983057:SHK983058 SRF983057:SRG983058 TBB983057:TBC983058 TKX983057:TKY983058 TUT983057:TUU983058 UEP983057:UEQ983058 UOL983057:UOM983058 UYH983057:UYI983058 VID983057:VIE983058 VRZ983057:VSA983058 WBV983057:WBW983058 WLR983057:WLS983058 WVN983057:WVO983058 F42:G44 JB42:JC44 SX42:SY44 ACT42:ACU44 AMP42:AMQ44 AWL42:AWM44 BGH42:BGI44 BQD42:BQE44 BZZ42:CAA44 CJV42:CJW44 CTR42:CTS44 DDN42:DDO44 DNJ42:DNK44 DXF42:DXG44 EHB42:EHC44 EQX42:EQY44 FAT42:FAU44 FKP42:FKQ44 FUL42:FUM44 GEH42:GEI44 GOD42:GOE44 GXZ42:GYA44 HHV42:HHW44 HRR42:HRS44 IBN42:IBO44 ILJ42:ILK44 IVF42:IVG44 JFB42:JFC44 JOX42:JOY44 JYT42:JYU44 KIP42:KIQ44 KSL42:KSM44 LCH42:LCI44 LMD42:LME44 LVZ42:LWA44 MFV42:MFW44 MPR42:MPS44 MZN42:MZO44 NJJ42:NJK44 NTF42:NTG44 ODB42:ODC44 OMX42:OMY44 OWT42:OWU44 PGP42:PGQ44 PQL42:PQM44 QAH42:QAI44 QKD42:QKE44 QTZ42:QUA44 RDV42:RDW44 RNR42:RNS44 RXN42:RXO44 SHJ42:SHK44 SRF42:SRG44 TBB42:TBC44 TKX42:TKY44 TUT42:TUU44 UEP42:UEQ44 UOL42:UOM44 UYH42:UYI44 VID42:VIE44 VRZ42:VSA44 WBV42:WBW44 WLR42:WLS44 WVN42:WVO44 F65549:G65550 JB65549:JC65550 SX65549:SY65550 ACT65549:ACU65550 AMP65549:AMQ65550 AWL65549:AWM65550 BGH65549:BGI65550 BQD65549:BQE65550 BZZ65549:CAA65550 CJV65549:CJW65550 CTR65549:CTS65550 DDN65549:DDO65550 DNJ65549:DNK65550 DXF65549:DXG65550 EHB65549:EHC65550 EQX65549:EQY65550 FAT65549:FAU65550 FKP65549:FKQ65550 FUL65549:FUM65550 GEH65549:GEI65550 GOD65549:GOE65550 GXZ65549:GYA65550 HHV65549:HHW65550 HRR65549:HRS65550 IBN65549:IBO65550 ILJ65549:ILK65550 IVF65549:IVG65550 JFB65549:JFC65550 JOX65549:JOY65550 JYT65549:JYU65550 KIP65549:KIQ65550 KSL65549:KSM65550 LCH65549:LCI65550 LMD65549:LME65550 LVZ65549:LWA65550 MFV65549:MFW65550 MPR65549:MPS65550 MZN65549:MZO65550 NJJ65549:NJK65550 NTF65549:NTG65550 ODB65549:ODC65550 OMX65549:OMY65550 OWT65549:OWU65550 PGP65549:PGQ65550 PQL65549:PQM65550 QAH65549:QAI65550 QKD65549:QKE65550 QTZ65549:QUA65550 RDV65549:RDW65550 RNR65549:RNS65550 RXN65549:RXO65550 SHJ65549:SHK65550 SRF65549:SRG65550 TBB65549:TBC65550 TKX65549:TKY65550 TUT65549:TUU65550 UEP65549:UEQ65550 UOL65549:UOM65550 UYH65549:UYI65550 VID65549:VIE65550 VRZ65549:VSA65550 WBV65549:WBW65550 WLR65549:WLS65550 WVN65549:WVO65550 F131085:G131086 JB131085:JC131086 SX131085:SY131086 ACT131085:ACU131086 AMP131085:AMQ131086 AWL131085:AWM131086 BGH131085:BGI131086 BQD131085:BQE131086 BZZ131085:CAA131086 CJV131085:CJW131086 CTR131085:CTS131086 DDN131085:DDO131086 DNJ131085:DNK131086 DXF131085:DXG131086 EHB131085:EHC131086 EQX131085:EQY131086 FAT131085:FAU131086 FKP131085:FKQ131086 FUL131085:FUM131086 GEH131085:GEI131086 GOD131085:GOE131086 GXZ131085:GYA131086 HHV131085:HHW131086 HRR131085:HRS131086 IBN131085:IBO131086 ILJ131085:ILK131086 IVF131085:IVG131086 JFB131085:JFC131086 JOX131085:JOY131086 JYT131085:JYU131086 KIP131085:KIQ131086 KSL131085:KSM131086 LCH131085:LCI131086 LMD131085:LME131086 LVZ131085:LWA131086 MFV131085:MFW131086 MPR131085:MPS131086 MZN131085:MZO131086 NJJ131085:NJK131086 NTF131085:NTG131086 ODB131085:ODC131086 OMX131085:OMY131086 OWT131085:OWU131086 PGP131085:PGQ131086 PQL131085:PQM131086 QAH131085:QAI131086 QKD131085:QKE131086 QTZ131085:QUA131086 RDV131085:RDW131086 RNR131085:RNS131086 RXN131085:RXO131086 SHJ131085:SHK131086 SRF131085:SRG131086 TBB131085:TBC131086 TKX131085:TKY131086 TUT131085:TUU131086 UEP131085:UEQ131086 UOL131085:UOM131086 UYH131085:UYI131086 VID131085:VIE131086 VRZ131085:VSA131086 WBV131085:WBW131086 WLR131085:WLS131086 WVN131085:WVO131086 F196621:G196622 JB196621:JC196622 SX196621:SY196622 ACT196621:ACU196622 AMP196621:AMQ196622 AWL196621:AWM196622 BGH196621:BGI196622 BQD196621:BQE196622 BZZ196621:CAA196622 CJV196621:CJW196622 CTR196621:CTS196622 DDN196621:DDO196622 DNJ196621:DNK196622 DXF196621:DXG196622 EHB196621:EHC196622 EQX196621:EQY196622 FAT196621:FAU196622 FKP196621:FKQ196622 FUL196621:FUM196622 GEH196621:GEI196622 GOD196621:GOE196622 GXZ196621:GYA196622 HHV196621:HHW196622 HRR196621:HRS196622 IBN196621:IBO196622 ILJ196621:ILK196622 IVF196621:IVG196622 JFB196621:JFC196622 JOX196621:JOY196622 JYT196621:JYU196622 KIP196621:KIQ196622 KSL196621:KSM196622 LCH196621:LCI196622 LMD196621:LME196622 LVZ196621:LWA196622 MFV196621:MFW196622 MPR196621:MPS196622 MZN196621:MZO196622 NJJ196621:NJK196622 NTF196621:NTG196622 ODB196621:ODC196622 OMX196621:OMY196622 OWT196621:OWU196622 PGP196621:PGQ196622 PQL196621:PQM196622 QAH196621:QAI196622 QKD196621:QKE196622 QTZ196621:QUA196622 RDV196621:RDW196622 RNR196621:RNS196622 RXN196621:RXO196622 SHJ196621:SHK196622 SRF196621:SRG196622 TBB196621:TBC196622 TKX196621:TKY196622 TUT196621:TUU196622 UEP196621:UEQ196622 UOL196621:UOM196622 UYH196621:UYI196622 VID196621:VIE196622 VRZ196621:VSA196622 WBV196621:WBW196622 WLR196621:WLS196622 WVN196621:WVO196622 F262157:G262158 JB262157:JC262158 SX262157:SY262158 ACT262157:ACU262158 AMP262157:AMQ262158 AWL262157:AWM262158 BGH262157:BGI262158 BQD262157:BQE262158 BZZ262157:CAA262158 CJV262157:CJW262158 CTR262157:CTS262158 DDN262157:DDO262158 DNJ262157:DNK262158 DXF262157:DXG262158 EHB262157:EHC262158 EQX262157:EQY262158 FAT262157:FAU262158 FKP262157:FKQ262158 FUL262157:FUM262158 GEH262157:GEI262158 GOD262157:GOE262158 GXZ262157:GYA262158 HHV262157:HHW262158 HRR262157:HRS262158 IBN262157:IBO262158 ILJ262157:ILK262158 IVF262157:IVG262158 JFB262157:JFC262158 JOX262157:JOY262158 JYT262157:JYU262158 KIP262157:KIQ262158 KSL262157:KSM262158 LCH262157:LCI262158 LMD262157:LME262158 LVZ262157:LWA262158 MFV262157:MFW262158 MPR262157:MPS262158 MZN262157:MZO262158 NJJ262157:NJK262158 NTF262157:NTG262158 ODB262157:ODC262158 OMX262157:OMY262158 OWT262157:OWU262158 PGP262157:PGQ262158 PQL262157:PQM262158 QAH262157:QAI262158 QKD262157:QKE262158 QTZ262157:QUA262158 RDV262157:RDW262158 RNR262157:RNS262158 RXN262157:RXO262158 SHJ262157:SHK262158 SRF262157:SRG262158 TBB262157:TBC262158 TKX262157:TKY262158 TUT262157:TUU262158 UEP262157:UEQ262158 UOL262157:UOM262158 UYH262157:UYI262158 VID262157:VIE262158 VRZ262157:VSA262158 WBV262157:WBW262158 WLR262157:WLS262158 WVN262157:WVO262158 F327693:G327694 JB327693:JC327694 SX327693:SY327694 ACT327693:ACU327694 AMP327693:AMQ327694 AWL327693:AWM327694 BGH327693:BGI327694 BQD327693:BQE327694 BZZ327693:CAA327694 CJV327693:CJW327694 CTR327693:CTS327694 DDN327693:DDO327694 DNJ327693:DNK327694 DXF327693:DXG327694 EHB327693:EHC327694 EQX327693:EQY327694 FAT327693:FAU327694 FKP327693:FKQ327694 FUL327693:FUM327694 GEH327693:GEI327694 GOD327693:GOE327694 GXZ327693:GYA327694 HHV327693:HHW327694 HRR327693:HRS327694 IBN327693:IBO327694 ILJ327693:ILK327694 IVF327693:IVG327694 JFB327693:JFC327694 JOX327693:JOY327694 JYT327693:JYU327694 KIP327693:KIQ327694 KSL327693:KSM327694 LCH327693:LCI327694 LMD327693:LME327694 LVZ327693:LWA327694 MFV327693:MFW327694 MPR327693:MPS327694 MZN327693:MZO327694 NJJ327693:NJK327694 NTF327693:NTG327694 ODB327693:ODC327694 OMX327693:OMY327694 OWT327693:OWU327694 PGP327693:PGQ327694 PQL327693:PQM327694 QAH327693:QAI327694 QKD327693:QKE327694 QTZ327693:QUA327694 RDV327693:RDW327694 RNR327693:RNS327694 RXN327693:RXO327694 SHJ327693:SHK327694 SRF327693:SRG327694 TBB327693:TBC327694 TKX327693:TKY327694 TUT327693:TUU327694 UEP327693:UEQ327694 UOL327693:UOM327694 UYH327693:UYI327694 VID327693:VIE327694 VRZ327693:VSA327694 WBV327693:WBW327694 WLR327693:WLS327694 WVN327693:WVO327694 F393229:G393230 JB393229:JC393230 SX393229:SY393230 ACT393229:ACU393230 AMP393229:AMQ393230 AWL393229:AWM393230 BGH393229:BGI393230 BQD393229:BQE393230 BZZ393229:CAA393230 CJV393229:CJW393230 CTR393229:CTS393230 DDN393229:DDO393230 DNJ393229:DNK393230 DXF393229:DXG393230 EHB393229:EHC393230 EQX393229:EQY393230 FAT393229:FAU393230 FKP393229:FKQ393230 FUL393229:FUM393230 GEH393229:GEI393230 GOD393229:GOE393230 GXZ393229:GYA393230 HHV393229:HHW393230 HRR393229:HRS393230 IBN393229:IBO393230 ILJ393229:ILK393230 IVF393229:IVG393230 JFB393229:JFC393230 JOX393229:JOY393230 JYT393229:JYU393230 KIP393229:KIQ393230 KSL393229:KSM393230 LCH393229:LCI393230 LMD393229:LME393230 LVZ393229:LWA393230 MFV393229:MFW393230 MPR393229:MPS393230 MZN393229:MZO393230 NJJ393229:NJK393230 NTF393229:NTG393230 ODB393229:ODC393230 OMX393229:OMY393230 OWT393229:OWU393230 PGP393229:PGQ393230 PQL393229:PQM393230 QAH393229:QAI393230 QKD393229:QKE393230 QTZ393229:QUA393230 RDV393229:RDW393230 RNR393229:RNS393230 RXN393229:RXO393230 SHJ393229:SHK393230 SRF393229:SRG393230 TBB393229:TBC393230 TKX393229:TKY393230 TUT393229:TUU393230 UEP393229:UEQ393230 UOL393229:UOM393230 UYH393229:UYI393230 VID393229:VIE393230 VRZ393229:VSA393230 WBV393229:WBW393230 WLR393229:WLS393230 WVN393229:WVO393230 F458765:G458766 JB458765:JC458766 SX458765:SY458766 ACT458765:ACU458766 AMP458765:AMQ458766 AWL458765:AWM458766 BGH458765:BGI458766 BQD458765:BQE458766 BZZ458765:CAA458766 CJV458765:CJW458766 CTR458765:CTS458766 DDN458765:DDO458766 DNJ458765:DNK458766 DXF458765:DXG458766 EHB458765:EHC458766 EQX458765:EQY458766 FAT458765:FAU458766 FKP458765:FKQ458766 FUL458765:FUM458766 GEH458765:GEI458766 GOD458765:GOE458766 GXZ458765:GYA458766 HHV458765:HHW458766 HRR458765:HRS458766 IBN458765:IBO458766 ILJ458765:ILK458766 IVF458765:IVG458766 JFB458765:JFC458766 JOX458765:JOY458766 JYT458765:JYU458766 KIP458765:KIQ458766 KSL458765:KSM458766 LCH458765:LCI458766 LMD458765:LME458766 LVZ458765:LWA458766 MFV458765:MFW458766 MPR458765:MPS458766 MZN458765:MZO458766 NJJ458765:NJK458766 NTF458765:NTG458766 ODB458765:ODC458766 OMX458765:OMY458766 OWT458765:OWU458766 PGP458765:PGQ458766 PQL458765:PQM458766 QAH458765:QAI458766 QKD458765:QKE458766 QTZ458765:QUA458766 RDV458765:RDW458766 RNR458765:RNS458766 RXN458765:RXO458766 SHJ458765:SHK458766 SRF458765:SRG458766 TBB458765:TBC458766 TKX458765:TKY458766 TUT458765:TUU458766 UEP458765:UEQ458766 UOL458765:UOM458766 UYH458765:UYI458766 VID458765:VIE458766 VRZ458765:VSA458766 WBV458765:WBW458766 WLR458765:WLS458766 WVN458765:WVO458766 F524301:G524302 JB524301:JC524302 SX524301:SY524302 ACT524301:ACU524302 AMP524301:AMQ524302 AWL524301:AWM524302 BGH524301:BGI524302 BQD524301:BQE524302 BZZ524301:CAA524302 CJV524301:CJW524302 CTR524301:CTS524302 DDN524301:DDO524302 DNJ524301:DNK524302 DXF524301:DXG524302 EHB524301:EHC524302 EQX524301:EQY524302 FAT524301:FAU524302 FKP524301:FKQ524302 FUL524301:FUM524302 GEH524301:GEI524302 GOD524301:GOE524302 GXZ524301:GYA524302 HHV524301:HHW524302 HRR524301:HRS524302 IBN524301:IBO524302 ILJ524301:ILK524302 IVF524301:IVG524302 JFB524301:JFC524302 JOX524301:JOY524302 JYT524301:JYU524302 KIP524301:KIQ524302 KSL524301:KSM524302 LCH524301:LCI524302 LMD524301:LME524302 LVZ524301:LWA524302 MFV524301:MFW524302 MPR524301:MPS524302 MZN524301:MZO524302 NJJ524301:NJK524302 NTF524301:NTG524302 ODB524301:ODC524302 OMX524301:OMY524302 OWT524301:OWU524302 PGP524301:PGQ524302 PQL524301:PQM524302 QAH524301:QAI524302 QKD524301:QKE524302 QTZ524301:QUA524302 RDV524301:RDW524302 RNR524301:RNS524302 RXN524301:RXO524302 SHJ524301:SHK524302 SRF524301:SRG524302 TBB524301:TBC524302 TKX524301:TKY524302 TUT524301:TUU524302 UEP524301:UEQ524302 UOL524301:UOM524302 UYH524301:UYI524302 VID524301:VIE524302 VRZ524301:VSA524302 WBV524301:WBW524302 WLR524301:WLS524302 WVN524301:WVO524302 F589837:G589838 JB589837:JC589838 SX589837:SY589838 ACT589837:ACU589838 AMP589837:AMQ589838 AWL589837:AWM589838 BGH589837:BGI589838 BQD589837:BQE589838 BZZ589837:CAA589838 CJV589837:CJW589838 CTR589837:CTS589838 DDN589837:DDO589838 DNJ589837:DNK589838 DXF589837:DXG589838 EHB589837:EHC589838 EQX589837:EQY589838 FAT589837:FAU589838 FKP589837:FKQ589838 FUL589837:FUM589838 GEH589837:GEI589838 GOD589837:GOE589838 GXZ589837:GYA589838 HHV589837:HHW589838 HRR589837:HRS589838 IBN589837:IBO589838 ILJ589837:ILK589838 IVF589837:IVG589838 JFB589837:JFC589838 JOX589837:JOY589838 JYT589837:JYU589838 KIP589837:KIQ589838 KSL589837:KSM589838 LCH589837:LCI589838 LMD589837:LME589838 LVZ589837:LWA589838 MFV589837:MFW589838 MPR589837:MPS589838 MZN589837:MZO589838 NJJ589837:NJK589838 NTF589837:NTG589838 ODB589837:ODC589838 OMX589837:OMY589838 OWT589837:OWU589838 PGP589837:PGQ589838 PQL589837:PQM589838 QAH589837:QAI589838 QKD589837:QKE589838 QTZ589837:QUA589838 RDV589837:RDW589838 RNR589837:RNS589838 RXN589837:RXO589838 SHJ589837:SHK589838 SRF589837:SRG589838 TBB589837:TBC589838 TKX589837:TKY589838 TUT589837:TUU589838 UEP589837:UEQ589838 UOL589837:UOM589838 UYH589837:UYI589838 VID589837:VIE589838 VRZ589837:VSA589838 WBV589837:WBW589838 WLR589837:WLS589838 WVN589837:WVO589838 F655373:G655374 JB655373:JC655374 SX655373:SY655374 ACT655373:ACU655374 AMP655373:AMQ655374 AWL655373:AWM655374 BGH655373:BGI655374 BQD655373:BQE655374 BZZ655373:CAA655374 CJV655373:CJW655374 CTR655373:CTS655374 DDN655373:DDO655374 DNJ655373:DNK655374 DXF655373:DXG655374 EHB655373:EHC655374 EQX655373:EQY655374 FAT655373:FAU655374 FKP655373:FKQ655374 FUL655373:FUM655374 GEH655373:GEI655374 GOD655373:GOE655374 GXZ655373:GYA655374 HHV655373:HHW655374 HRR655373:HRS655374 IBN655373:IBO655374 ILJ655373:ILK655374 IVF655373:IVG655374 JFB655373:JFC655374 JOX655373:JOY655374 JYT655373:JYU655374 KIP655373:KIQ655374 KSL655373:KSM655374 LCH655373:LCI655374 LMD655373:LME655374 LVZ655373:LWA655374 MFV655373:MFW655374 MPR655373:MPS655374 MZN655373:MZO655374 NJJ655373:NJK655374 NTF655373:NTG655374 ODB655373:ODC655374 OMX655373:OMY655374 OWT655373:OWU655374 PGP655373:PGQ655374 PQL655373:PQM655374 QAH655373:QAI655374 QKD655373:QKE655374 QTZ655373:QUA655374 RDV655373:RDW655374 RNR655373:RNS655374 RXN655373:RXO655374 SHJ655373:SHK655374 SRF655373:SRG655374 TBB655373:TBC655374 TKX655373:TKY655374 TUT655373:TUU655374 UEP655373:UEQ655374 UOL655373:UOM655374 UYH655373:UYI655374 VID655373:VIE655374 VRZ655373:VSA655374 WBV655373:WBW655374 WLR655373:WLS655374 WVN655373:WVO655374 F720909:G720910 JB720909:JC720910 SX720909:SY720910 ACT720909:ACU720910 AMP720909:AMQ720910 AWL720909:AWM720910 BGH720909:BGI720910 BQD720909:BQE720910 BZZ720909:CAA720910 CJV720909:CJW720910 CTR720909:CTS720910 DDN720909:DDO720910 DNJ720909:DNK720910 DXF720909:DXG720910 EHB720909:EHC720910 EQX720909:EQY720910 FAT720909:FAU720910 FKP720909:FKQ720910 FUL720909:FUM720910 GEH720909:GEI720910 GOD720909:GOE720910 GXZ720909:GYA720910 HHV720909:HHW720910 HRR720909:HRS720910 IBN720909:IBO720910 ILJ720909:ILK720910 IVF720909:IVG720910 JFB720909:JFC720910 JOX720909:JOY720910 JYT720909:JYU720910 KIP720909:KIQ720910 KSL720909:KSM720910 LCH720909:LCI720910 LMD720909:LME720910 LVZ720909:LWA720910 MFV720909:MFW720910 MPR720909:MPS720910 MZN720909:MZO720910 NJJ720909:NJK720910 NTF720909:NTG720910 ODB720909:ODC720910 OMX720909:OMY720910 OWT720909:OWU720910 PGP720909:PGQ720910 PQL720909:PQM720910 QAH720909:QAI720910 QKD720909:QKE720910 QTZ720909:QUA720910 RDV720909:RDW720910 RNR720909:RNS720910 RXN720909:RXO720910 SHJ720909:SHK720910 SRF720909:SRG720910 TBB720909:TBC720910 TKX720909:TKY720910 TUT720909:TUU720910 UEP720909:UEQ720910 UOL720909:UOM720910 UYH720909:UYI720910 VID720909:VIE720910 VRZ720909:VSA720910 WBV720909:WBW720910 WLR720909:WLS720910 WVN720909:WVO720910 F786445:G786446 JB786445:JC786446 SX786445:SY786446 ACT786445:ACU786446 AMP786445:AMQ786446 AWL786445:AWM786446 BGH786445:BGI786446 BQD786445:BQE786446 BZZ786445:CAA786446 CJV786445:CJW786446 CTR786445:CTS786446 DDN786445:DDO786446 DNJ786445:DNK786446 DXF786445:DXG786446 EHB786445:EHC786446 EQX786445:EQY786446 FAT786445:FAU786446 FKP786445:FKQ786446 FUL786445:FUM786446 GEH786445:GEI786446 GOD786445:GOE786446 GXZ786445:GYA786446 HHV786445:HHW786446 HRR786445:HRS786446 IBN786445:IBO786446 ILJ786445:ILK786446 IVF786445:IVG786446 JFB786445:JFC786446 JOX786445:JOY786446 JYT786445:JYU786446 KIP786445:KIQ786446 KSL786445:KSM786446 LCH786445:LCI786446 LMD786445:LME786446 LVZ786445:LWA786446 MFV786445:MFW786446 MPR786445:MPS786446 MZN786445:MZO786446 NJJ786445:NJK786446 NTF786445:NTG786446 ODB786445:ODC786446 OMX786445:OMY786446 OWT786445:OWU786446 PGP786445:PGQ786446 PQL786445:PQM786446 QAH786445:QAI786446 QKD786445:QKE786446 QTZ786445:QUA786446 RDV786445:RDW786446 RNR786445:RNS786446 RXN786445:RXO786446 SHJ786445:SHK786446 SRF786445:SRG786446 TBB786445:TBC786446 TKX786445:TKY786446 TUT786445:TUU786446 UEP786445:UEQ786446 UOL786445:UOM786446 UYH786445:UYI786446 VID786445:VIE786446 VRZ786445:VSA786446 WBV786445:WBW786446 WLR786445:WLS786446 WVN786445:WVO786446 F851981:G851982 JB851981:JC851982 SX851981:SY851982 ACT851981:ACU851982 AMP851981:AMQ851982 AWL851981:AWM851982 BGH851981:BGI851982 BQD851981:BQE851982 BZZ851981:CAA851982 CJV851981:CJW851982 CTR851981:CTS851982 DDN851981:DDO851982 DNJ851981:DNK851982 DXF851981:DXG851982 EHB851981:EHC851982 EQX851981:EQY851982 FAT851981:FAU851982 FKP851981:FKQ851982 FUL851981:FUM851982 GEH851981:GEI851982 GOD851981:GOE851982 GXZ851981:GYA851982 HHV851981:HHW851982 HRR851981:HRS851982 IBN851981:IBO851982 ILJ851981:ILK851982 IVF851981:IVG851982 JFB851981:JFC851982 JOX851981:JOY851982 JYT851981:JYU851982 KIP851981:KIQ851982 KSL851981:KSM851982 LCH851981:LCI851982 LMD851981:LME851982 LVZ851981:LWA851982 MFV851981:MFW851982 MPR851981:MPS851982 MZN851981:MZO851982 NJJ851981:NJK851982 NTF851981:NTG851982 ODB851981:ODC851982 OMX851981:OMY851982 OWT851981:OWU851982 PGP851981:PGQ851982 PQL851981:PQM851982 QAH851981:QAI851982 QKD851981:QKE851982 QTZ851981:QUA851982 RDV851981:RDW851982 RNR851981:RNS851982 RXN851981:RXO851982 SHJ851981:SHK851982 SRF851981:SRG851982 TBB851981:TBC851982 TKX851981:TKY851982 TUT851981:TUU851982 UEP851981:UEQ851982 UOL851981:UOM851982 UYH851981:UYI851982 VID851981:VIE851982 VRZ851981:VSA851982 WBV851981:WBW851982 WLR851981:WLS851982 WVN851981:WVO851982 F917517:G917518 JB917517:JC917518 SX917517:SY917518 ACT917517:ACU917518 AMP917517:AMQ917518 AWL917517:AWM917518 BGH917517:BGI917518 BQD917517:BQE917518 BZZ917517:CAA917518 CJV917517:CJW917518 CTR917517:CTS917518 DDN917517:DDO917518 DNJ917517:DNK917518 DXF917517:DXG917518 EHB917517:EHC917518 EQX917517:EQY917518 FAT917517:FAU917518 FKP917517:FKQ917518 FUL917517:FUM917518 GEH917517:GEI917518 GOD917517:GOE917518 GXZ917517:GYA917518 HHV917517:HHW917518 HRR917517:HRS917518 IBN917517:IBO917518 ILJ917517:ILK917518 IVF917517:IVG917518 JFB917517:JFC917518 JOX917517:JOY917518 JYT917517:JYU917518 KIP917517:KIQ917518 KSL917517:KSM917518 LCH917517:LCI917518 LMD917517:LME917518 LVZ917517:LWA917518 MFV917517:MFW917518 MPR917517:MPS917518 MZN917517:MZO917518 NJJ917517:NJK917518 NTF917517:NTG917518 ODB917517:ODC917518 OMX917517:OMY917518 OWT917517:OWU917518 PGP917517:PGQ917518 PQL917517:PQM917518 QAH917517:QAI917518 QKD917517:QKE917518 QTZ917517:QUA917518 RDV917517:RDW917518 RNR917517:RNS917518 RXN917517:RXO917518 SHJ917517:SHK917518 SRF917517:SRG917518 TBB917517:TBC917518 TKX917517:TKY917518 TUT917517:TUU917518 UEP917517:UEQ917518 UOL917517:UOM917518 UYH917517:UYI917518 VID917517:VIE917518 VRZ917517:VSA917518 WBV917517:WBW917518 WLR917517:WLS917518 WVN917517:WVO917518 F983053:G983054 JB983053:JC983054 SX983053:SY983054 ACT983053:ACU983054 AMP983053:AMQ983054 AWL983053:AWM983054 BGH983053:BGI983054 BQD983053:BQE983054 BZZ983053:CAA983054 CJV983053:CJW983054 CTR983053:CTS983054 DDN983053:DDO983054 DNJ983053:DNK983054 DXF983053:DXG983054 EHB983053:EHC983054 EQX983053:EQY983054 FAT983053:FAU983054 FKP983053:FKQ983054 FUL983053:FUM983054 GEH983053:GEI983054 GOD983053:GOE983054 GXZ983053:GYA983054 HHV983053:HHW983054 HRR983053:HRS983054 IBN983053:IBO983054 ILJ983053:ILK983054 IVF983053:IVG983054 JFB983053:JFC983054 JOX983053:JOY983054 JYT983053:JYU983054 KIP983053:KIQ983054 KSL983053:KSM983054 LCH983053:LCI983054 LMD983053:LME983054 LVZ983053:LWA983054 MFV983053:MFW983054 MPR983053:MPS983054 MZN983053:MZO983054 NJJ983053:NJK983054 NTF983053:NTG983054 ODB983053:ODC983054 OMX983053:OMY983054 OWT983053:OWU983054 PGP983053:PGQ983054 PQL983053:PQM983054 QAH983053:QAI983054 QKD983053:QKE983054 QTZ983053:QUA983054 RDV983053:RDW983054 RNR983053:RNS983054 RXN983053:RXO983054 SHJ983053:SHK983054 SRF983053:SRG983054 TBB983053:TBC983054 TKX983053:TKY983054 TUT983053:TUU983054 UEP983053:UEQ983054 UOL983053:UOM983054 UYH983053:UYI983054 VID983053:VIE983054 VRZ983053:VSA983054 WBV983053:WBW983054 WLR983053:WLS983054 WVN983053:WVO983054 J33:J35 JF33:JF35 TB33:TB35 ACX33:ACX35 AMT33:AMT35 AWP33:AWP35 BGL33:BGL35 BQH33:BQH35 CAD33:CAD35 CJZ33:CJZ35 CTV33:CTV35 DDR33:DDR35 DNN33:DNN35 DXJ33:DXJ35 EHF33:EHF35 ERB33:ERB35 FAX33:FAX35 FKT33:FKT35 FUP33:FUP35 GEL33:GEL35 GOH33:GOH35 GYD33:GYD35 HHZ33:HHZ35 HRV33:HRV35 IBR33:IBR35 ILN33:ILN35 IVJ33:IVJ35 JFF33:JFF35 JPB33:JPB35 JYX33:JYX35 KIT33:KIT35 KSP33:KSP35 LCL33:LCL35 LMH33:LMH35 LWD33:LWD35 MFZ33:MFZ35 MPV33:MPV35 MZR33:MZR35 NJN33:NJN35 NTJ33:NTJ35 ODF33:ODF35 ONB33:ONB35 OWX33:OWX35 PGT33:PGT35 PQP33:PQP35 QAL33:QAL35 QKH33:QKH35 QUD33:QUD35 RDZ33:RDZ35 RNV33:RNV35 RXR33:RXR35 SHN33:SHN35 SRJ33:SRJ35 TBF33:TBF35 TLB33:TLB35 TUX33:TUX35 UET33:UET35 UOP33:UOP35 UYL33:UYL35 VIH33:VIH35 VSD33:VSD35 WBZ33:WBZ35 WLV33:WLV35 WVR33:WVR35 J65541:J65542 JF65541:JF65542 TB65541:TB65542 ACX65541:ACX65542 AMT65541:AMT65542 AWP65541:AWP65542 BGL65541:BGL65542 BQH65541:BQH65542 CAD65541:CAD65542 CJZ65541:CJZ65542 CTV65541:CTV65542 DDR65541:DDR65542 DNN65541:DNN65542 DXJ65541:DXJ65542 EHF65541:EHF65542 ERB65541:ERB65542 FAX65541:FAX65542 FKT65541:FKT65542 FUP65541:FUP65542 GEL65541:GEL65542 GOH65541:GOH65542 GYD65541:GYD65542 HHZ65541:HHZ65542 HRV65541:HRV65542 IBR65541:IBR65542 ILN65541:ILN65542 IVJ65541:IVJ65542 JFF65541:JFF65542 JPB65541:JPB65542 JYX65541:JYX65542 KIT65541:KIT65542 KSP65541:KSP65542 LCL65541:LCL65542 LMH65541:LMH65542 LWD65541:LWD65542 MFZ65541:MFZ65542 MPV65541:MPV65542 MZR65541:MZR65542 NJN65541:NJN65542 NTJ65541:NTJ65542 ODF65541:ODF65542 ONB65541:ONB65542 OWX65541:OWX65542 PGT65541:PGT65542 PQP65541:PQP65542 QAL65541:QAL65542 QKH65541:QKH65542 QUD65541:QUD65542 RDZ65541:RDZ65542 RNV65541:RNV65542 RXR65541:RXR65542 SHN65541:SHN65542 SRJ65541:SRJ65542 TBF65541:TBF65542 TLB65541:TLB65542 TUX65541:TUX65542 UET65541:UET65542 UOP65541:UOP65542 UYL65541:UYL65542 VIH65541:VIH65542 VSD65541:VSD65542 WBZ65541:WBZ65542 WLV65541:WLV65542 WVR65541:WVR65542 J131077:J131078 JF131077:JF131078 TB131077:TB131078 ACX131077:ACX131078 AMT131077:AMT131078 AWP131077:AWP131078 BGL131077:BGL131078 BQH131077:BQH131078 CAD131077:CAD131078 CJZ131077:CJZ131078 CTV131077:CTV131078 DDR131077:DDR131078 DNN131077:DNN131078 DXJ131077:DXJ131078 EHF131077:EHF131078 ERB131077:ERB131078 FAX131077:FAX131078 FKT131077:FKT131078 FUP131077:FUP131078 GEL131077:GEL131078 GOH131077:GOH131078 GYD131077:GYD131078 HHZ131077:HHZ131078 HRV131077:HRV131078 IBR131077:IBR131078 ILN131077:ILN131078 IVJ131077:IVJ131078 JFF131077:JFF131078 JPB131077:JPB131078 JYX131077:JYX131078 KIT131077:KIT131078 KSP131077:KSP131078 LCL131077:LCL131078 LMH131077:LMH131078 LWD131077:LWD131078 MFZ131077:MFZ131078 MPV131077:MPV131078 MZR131077:MZR131078 NJN131077:NJN131078 NTJ131077:NTJ131078 ODF131077:ODF131078 ONB131077:ONB131078 OWX131077:OWX131078 PGT131077:PGT131078 PQP131077:PQP131078 QAL131077:QAL131078 QKH131077:QKH131078 QUD131077:QUD131078 RDZ131077:RDZ131078 RNV131077:RNV131078 RXR131077:RXR131078 SHN131077:SHN131078 SRJ131077:SRJ131078 TBF131077:TBF131078 TLB131077:TLB131078 TUX131077:TUX131078 UET131077:UET131078 UOP131077:UOP131078 UYL131077:UYL131078 VIH131077:VIH131078 VSD131077:VSD131078 WBZ131077:WBZ131078 WLV131077:WLV131078 WVR131077:WVR131078 J196613:J196614 JF196613:JF196614 TB196613:TB196614 ACX196613:ACX196614 AMT196613:AMT196614 AWP196613:AWP196614 BGL196613:BGL196614 BQH196613:BQH196614 CAD196613:CAD196614 CJZ196613:CJZ196614 CTV196613:CTV196614 DDR196613:DDR196614 DNN196613:DNN196614 DXJ196613:DXJ196614 EHF196613:EHF196614 ERB196613:ERB196614 FAX196613:FAX196614 FKT196613:FKT196614 FUP196613:FUP196614 GEL196613:GEL196614 GOH196613:GOH196614 GYD196613:GYD196614 HHZ196613:HHZ196614 HRV196613:HRV196614 IBR196613:IBR196614 ILN196613:ILN196614 IVJ196613:IVJ196614 JFF196613:JFF196614 JPB196613:JPB196614 JYX196613:JYX196614 KIT196613:KIT196614 KSP196613:KSP196614 LCL196613:LCL196614 LMH196613:LMH196614 LWD196613:LWD196614 MFZ196613:MFZ196614 MPV196613:MPV196614 MZR196613:MZR196614 NJN196613:NJN196614 NTJ196613:NTJ196614 ODF196613:ODF196614 ONB196613:ONB196614 OWX196613:OWX196614 PGT196613:PGT196614 PQP196613:PQP196614 QAL196613:QAL196614 QKH196613:QKH196614 QUD196613:QUD196614 RDZ196613:RDZ196614 RNV196613:RNV196614 RXR196613:RXR196614 SHN196613:SHN196614 SRJ196613:SRJ196614 TBF196613:TBF196614 TLB196613:TLB196614 TUX196613:TUX196614 UET196613:UET196614 UOP196613:UOP196614 UYL196613:UYL196614 VIH196613:VIH196614 VSD196613:VSD196614 WBZ196613:WBZ196614 WLV196613:WLV196614 WVR196613:WVR196614 J262149:J262150 JF262149:JF262150 TB262149:TB262150 ACX262149:ACX262150 AMT262149:AMT262150 AWP262149:AWP262150 BGL262149:BGL262150 BQH262149:BQH262150 CAD262149:CAD262150 CJZ262149:CJZ262150 CTV262149:CTV262150 DDR262149:DDR262150 DNN262149:DNN262150 DXJ262149:DXJ262150 EHF262149:EHF262150 ERB262149:ERB262150 FAX262149:FAX262150 FKT262149:FKT262150 FUP262149:FUP262150 GEL262149:GEL262150 GOH262149:GOH262150 GYD262149:GYD262150 HHZ262149:HHZ262150 HRV262149:HRV262150 IBR262149:IBR262150 ILN262149:ILN262150 IVJ262149:IVJ262150 JFF262149:JFF262150 JPB262149:JPB262150 JYX262149:JYX262150 KIT262149:KIT262150 KSP262149:KSP262150 LCL262149:LCL262150 LMH262149:LMH262150 LWD262149:LWD262150 MFZ262149:MFZ262150 MPV262149:MPV262150 MZR262149:MZR262150 NJN262149:NJN262150 NTJ262149:NTJ262150 ODF262149:ODF262150 ONB262149:ONB262150 OWX262149:OWX262150 PGT262149:PGT262150 PQP262149:PQP262150 QAL262149:QAL262150 QKH262149:QKH262150 QUD262149:QUD262150 RDZ262149:RDZ262150 RNV262149:RNV262150 RXR262149:RXR262150 SHN262149:SHN262150 SRJ262149:SRJ262150 TBF262149:TBF262150 TLB262149:TLB262150 TUX262149:TUX262150 UET262149:UET262150 UOP262149:UOP262150 UYL262149:UYL262150 VIH262149:VIH262150 VSD262149:VSD262150 WBZ262149:WBZ262150 WLV262149:WLV262150 WVR262149:WVR262150 J327685:J327686 JF327685:JF327686 TB327685:TB327686 ACX327685:ACX327686 AMT327685:AMT327686 AWP327685:AWP327686 BGL327685:BGL327686 BQH327685:BQH327686 CAD327685:CAD327686 CJZ327685:CJZ327686 CTV327685:CTV327686 DDR327685:DDR327686 DNN327685:DNN327686 DXJ327685:DXJ327686 EHF327685:EHF327686 ERB327685:ERB327686 FAX327685:FAX327686 FKT327685:FKT327686 FUP327685:FUP327686 GEL327685:GEL327686 GOH327685:GOH327686 GYD327685:GYD327686 HHZ327685:HHZ327686 HRV327685:HRV327686 IBR327685:IBR327686 ILN327685:ILN327686 IVJ327685:IVJ327686 JFF327685:JFF327686 JPB327685:JPB327686 JYX327685:JYX327686 KIT327685:KIT327686 KSP327685:KSP327686 LCL327685:LCL327686 LMH327685:LMH327686 LWD327685:LWD327686 MFZ327685:MFZ327686 MPV327685:MPV327686 MZR327685:MZR327686 NJN327685:NJN327686 NTJ327685:NTJ327686 ODF327685:ODF327686 ONB327685:ONB327686 OWX327685:OWX327686 PGT327685:PGT327686 PQP327685:PQP327686 QAL327685:QAL327686 QKH327685:QKH327686 QUD327685:QUD327686 RDZ327685:RDZ327686 RNV327685:RNV327686 RXR327685:RXR327686 SHN327685:SHN327686 SRJ327685:SRJ327686 TBF327685:TBF327686 TLB327685:TLB327686 TUX327685:TUX327686 UET327685:UET327686 UOP327685:UOP327686 UYL327685:UYL327686 VIH327685:VIH327686 VSD327685:VSD327686 WBZ327685:WBZ327686 WLV327685:WLV327686 WVR327685:WVR327686 J393221:J393222 JF393221:JF393222 TB393221:TB393222 ACX393221:ACX393222 AMT393221:AMT393222 AWP393221:AWP393222 BGL393221:BGL393222 BQH393221:BQH393222 CAD393221:CAD393222 CJZ393221:CJZ393222 CTV393221:CTV393222 DDR393221:DDR393222 DNN393221:DNN393222 DXJ393221:DXJ393222 EHF393221:EHF393222 ERB393221:ERB393222 FAX393221:FAX393222 FKT393221:FKT393222 FUP393221:FUP393222 GEL393221:GEL393222 GOH393221:GOH393222 GYD393221:GYD393222 HHZ393221:HHZ393222 HRV393221:HRV393222 IBR393221:IBR393222 ILN393221:ILN393222 IVJ393221:IVJ393222 JFF393221:JFF393222 JPB393221:JPB393222 JYX393221:JYX393222 KIT393221:KIT393222 KSP393221:KSP393222 LCL393221:LCL393222 LMH393221:LMH393222 LWD393221:LWD393222 MFZ393221:MFZ393222 MPV393221:MPV393222 MZR393221:MZR393222 NJN393221:NJN393222 NTJ393221:NTJ393222 ODF393221:ODF393222 ONB393221:ONB393222 OWX393221:OWX393222 PGT393221:PGT393222 PQP393221:PQP393222 QAL393221:QAL393222 QKH393221:QKH393222 QUD393221:QUD393222 RDZ393221:RDZ393222 RNV393221:RNV393222 RXR393221:RXR393222 SHN393221:SHN393222 SRJ393221:SRJ393222 TBF393221:TBF393222 TLB393221:TLB393222 TUX393221:TUX393222 UET393221:UET393222 UOP393221:UOP393222 UYL393221:UYL393222 VIH393221:VIH393222 VSD393221:VSD393222 WBZ393221:WBZ393222 WLV393221:WLV393222 WVR393221:WVR393222 J458757:J458758 JF458757:JF458758 TB458757:TB458758 ACX458757:ACX458758 AMT458757:AMT458758 AWP458757:AWP458758 BGL458757:BGL458758 BQH458757:BQH458758 CAD458757:CAD458758 CJZ458757:CJZ458758 CTV458757:CTV458758 DDR458757:DDR458758 DNN458757:DNN458758 DXJ458757:DXJ458758 EHF458757:EHF458758 ERB458757:ERB458758 FAX458757:FAX458758 FKT458757:FKT458758 FUP458757:FUP458758 GEL458757:GEL458758 GOH458757:GOH458758 GYD458757:GYD458758 HHZ458757:HHZ458758 HRV458757:HRV458758 IBR458757:IBR458758 ILN458757:ILN458758 IVJ458757:IVJ458758 JFF458757:JFF458758 JPB458757:JPB458758 JYX458757:JYX458758 KIT458757:KIT458758 KSP458757:KSP458758 LCL458757:LCL458758 LMH458757:LMH458758 LWD458757:LWD458758 MFZ458757:MFZ458758 MPV458757:MPV458758 MZR458757:MZR458758 NJN458757:NJN458758 NTJ458757:NTJ458758 ODF458757:ODF458758 ONB458757:ONB458758 OWX458757:OWX458758 PGT458757:PGT458758 PQP458757:PQP458758 QAL458757:QAL458758 QKH458757:QKH458758 QUD458757:QUD458758 RDZ458757:RDZ458758 RNV458757:RNV458758 RXR458757:RXR458758 SHN458757:SHN458758 SRJ458757:SRJ458758 TBF458757:TBF458758 TLB458757:TLB458758 TUX458757:TUX458758 UET458757:UET458758 UOP458757:UOP458758 UYL458757:UYL458758 VIH458757:VIH458758 VSD458757:VSD458758 WBZ458757:WBZ458758 WLV458757:WLV458758 WVR458757:WVR458758 J524293:J524294 JF524293:JF524294 TB524293:TB524294 ACX524293:ACX524294 AMT524293:AMT524294 AWP524293:AWP524294 BGL524293:BGL524294 BQH524293:BQH524294 CAD524293:CAD524294 CJZ524293:CJZ524294 CTV524293:CTV524294 DDR524293:DDR524294 DNN524293:DNN524294 DXJ524293:DXJ524294 EHF524293:EHF524294 ERB524293:ERB524294 FAX524293:FAX524294 FKT524293:FKT524294 FUP524293:FUP524294 GEL524293:GEL524294 GOH524293:GOH524294 GYD524293:GYD524294 HHZ524293:HHZ524294 HRV524293:HRV524294 IBR524293:IBR524294 ILN524293:ILN524294 IVJ524293:IVJ524294 JFF524293:JFF524294 JPB524293:JPB524294 JYX524293:JYX524294 KIT524293:KIT524294 KSP524293:KSP524294 LCL524293:LCL524294 LMH524293:LMH524294 LWD524293:LWD524294 MFZ524293:MFZ524294 MPV524293:MPV524294 MZR524293:MZR524294 NJN524293:NJN524294 NTJ524293:NTJ524294 ODF524293:ODF524294 ONB524293:ONB524294 OWX524293:OWX524294 PGT524293:PGT524294 PQP524293:PQP524294 QAL524293:QAL524294 QKH524293:QKH524294 QUD524293:QUD524294 RDZ524293:RDZ524294 RNV524293:RNV524294 RXR524293:RXR524294 SHN524293:SHN524294 SRJ524293:SRJ524294 TBF524293:TBF524294 TLB524293:TLB524294 TUX524293:TUX524294 UET524293:UET524294 UOP524293:UOP524294 UYL524293:UYL524294 VIH524293:VIH524294 VSD524293:VSD524294 WBZ524293:WBZ524294 WLV524293:WLV524294 WVR524293:WVR524294 J589829:J589830 JF589829:JF589830 TB589829:TB589830 ACX589829:ACX589830 AMT589829:AMT589830 AWP589829:AWP589830 BGL589829:BGL589830 BQH589829:BQH589830 CAD589829:CAD589830 CJZ589829:CJZ589830 CTV589829:CTV589830 DDR589829:DDR589830 DNN589829:DNN589830 DXJ589829:DXJ589830 EHF589829:EHF589830 ERB589829:ERB589830 FAX589829:FAX589830 FKT589829:FKT589830 FUP589829:FUP589830 GEL589829:GEL589830 GOH589829:GOH589830 GYD589829:GYD589830 HHZ589829:HHZ589830 HRV589829:HRV589830 IBR589829:IBR589830 ILN589829:ILN589830 IVJ589829:IVJ589830 JFF589829:JFF589830 JPB589829:JPB589830 JYX589829:JYX589830 KIT589829:KIT589830 KSP589829:KSP589830 LCL589829:LCL589830 LMH589829:LMH589830 LWD589829:LWD589830 MFZ589829:MFZ589830 MPV589829:MPV589830 MZR589829:MZR589830 NJN589829:NJN589830 NTJ589829:NTJ589830 ODF589829:ODF589830 ONB589829:ONB589830 OWX589829:OWX589830 PGT589829:PGT589830 PQP589829:PQP589830 QAL589829:QAL589830 QKH589829:QKH589830 QUD589829:QUD589830 RDZ589829:RDZ589830 RNV589829:RNV589830 RXR589829:RXR589830 SHN589829:SHN589830 SRJ589829:SRJ589830 TBF589829:TBF589830 TLB589829:TLB589830 TUX589829:TUX589830 UET589829:UET589830 UOP589829:UOP589830 UYL589829:UYL589830 VIH589829:VIH589830 VSD589829:VSD589830 WBZ589829:WBZ589830 WLV589829:WLV589830 WVR589829:WVR589830 J655365:J655366 JF655365:JF655366 TB655365:TB655366 ACX655365:ACX655366 AMT655365:AMT655366 AWP655365:AWP655366 BGL655365:BGL655366 BQH655365:BQH655366 CAD655365:CAD655366 CJZ655365:CJZ655366 CTV655365:CTV655366 DDR655365:DDR655366 DNN655365:DNN655366 DXJ655365:DXJ655366 EHF655365:EHF655366 ERB655365:ERB655366 FAX655365:FAX655366 FKT655365:FKT655366 FUP655365:FUP655366 GEL655365:GEL655366 GOH655365:GOH655366 GYD655365:GYD655366 HHZ655365:HHZ655366 HRV655365:HRV655366 IBR655365:IBR655366 ILN655365:ILN655366 IVJ655365:IVJ655366 JFF655365:JFF655366 JPB655365:JPB655366 JYX655365:JYX655366 KIT655365:KIT655366 KSP655365:KSP655366 LCL655365:LCL655366 LMH655365:LMH655366 LWD655365:LWD655366 MFZ655365:MFZ655366 MPV655365:MPV655366 MZR655365:MZR655366 NJN655365:NJN655366 NTJ655365:NTJ655366 ODF655365:ODF655366 ONB655365:ONB655366 OWX655365:OWX655366 PGT655365:PGT655366 PQP655365:PQP655366 QAL655365:QAL655366 QKH655365:QKH655366 QUD655365:QUD655366 RDZ655365:RDZ655366 RNV655365:RNV655366 RXR655365:RXR655366 SHN655365:SHN655366 SRJ655365:SRJ655366 TBF655365:TBF655366 TLB655365:TLB655366 TUX655365:TUX655366 UET655365:UET655366 UOP655365:UOP655366 UYL655365:UYL655366 VIH655365:VIH655366 VSD655365:VSD655366 WBZ655365:WBZ655366 WLV655365:WLV655366 WVR655365:WVR655366 J720901:J720902 JF720901:JF720902 TB720901:TB720902 ACX720901:ACX720902 AMT720901:AMT720902 AWP720901:AWP720902 BGL720901:BGL720902 BQH720901:BQH720902 CAD720901:CAD720902 CJZ720901:CJZ720902 CTV720901:CTV720902 DDR720901:DDR720902 DNN720901:DNN720902 DXJ720901:DXJ720902 EHF720901:EHF720902 ERB720901:ERB720902 FAX720901:FAX720902 FKT720901:FKT720902 FUP720901:FUP720902 GEL720901:GEL720902 GOH720901:GOH720902 GYD720901:GYD720902 HHZ720901:HHZ720902 HRV720901:HRV720902 IBR720901:IBR720902 ILN720901:ILN720902 IVJ720901:IVJ720902 JFF720901:JFF720902 JPB720901:JPB720902 JYX720901:JYX720902 KIT720901:KIT720902 KSP720901:KSP720902 LCL720901:LCL720902 LMH720901:LMH720902 LWD720901:LWD720902 MFZ720901:MFZ720902 MPV720901:MPV720902 MZR720901:MZR720902 NJN720901:NJN720902 NTJ720901:NTJ720902 ODF720901:ODF720902 ONB720901:ONB720902 OWX720901:OWX720902 PGT720901:PGT720902 PQP720901:PQP720902 QAL720901:QAL720902 QKH720901:QKH720902 QUD720901:QUD720902 RDZ720901:RDZ720902 RNV720901:RNV720902 RXR720901:RXR720902 SHN720901:SHN720902 SRJ720901:SRJ720902 TBF720901:TBF720902 TLB720901:TLB720902 TUX720901:TUX720902 UET720901:UET720902 UOP720901:UOP720902 UYL720901:UYL720902 VIH720901:VIH720902 VSD720901:VSD720902 WBZ720901:WBZ720902 WLV720901:WLV720902 WVR720901:WVR720902 J786437:J786438 JF786437:JF786438 TB786437:TB786438 ACX786437:ACX786438 AMT786437:AMT786438 AWP786437:AWP786438 BGL786437:BGL786438 BQH786437:BQH786438 CAD786437:CAD786438 CJZ786437:CJZ786438 CTV786437:CTV786438 DDR786437:DDR786438 DNN786437:DNN786438 DXJ786437:DXJ786438 EHF786437:EHF786438 ERB786437:ERB786438 FAX786437:FAX786438 FKT786437:FKT786438 FUP786437:FUP786438 GEL786437:GEL786438 GOH786437:GOH786438 GYD786437:GYD786438 HHZ786437:HHZ786438 HRV786437:HRV786438 IBR786437:IBR786438 ILN786437:ILN786438 IVJ786437:IVJ786438 JFF786437:JFF786438 JPB786437:JPB786438 JYX786437:JYX786438 KIT786437:KIT786438 KSP786437:KSP786438 LCL786437:LCL786438 LMH786437:LMH786438 LWD786437:LWD786438 MFZ786437:MFZ786438 MPV786437:MPV786438 MZR786437:MZR786438 NJN786437:NJN786438 NTJ786437:NTJ786438 ODF786437:ODF786438 ONB786437:ONB786438 OWX786437:OWX786438 PGT786437:PGT786438 PQP786437:PQP786438 QAL786437:QAL786438 QKH786437:QKH786438 QUD786437:QUD786438 RDZ786437:RDZ786438 RNV786437:RNV786438 RXR786437:RXR786438 SHN786437:SHN786438 SRJ786437:SRJ786438 TBF786437:TBF786438 TLB786437:TLB786438 TUX786437:TUX786438 UET786437:UET786438 UOP786437:UOP786438 UYL786437:UYL786438 VIH786437:VIH786438 VSD786437:VSD786438 WBZ786437:WBZ786438 WLV786437:WLV786438 WVR786437:WVR786438 J851973:J851974 JF851973:JF851974 TB851973:TB851974 ACX851973:ACX851974 AMT851973:AMT851974 AWP851973:AWP851974 BGL851973:BGL851974 BQH851973:BQH851974 CAD851973:CAD851974 CJZ851973:CJZ851974 CTV851973:CTV851974 DDR851973:DDR851974 DNN851973:DNN851974 DXJ851973:DXJ851974 EHF851973:EHF851974 ERB851973:ERB851974 FAX851973:FAX851974 FKT851973:FKT851974 FUP851973:FUP851974 GEL851973:GEL851974 GOH851973:GOH851974 GYD851973:GYD851974 HHZ851973:HHZ851974 HRV851973:HRV851974 IBR851973:IBR851974 ILN851973:ILN851974 IVJ851973:IVJ851974 JFF851973:JFF851974 JPB851973:JPB851974 JYX851973:JYX851974 KIT851973:KIT851974 KSP851973:KSP851974 LCL851973:LCL851974 LMH851973:LMH851974 LWD851973:LWD851974 MFZ851973:MFZ851974 MPV851973:MPV851974 MZR851973:MZR851974 NJN851973:NJN851974 NTJ851973:NTJ851974 ODF851973:ODF851974 ONB851973:ONB851974 OWX851973:OWX851974 PGT851973:PGT851974 PQP851973:PQP851974 QAL851973:QAL851974 QKH851973:QKH851974 QUD851973:QUD851974 RDZ851973:RDZ851974 RNV851973:RNV851974 RXR851973:RXR851974 SHN851973:SHN851974 SRJ851973:SRJ851974 TBF851973:TBF851974 TLB851973:TLB851974 TUX851973:TUX851974 UET851973:UET851974 UOP851973:UOP851974 UYL851973:UYL851974 VIH851973:VIH851974 VSD851973:VSD851974 WBZ851973:WBZ851974 WLV851973:WLV851974 WVR851973:WVR851974 J917509:J917510 JF917509:JF917510 TB917509:TB917510 ACX917509:ACX917510 AMT917509:AMT917510 AWP917509:AWP917510 BGL917509:BGL917510 BQH917509:BQH917510 CAD917509:CAD917510 CJZ917509:CJZ917510 CTV917509:CTV917510 DDR917509:DDR917510 DNN917509:DNN917510 DXJ917509:DXJ917510 EHF917509:EHF917510 ERB917509:ERB917510 FAX917509:FAX917510 FKT917509:FKT917510 FUP917509:FUP917510 GEL917509:GEL917510 GOH917509:GOH917510 GYD917509:GYD917510 HHZ917509:HHZ917510 HRV917509:HRV917510 IBR917509:IBR917510 ILN917509:ILN917510 IVJ917509:IVJ917510 JFF917509:JFF917510 JPB917509:JPB917510 JYX917509:JYX917510 KIT917509:KIT917510 KSP917509:KSP917510 LCL917509:LCL917510 LMH917509:LMH917510 LWD917509:LWD917510 MFZ917509:MFZ917510 MPV917509:MPV917510 MZR917509:MZR917510 NJN917509:NJN917510 NTJ917509:NTJ917510 ODF917509:ODF917510 ONB917509:ONB917510 OWX917509:OWX917510 PGT917509:PGT917510 PQP917509:PQP917510 QAL917509:QAL917510 QKH917509:QKH917510 QUD917509:QUD917510 RDZ917509:RDZ917510 RNV917509:RNV917510 RXR917509:RXR917510 SHN917509:SHN917510 SRJ917509:SRJ917510 TBF917509:TBF917510 TLB917509:TLB917510 TUX917509:TUX917510 UET917509:UET917510 UOP917509:UOP917510 UYL917509:UYL917510 VIH917509:VIH917510 VSD917509:VSD917510 WBZ917509:WBZ917510 WLV917509:WLV917510 WVR917509:WVR917510 J983045:J983046 JF983045:JF983046 TB983045:TB983046 ACX983045:ACX983046 AMT983045:AMT983046 AWP983045:AWP983046 BGL983045:BGL983046 BQH983045:BQH983046 CAD983045:CAD983046 CJZ983045:CJZ983046 CTV983045:CTV983046 DDR983045:DDR983046 DNN983045:DNN983046 DXJ983045:DXJ983046 EHF983045:EHF983046 ERB983045:ERB983046 FAX983045:FAX983046 FKT983045:FKT983046 FUP983045:FUP983046 GEL983045:GEL983046 GOH983045:GOH983046 GYD983045:GYD983046 HHZ983045:HHZ983046 HRV983045:HRV983046 IBR983045:IBR983046 ILN983045:ILN983046 IVJ983045:IVJ983046 JFF983045:JFF983046 JPB983045:JPB983046 JYX983045:JYX983046 KIT983045:KIT983046 KSP983045:KSP983046 LCL983045:LCL983046 LMH983045:LMH983046 LWD983045:LWD983046 MFZ983045:MFZ983046 MPV983045:MPV983046 MZR983045:MZR983046 NJN983045:NJN983046 NTJ983045:NTJ983046 ODF983045:ODF983046 ONB983045:ONB983046 OWX983045:OWX983046 PGT983045:PGT983046 PQP983045:PQP983046 QAL983045:QAL983046 QKH983045:QKH983046 QUD983045:QUD983046 RDZ983045:RDZ983046 RNV983045:RNV983046 RXR983045:RXR983046 SHN983045:SHN983046 SRJ983045:SRJ983046 TBF983045:TBF983046 TLB983045:TLB983046 TUX983045:TUX983046 UET983045:UET983046 UOP983045:UOP983046 UYL983045:UYL983046 VIH983045:VIH983046 VSD983045:VSD983046 WBZ983045:WBZ983046 WLV983045:WLV983046 WVR983045:WVR983046 F33:G35 JB33:JC35 SX33:SY35 ACT33:ACU35 AMP33:AMQ35 AWL33:AWM35 BGH33:BGI35 BQD33:BQE35 BZZ33:CAA35 CJV33:CJW35 CTR33:CTS35 DDN33:DDO35 DNJ33:DNK35 DXF33:DXG35 EHB33:EHC35 EQX33:EQY35 FAT33:FAU35 FKP33:FKQ35 FUL33:FUM35 GEH33:GEI35 GOD33:GOE35 GXZ33:GYA35 HHV33:HHW35 HRR33:HRS35 IBN33:IBO35 ILJ33:ILK35 IVF33:IVG35 JFB33:JFC35 JOX33:JOY35 JYT33:JYU35 KIP33:KIQ35 KSL33:KSM35 LCH33:LCI35 LMD33:LME35 LVZ33:LWA35 MFV33:MFW35 MPR33:MPS35 MZN33:MZO35 NJJ33:NJK35 NTF33:NTG35 ODB33:ODC35 OMX33:OMY35 OWT33:OWU35 PGP33:PGQ35 PQL33:PQM35 QAH33:QAI35 QKD33:QKE35 QTZ33:QUA35 RDV33:RDW35 RNR33:RNS35 RXN33:RXO35 SHJ33:SHK35 SRF33:SRG35 TBB33:TBC35 TKX33:TKY35 TUT33:TUU35 UEP33:UEQ35 UOL33:UOM35 UYH33:UYI35 VID33:VIE35 VRZ33:VSA35 WBV33:WBW35 WLR33:WLS35 WVN33:WVO35 F65541:G65542 JB65541:JC65542 SX65541:SY65542 ACT65541:ACU65542 AMP65541:AMQ65542 AWL65541:AWM65542 BGH65541:BGI65542 BQD65541:BQE65542 BZZ65541:CAA65542 CJV65541:CJW65542 CTR65541:CTS65542 DDN65541:DDO65542 DNJ65541:DNK65542 DXF65541:DXG65542 EHB65541:EHC65542 EQX65541:EQY65542 FAT65541:FAU65542 FKP65541:FKQ65542 FUL65541:FUM65542 GEH65541:GEI65542 GOD65541:GOE65542 GXZ65541:GYA65542 HHV65541:HHW65542 HRR65541:HRS65542 IBN65541:IBO65542 ILJ65541:ILK65542 IVF65541:IVG65542 JFB65541:JFC65542 JOX65541:JOY65542 JYT65541:JYU65542 KIP65541:KIQ65542 KSL65541:KSM65542 LCH65541:LCI65542 LMD65541:LME65542 LVZ65541:LWA65542 MFV65541:MFW65542 MPR65541:MPS65542 MZN65541:MZO65542 NJJ65541:NJK65542 NTF65541:NTG65542 ODB65541:ODC65542 OMX65541:OMY65542 OWT65541:OWU65542 PGP65541:PGQ65542 PQL65541:PQM65542 QAH65541:QAI65542 QKD65541:QKE65542 QTZ65541:QUA65542 RDV65541:RDW65542 RNR65541:RNS65542 RXN65541:RXO65542 SHJ65541:SHK65542 SRF65541:SRG65542 TBB65541:TBC65542 TKX65541:TKY65542 TUT65541:TUU65542 UEP65541:UEQ65542 UOL65541:UOM65542 UYH65541:UYI65542 VID65541:VIE65542 VRZ65541:VSA65542 WBV65541:WBW65542 WLR65541:WLS65542 WVN65541:WVO65542 F131077:G131078 JB131077:JC131078 SX131077:SY131078 ACT131077:ACU131078 AMP131077:AMQ131078 AWL131077:AWM131078 BGH131077:BGI131078 BQD131077:BQE131078 BZZ131077:CAA131078 CJV131077:CJW131078 CTR131077:CTS131078 DDN131077:DDO131078 DNJ131077:DNK131078 DXF131077:DXG131078 EHB131077:EHC131078 EQX131077:EQY131078 FAT131077:FAU131078 FKP131077:FKQ131078 FUL131077:FUM131078 GEH131077:GEI131078 GOD131077:GOE131078 GXZ131077:GYA131078 HHV131077:HHW131078 HRR131077:HRS131078 IBN131077:IBO131078 ILJ131077:ILK131078 IVF131077:IVG131078 JFB131077:JFC131078 JOX131077:JOY131078 JYT131077:JYU131078 KIP131077:KIQ131078 KSL131077:KSM131078 LCH131077:LCI131078 LMD131077:LME131078 LVZ131077:LWA131078 MFV131077:MFW131078 MPR131077:MPS131078 MZN131077:MZO131078 NJJ131077:NJK131078 NTF131077:NTG131078 ODB131077:ODC131078 OMX131077:OMY131078 OWT131077:OWU131078 PGP131077:PGQ131078 PQL131077:PQM131078 QAH131077:QAI131078 QKD131077:QKE131078 QTZ131077:QUA131078 RDV131077:RDW131078 RNR131077:RNS131078 RXN131077:RXO131078 SHJ131077:SHK131078 SRF131077:SRG131078 TBB131077:TBC131078 TKX131077:TKY131078 TUT131077:TUU131078 UEP131077:UEQ131078 UOL131077:UOM131078 UYH131077:UYI131078 VID131077:VIE131078 VRZ131077:VSA131078 WBV131077:WBW131078 WLR131077:WLS131078 WVN131077:WVO131078 F196613:G196614 JB196613:JC196614 SX196613:SY196614 ACT196613:ACU196614 AMP196613:AMQ196614 AWL196613:AWM196614 BGH196613:BGI196614 BQD196613:BQE196614 BZZ196613:CAA196614 CJV196613:CJW196614 CTR196613:CTS196614 DDN196613:DDO196614 DNJ196613:DNK196614 DXF196613:DXG196614 EHB196613:EHC196614 EQX196613:EQY196614 FAT196613:FAU196614 FKP196613:FKQ196614 FUL196613:FUM196614 GEH196613:GEI196614 GOD196613:GOE196614 GXZ196613:GYA196614 HHV196613:HHW196614 HRR196613:HRS196614 IBN196613:IBO196614 ILJ196613:ILK196614 IVF196613:IVG196614 JFB196613:JFC196614 JOX196613:JOY196614 JYT196613:JYU196614 KIP196613:KIQ196614 KSL196613:KSM196614 LCH196613:LCI196614 LMD196613:LME196614 LVZ196613:LWA196614 MFV196613:MFW196614 MPR196613:MPS196614 MZN196613:MZO196614 NJJ196613:NJK196614 NTF196613:NTG196614 ODB196613:ODC196614 OMX196613:OMY196614 OWT196613:OWU196614 PGP196613:PGQ196614 PQL196613:PQM196614 QAH196613:QAI196614 QKD196613:QKE196614 QTZ196613:QUA196614 RDV196613:RDW196614 RNR196613:RNS196614 RXN196613:RXO196614 SHJ196613:SHK196614 SRF196613:SRG196614 TBB196613:TBC196614 TKX196613:TKY196614 TUT196613:TUU196614 UEP196613:UEQ196614 UOL196613:UOM196614 UYH196613:UYI196614 VID196613:VIE196614 VRZ196613:VSA196614 WBV196613:WBW196614 WLR196613:WLS196614 WVN196613:WVO196614 F262149:G262150 JB262149:JC262150 SX262149:SY262150 ACT262149:ACU262150 AMP262149:AMQ262150 AWL262149:AWM262150 BGH262149:BGI262150 BQD262149:BQE262150 BZZ262149:CAA262150 CJV262149:CJW262150 CTR262149:CTS262150 DDN262149:DDO262150 DNJ262149:DNK262150 DXF262149:DXG262150 EHB262149:EHC262150 EQX262149:EQY262150 FAT262149:FAU262150 FKP262149:FKQ262150 FUL262149:FUM262150 GEH262149:GEI262150 GOD262149:GOE262150 GXZ262149:GYA262150 HHV262149:HHW262150 HRR262149:HRS262150 IBN262149:IBO262150 ILJ262149:ILK262150 IVF262149:IVG262150 JFB262149:JFC262150 JOX262149:JOY262150 JYT262149:JYU262150 KIP262149:KIQ262150 KSL262149:KSM262150 LCH262149:LCI262150 LMD262149:LME262150 LVZ262149:LWA262150 MFV262149:MFW262150 MPR262149:MPS262150 MZN262149:MZO262150 NJJ262149:NJK262150 NTF262149:NTG262150 ODB262149:ODC262150 OMX262149:OMY262150 OWT262149:OWU262150 PGP262149:PGQ262150 PQL262149:PQM262150 QAH262149:QAI262150 QKD262149:QKE262150 QTZ262149:QUA262150 RDV262149:RDW262150 RNR262149:RNS262150 RXN262149:RXO262150 SHJ262149:SHK262150 SRF262149:SRG262150 TBB262149:TBC262150 TKX262149:TKY262150 TUT262149:TUU262150 UEP262149:UEQ262150 UOL262149:UOM262150 UYH262149:UYI262150 VID262149:VIE262150 VRZ262149:VSA262150 WBV262149:WBW262150 WLR262149:WLS262150 WVN262149:WVO262150 F327685:G327686 JB327685:JC327686 SX327685:SY327686 ACT327685:ACU327686 AMP327685:AMQ327686 AWL327685:AWM327686 BGH327685:BGI327686 BQD327685:BQE327686 BZZ327685:CAA327686 CJV327685:CJW327686 CTR327685:CTS327686 DDN327685:DDO327686 DNJ327685:DNK327686 DXF327685:DXG327686 EHB327685:EHC327686 EQX327685:EQY327686 FAT327685:FAU327686 FKP327685:FKQ327686 FUL327685:FUM327686 GEH327685:GEI327686 GOD327685:GOE327686 GXZ327685:GYA327686 HHV327685:HHW327686 HRR327685:HRS327686 IBN327685:IBO327686 ILJ327685:ILK327686 IVF327685:IVG327686 JFB327685:JFC327686 JOX327685:JOY327686 JYT327685:JYU327686 KIP327685:KIQ327686 KSL327685:KSM327686 LCH327685:LCI327686 LMD327685:LME327686 LVZ327685:LWA327686 MFV327685:MFW327686 MPR327685:MPS327686 MZN327685:MZO327686 NJJ327685:NJK327686 NTF327685:NTG327686 ODB327685:ODC327686 OMX327685:OMY327686 OWT327685:OWU327686 PGP327685:PGQ327686 PQL327685:PQM327686 QAH327685:QAI327686 QKD327685:QKE327686 QTZ327685:QUA327686 RDV327685:RDW327686 RNR327685:RNS327686 RXN327685:RXO327686 SHJ327685:SHK327686 SRF327685:SRG327686 TBB327685:TBC327686 TKX327685:TKY327686 TUT327685:TUU327686 UEP327685:UEQ327686 UOL327685:UOM327686 UYH327685:UYI327686 VID327685:VIE327686 VRZ327685:VSA327686 WBV327685:WBW327686 WLR327685:WLS327686 WVN327685:WVO327686 F393221:G393222 JB393221:JC393222 SX393221:SY393222 ACT393221:ACU393222 AMP393221:AMQ393222 AWL393221:AWM393222 BGH393221:BGI393222 BQD393221:BQE393222 BZZ393221:CAA393222 CJV393221:CJW393222 CTR393221:CTS393222 DDN393221:DDO393222 DNJ393221:DNK393222 DXF393221:DXG393222 EHB393221:EHC393222 EQX393221:EQY393222 FAT393221:FAU393222 FKP393221:FKQ393222 FUL393221:FUM393222 GEH393221:GEI393222 GOD393221:GOE393222 GXZ393221:GYA393222 HHV393221:HHW393222 HRR393221:HRS393222 IBN393221:IBO393222 ILJ393221:ILK393222 IVF393221:IVG393222 JFB393221:JFC393222 JOX393221:JOY393222 JYT393221:JYU393222 KIP393221:KIQ393222 KSL393221:KSM393222 LCH393221:LCI393222 LMD393221:LME393222 LVZ393221:LWA393222 MFV393221:MFW393222 MPR393221:MPS393222 MZN393221:MZO393222 NJJ393221:NJK393222 NTF393221:NTG393222 ODB393221:ODC393222 OMX393221:OMY393222 OWT393221:OWU393222 PGP393221:PGQ393222 PQL393221:PQM393222 QAH393221:QAI393222 QKD393221:QKE393222 QTZ393221:QUA393222 RDV393221:RDW393222 RNR393221:RNS393222 RXN393221:RXO393222 SHJ393221:SHK393222 SRF393221:SRG393222 TBB393221:TBC393222 TKX393221:TKY393222 TUT393221:TUU393222 UEP393221:UEQ393222 UOL393221:UOM393222 UYH393221:UYI393222 VID393221:VIE393222 VRZ393221:VSA393222 WBV393221:WBW393222 WLR393221:WLS393222 WVN393221:WVO393222 F458757:G458758 JB458757:JC458758 SX458757:SY458758 ACT458757:ACU458758 AMP458757:AMQ458758 AWL458757:AWM458758 BGH458757:BGI458758 BQD458757:BQE458758 BZZ458757:CAA458758 CJV458757:CJW458758 CTR458757:CTS458758 DDN458757:DDO458758 DNJ458757:DNK458758 DXF458757:DXG458758 EHB458757:EHC458758 EQX458757:EQY458758 FAT458757:FAU458758 FKP458757:FKQ458758 FUL458757:FUM458758 GEH458757:GEI458758 GOD458757:GOE458758 GXZ458757:GYA458758 HHV458757:HHW458758 HRR458757:HRS458758 IBN458757:IBO458758 ILJ458757:ILK458758 IVF458757:IVG458758 JFB458757:JFC458758 JOX458757:JOY458758 JYT458757:JYU458758 KIP458757:KIQ458758 KSL458757:KSM458758 LCH458757:LCI458758 LMD458757:LME458758 LVZ458757:LWA458758 MFV458757:MFW458758 MPR458757:MPS458758 MZN458757:MZO458758 NJJ458757:NJK458758 NTF458757:NTG458758 ODB458757:ODC458758 OMX458757:OMY458758 OWT458757:OWU458758 PGP458757:PGQ458758 PQL458757:PQM458758 QAH458757:QAI458758 QKD458757:QKE458758 QTZ458757:QUA458758 RDV458757:RDW458758 RNR458757:RNS458758 RXN458757:RXO458758 SHJ458757:SHK458758 SRF458757:SRG458758 TBB458757:TBC458758 TKX458757:TKY458758 TUT458757:TUU458758 UEP458757:UEQ458758 UOL458757:UOM458758 UYH458757:UYI458758 VID458757:VIE458758 VRZ458757:VSA458758 WBV458757:WBW458758 WLR458757:WLS458758 WVN458757:WVO458758 F524293:G524294 JB524293:JC524294 SX524293:SY524294 ACT524293:ACU524294 AMP524293:AMQ524294 AWL524293:AWM524294 BGH524293:BGI524294 BQD524293:BQE524294 BZZ524293:CAA524294 CJV524293:CJW524294 CTR524293:CTS524294 DDN524293:DDO524294 DNJ524293:DNK524294 DXF524293:DXG524294 EHB524293:EHC524294 EQX524293:EQY524294 FAT524293:FAU524294 FKP524293:FKQ524294 FUL524293:FUM524294 GEH524293:GEI524294 GOD524293:GOE524294 GXZ524293:GYA524294 HHV524293:HHW524294 HRR524293:HRS524294 IBN524293:IBO524294 ILJ524293:ILK524294 IVF524293:IVG524294 JFB524293:JFC524294 JOX524293:JOY524294 JYT524293:JYU524294 KIP524293:KIQ524294 KSL524293:KSM524294 LCH524293:LCI524294 LMD524293:LME524294 LVZ524293:LWA524294 MFV524293:MFW524294 MPR524293:MPS524294 MZN524293:MZO524294 NJJ524293:NJK524294 NTF524293:NTG524294 ODB524293:ODC524294 OMX524293:OMY524294 OWT524293:OWU524294 PGP524293:PGQ524294 PQL524293:PQM524294 QAH524293:QAI524294 QKD524293:QKE524294 QTZ524293:QUA524294 RDV524293:RDW524294 RNR524293:RNS524294 RXN524293:RXO524294 SHJ524293:SHK524294 SRF524293:SRG524294 TBB524293:TBC524294 TKX524293:TKY524294 TUT524293:TUU524294 UEP524293:UEQ524294 UOL524293:UOM524294 UYH524293:UYI524294 VID524293:VIE524294 VRZ524293:VSA524294 WBV524293:WBW524294 WLR524293:WLS524294 WVN524293:WVO524294 F589829:G589830 JB589829:JC589830 SX589829:SY589830 ACT589829:ACU589830 AMP589829:AMQ589830 AWL589829:AWM589830 BGH589829:BGI589830 BQD589829:BQE589830 BZZ589829:CAA589830 CJV589829:CJW589830 CTR589829:CTS589830 DDN589829:DDO589830 DNJ589829:DNK589830 DXF589829:DXG589830 EHB589829:EHC589830 EQX589829:EQY589830 FAT589829:FAU589830 FKP589829:FKQ589830 FUL589829:FUM589830 GEH589829:GEI589830 GOD589829:GOE589830 GXZ589829:GYA589830 HHV589829:HHW589830 HRR589829:HRS589830 IBN589829:IBO589830 ILJ589829:ILK589830 IVF589829:IVG589830 JFB589829:JFC589830 JOX589829:JOY589830 JYT589829:JYU589830 KIP589829:KIQ589830 KSL589829:KSM589830 LCH589829:LCI589830 LMD589829:LME589830 LVZ589829:LWA589830 MFV589829:MFW589830 MPR589829:MPS589830 MZN589829:MZO589830 NJJ589829:NJK589830 NTF589829:NTG589830 ODB589829:ODC589830 OMX589829:OMY589830 OWT589829:OWU589830 PGP589829:PGQ589830 PQL589829:PQM589830 QAH589829:QAI589830 QKD589829:QKE589830 QTZ589829:QUA589830 RDV589829:RDW589830 RNR589829:RNS589830 RXN589829:RXO589830 SHJ589829:SHK589830 SRF589829:SRG589830 TBB589829:TBC589830 TKX589829:TKY589830 TUT589829:TUU589830 UEP589829:UEQ589830 UOL589829:UOM589830 UYH589829:UYI589830 VID589829:VIE589830 VRZ589829:VSA589830 WBV589829:WBW589830 WLR589829:WLS589830 WVN589829:WVO589830 F655365:G655366 JB655365:JC655366 SX655365:SY655366 ACT655365:ACU655366 AMP655365:AMQ655366 AWL655365:AWM655366 BGH655365:BGI655366 BQD655365:BQE655366 BZZ655365:CAA655366 CJV655365:CJW655366 CTR655365:CTS655366 DDN655365:DDO655366 DNJ655365:DNK655366 DXF655365:DXG655366 EHB655365:EHC655366 EQX655365:EQY655366 FAT655365:FAU655366 FKP655365:FKQ655366 FUL655365:FUM655366 GEH655365:GEI655366 GOD655365:GOE655366 GXZ655365:GYA655366 HHV655365:HHW655366 HRR655365:HRS655366 IBN655365:IBO655366 ILJ655365:ILK655366 IVF655365:IVG655366 JFB655365:JFC655366 JOX655365:JOY655366 JYT655365:JYU655366 KIP655365:KIQ655366 KSL655365:KSM655366 LCH655365:LCI655366 LMD655365:LME655366 LVZ655365:LWA655366 MFV655365:MFW655366 MPR655365:MPS655366 MZN655365:MZO655366 NJJ655365:NJK655366 NTF655365:NTG655366 ODB655365:ODC655366 OMX655365:OMY655366 OWT655365:OWU655366 PGP655365:PGQ655366 PQL655365:PQM655366 QAH655365:QAI655366 QKD655365:QKE655366 QTZ655365:QUA655366 RDV655365:RDW655366 RNR655365:RNS655366 RXN655365:RXO655366 SHJ655365:SHK655366 SRF655365:SRG655366 TBB655365:TBC655366 TKX655365:TKY655366 TUT655365:TUU655366 UEP655365:UEQ655366 UOL655365:UOM655366 UYH655365:UYI655366 VID655365:VIE655366 VRZ655365:VSA655366 WBV655365:WBW655366 WLR655365:WLS655366 WVN655365:WVO655366 F720901:G720902 JB720901:JC720902 SX720901:SY720902 ACT720901:ACU720902 AMP720901:AMQ720902 AWL720901:AWM720902 BGH720901:BGI720902 BQD720901:BQE720902 BZZ720901:CAA720902 CJV720901:CJW720902 CTR720901:CTS720902 DDN720901:DDO720902 DNJ720901:DNK720902 DXF720901:DXG720902 EHB720901:EHC720902 EQX720901:EQY720902 FAT720901:FAU720902 FKP720901:FKQ720902 FUL720901:FUM720902 GEH720901:GEI720902 GOD720901:GOE720902 GXZ720901:GYA720902 HHV720901:HHW720902 HRR720901:HRS720902 IBN720901:IBO720902 ILJ720901:ILK720902 IVF720901:IVG720902 JFB720901:JFC720902 JOX720901:JOY720902 JYT720901:JYU720902 KIP720901:KIQ720902 KSL720901:KSM720902 LCH720901:LCI720902 LMD720901:LME720902 LVZ720901:LWA720902 MFV720901:MFW720902 MPR720901:MPS720902 MZN720901:MZO720902 NJJ720901:NJK720902 NTF720901:NTG720902 ODB720901:ODC720902 OMX720901:OMY720902 OWT720901:OWU720902 PGP720901:PGQ720902 PQL720901:PQM720902 QAH720901:QAI720902 QKD720901:QKE720902 QTZ720901:QUA720902 RDV720901:RDW720902 RNR720901:RNS720902 RXN720901:RXO720902 SHJ720901:SHK720902 SRF720901:SRG720902 TBB720901:TBC720902 TKX720901:TKY720902 TUT720901:TUU720902 UEP720901:UEQ720902 UOL720901:UOM720902 UYH720901:UYI720902 VID720901:VIE720902 VRZ720901:VSA720902 WBV720901:WBW720902 WLR720901:WLS720902 WVN720901:WVO720902 F786437:G786438 JB786437:JC786438 SX786437:SY786438 ACT786437:ACU786438 AMP786437:AMQ786438 AWL786437:AWM786438 BGH786437:BGI786438 BQD786437:BQE786438 BZZ786437:CAA786438 CJV786437:CJW786438 CTR786437:CTS786438 DDN786437:DDO786438 DNJ786437:DNK786438 DXF786437:DXG786438 EHB786437:EHC786438 EQX786437:EQY786438 FAT786437:FAU786438 FKP786437:FKQ786438 FUL786437:FUM786438 GEH786437:GEI786438 GOD786437:GOE786438 GXZ786437:GYA786438 HHV786437:HHW786438 HRR786437:HRS786438 IBN786437:IBO786438 ILJ786437:ILK786438 IVF786437:IVG786438 JFB786437:JFC786438 JOX786437:JOY786438 JYT786437:JYU786438 KIP786437:KIQ786438 KSL786437:KSM786438 LCH786437:LCI786438 LMD786437:LME786438 LVZ786437:LWA786438 MFV786437:MFW786438 MPR786437:MPS786438 MZN786437:MZO786438 NJJ786437:NJK786438 NTF786437:NTG786438 ODB786437:ODC786438 OMX786437:OMY786438 OWT786437:OWU786438 PGP786437:PGQ786438 PQL786437:PQM786438 QAH786437:QAI786438 QKD786437:QKE786438 QTZ786437:QUA786438 RDV786437:RDW786438 RNR786437:RNS786438 RXN786437:RXO786438 SHJ786437:SHK786438 SRF786437:SRG786438 TBB786437:TBC786438 TKX786437:TKY786438 TUT786437:TUU786438 UEP786437:UEQ786438 UOL786437:UOM786438 UYH786437:UYI786438 VID786437:VIE786438 VRZ786437:VSA786438 WBV786437:WBW786438 WLR786437:WLS786438 WVN786437:WVO786438 F851973:G851974 JB851973:JC851974 SX851973:SY851974 ACT851973:ACU851974 AMP851973:AMQ851974 AWL851973:AWM851974 BGH851973:BGI851974 BQD851973:BQE851974 BZZ851973:CAA851974 CJV851973:CJW851974 CTR851973:CTS851974 DDN851973:DDO851974 DNJ851973:DNK851974 DXF851973:DXG851974 EHB851973:EHC851974 EQX851973:EQY851974 FAT851973:FAU851974 FKP851973:FKQ851974 FUL851973:FUM851974 GEH851973:GEI851974 GOD851973:GOE851974 GXZ851973:GYA851974 HHV851973:HHW851974 HRR851973:HRS851974 IBN851973:IBO851974 ILJ851973:ILK851974 IVF851973:IVG851974 JFB851973:JFC851974 JOX851973:JOY851974 JYT851973:JYU851974 KIP851973:KIQ851974 KSL851973:KSM851974 LCH851973:LCI851974 LMD851973:LME851974 LVZ851973:LWA851974 MFV851973:MFW851974 MPR851973:MPS851974 MZN851973:MZO851974 NJJ851973:NJK851974 NTF851973:NTG851974 ODB851973:ODC851974 OMX851973:OMY851974 OWT851973:OWU851974 PGP851973:PGQ851974 PQL851973:PQM851974 QAH851973:QAI851974 QKD851973:QKE851974 QTZ851973:QUA851974 RDV851973:RDW851974 RNR851973:RNS851974 RXN851973:RXO851974 SHJ851973:SHK851974 SRF851973:SRG851974 TBB851973:TBC851974 TKX851973:TKY851974 TUT851973:TUU851974 UEP851973:UEQ851974 UOL851973:UOM851974 UYH851973:UYI851974 VID851973:VIE851974 VRZ851973:VSA851974 WBV851973:WBW851974 WLR851973:WLS851974 WVN851973:WVO851974 F917509:G917510 JB917509:JC917510 SX917509:SY917510 ACT917509:ACU917510 AMP917509:AMQ917510 AWL917509:AWM917510 BGH917509:BGI917510 BQD917509:BQE917510 BZZ917509:CAA917510 CJV917509:CJW917510 CTR917509:CTS917510 DDN917509:DDO917510 DNJ917509:DNK917510 DXF917509:DXG917510 EHB917509:EHC917510 EQX917509:EQY917510 FAT917509:FAU917510 FKP917509:FKQ917510 FUL917509:FUM917510 GEH917509:GEI917510 GOD917509:GOE917510 GXZ917509:GYA917510 HHV917509:HHW917510 HRR917509:HRS917510 IBN917509:IBO917510 ILJ917509:ILK917510 IVF917509:IVG917510 JFB917509:JFC917510 JOX917509:JOY917510 JYT917509:JYU917510 KIP917509:KIQ917510 KSL917509:KSM917510 LCH917509:LCI917510 LMD917509:LME917510 LVZ917509:LWA917510 MFV917509:MFW917510 MPR917509:MPS917510 MZN917509:MZO917510 NJJ917509:NJK917510 NTF917509:NTG917510 ODB917509:ODC917510 OMX917509:OMY917510 OWT917509:OWU917510 PGP917509:PGQ917510 PQL917509:PQM917510 QAH917509:QAI917510 QKD917509:QKE917510 QTZ917509:QUA917510 RDV917509:RDW917510 RNR917509:RNS917510 RXN917509:RXO917510 SHJ917509:SHK917510 SRF917509:SRG917510 TBB917509:TBC917510 TKX917509:TKY917510 TUT917509:TUU917510 UEP917509:UEQ917510 UOL917509:UOM917510 UYH917509:UYI917510 VID917509:VIE917510 VRZ917509:VSA917510 WBV917509:WBW917510 WLR917509:WLS917510 WVN917509:WVO917510 F983045:G983046 JB983045:JC983046 SX983045:SY983046 ACT983045:ACU983046 AMP983045:AMQ983046 AWL983045:AWM983046 BGH983045:BGI983046 BQD983045:BQE983046 BZZ983045:CAA983046 CJV983045:CJW983046 CTR983045:CTS983046 DDN983045:DDO983046 DNJ983045:DNK983046 DXF983045:DXG983046 EHB983045:EHC983046 EQX983045:EQY983046 FAT983045:FAU983046 FKP983045:FKQ983046 FUL983045:FUM983046 GEH983045:GEI983046 GOD983045:GOE983046 GXZ983045:GYA983046 HHV983045:HHW983046 HRR983045:HRS983046 IBN983045:IBO983046 ILJ983045:ILK983046 IVF983045:IVG983046 JFB983045:JFC983046 JOX983045:JOY983046 JYT983045:JYU983046 KIP983045:KIQ983046 KSL983045:KSM983046 LCH983045:LCI983046 LMD983045:LME983046 LVZ983045:LWA983046 MFV983045:MFW983046 MPR983045:MPS983046 MZN983045:MZO983046 NJJ983045:NJK983046 NTF983045:NTG983046 ODB983045:ODC983046 OMX983045:OMY983046 OWT983045:OWU983046 PGP983045:PGQ983046 PQL983045:PQM983046 QAH983045:QAI983046 QKD983045:QKE983046 QTZ983045:QUA983046 RDV983045:RDW983046 RNR983045:RNS983046 RXN983045:RXO983046 SHJ983045:SHK983046 SRF983045:SRG983046 TBB983045:TBC983046 TKX983045:TKY983046 TUT983045:TUU983046 UEP983045:UEQ983046 UOL983045:UOM983046 UYH983045:UYI983046 VID983045:VIE983046 VRZ983045:VSA983046 WBV983045:WBW983046 WLR983045:WLS983046 WVN983045:WVO983046 F37:G40 JB37:JC40 SX37:SY40 ACT37:ACU40 AMP37:AMQ40 AWL37:AWM40 BGH37:BGI40 BQD37:BQE40 BZZ37:CAA40 CJV37:CJW40 CTR37:CTS40 DDN37:DDO40 DNJ37:DNK40 DXF37:DXG40 EHB37:EHC40 EQX37:EQY40 FAT37:FAU40 FKP37:FKQ40 FUL37:FUM40 GEH37:GEI40 GOD37:GOE40 GXZ37:GYA40 HHV37:HHW40 HRR37:HRS40 IBN37:IBO40 ILJ37:ILK40 IVF37:IVG40 JFB37:JFC40 JOX37:JOY40 JYT37:JYU40 KIP37:KIQ40 KSL37:KSM40 LCH37:LCI40 LMD37:LME40 LVZ37:LWA40 MFV37:MFW40 MPR37:MPS40 MZN37:MZO40 NJJ37:NJK40 NTF37:NTG40 ODB37:ODC40 OMX37:OMY40 OWT37:OWU40 PGP37:PGQ40 PQL37:PQM40 QAH37:QAI40 QKD37:QKE40 QTZ37:QUA40 RDV37:RDW40 RNR37:RNS40 RXN37:RXO40 SHJ37:SHK40 SRF37:SRG40 TBB37:TBC40 TKX37:TKY40 TUT37:TUU40 UEP37:UEQ40 UOL37:UOM40 UYH37:UYI40 VID37:VIE40 VRZ37:VSA40 WBV37:WBW40 WLR37:WLS40 WVN37:WVO40 F65544:G65547 JB65544:JC65547 SX65544:SY65547 ACT65544:ACU65547 AMP65544:AMQ65547 AWL65544:AWM65547 BGH65544:BGI65547 BQD65544:BQE65547 BZZ65544:CAA65547 CJV65544:CJW65547 CTR65544:CTS65547 DDN65544:DDO65547 DNJ65544:DNK65547 DXF65544:DXG65547 EHB65544:EHC65547 EQX65544:EQY65547 FAT65544:FAU65547 FKP65544:FKQ65547 FUL65544:FUM65547 GEH65544:GEI65547 GOD65544:GOE65547 GXZ65544:GYA65547 HHV65544:HHW65547 HRR65544:HRS65547 IBN65544:IBO65547 ILJ65544:ILK65547 IVF65544:IVG65547 JFB65544:JFC65547 JOX65544:JOY65547 JYT65544:JYU65547 KIP65544:KIQ65547 KSL65544:KSM65547 LCH65544:LCI65547 LMD65544:LME65547 LVZ65544:LWA65547 MFV65544:MFW65547 MPR65544:MPS65547 MZN65544:MZO65547 NJJ65544:NJK65547 NTF65544:NTG65547 ODB65544:ODC65547 OMX65544:OMY65547 OWT65544:OWU65547 PGP65544:PGQ65547 PQL65544:PQM65547 QAH65544:QAI65547 QKD65544:QKE65547 QTZ65544:QUA65547 RDV65544:RDW65547 RNR65544:RNS65547 RXN65544:RXO65547 SHJ65544:SHK65547 SRF65544:SRG65547 TBB65544:TBC65547 TKX65544:TKY65547 TUT65544:TUU65547 UEP65544:UEQ65547 UOL65544:UOM65547 UYH65544:UYI65547 VID65544:VIE65547 VRZ65544:VSA65547 WBV65544:WBW65547 WLR65544:WLS65547 WVN65544:WVO65547 F131080:G131083 JB131080:JC131083 SX131080:SY131083 ACT131080:ACU131083 AMP131080:AMQ131083 AWL131080:AWM131083 BGH131080:BGI131083 BQD131080:BQE131083 BZZ131080:CAA131083 CJV131080:CJW131083 CTR131080:CTS131083 DDN131080:DDO131083 DNJ131080:DNK131083 DXF131080:DXG131083 EHB131080:EHC131083 EQX131080:EQY131083 FAT131080:FAU131083 FKP131080:FKQ131083 FUL131080:FUM131083 GEH131080:GEI131083 GOD131080:GOE131083 GXZ131080:GYA131083 HHV131080:HHW131083 HRR131080:HRS131083 IBN131080:IBO131083 ILJ131080:ILK131083 IVF131080:IVG131083 JFB131080:JFC131083 JOX131080:JOY131083 JYT131080:JYU131083 KIP131080:KIQ131083 KSL131080:KSM131083 LCH131080:LCI131083 LMD131080:LME131083 LVZ131080:LWA131083 MFV131080:MFW131083 MPR131080:MPS131083 MZN131080:MZO131083 NJJ131080:NJK131083 NTF131080:NTG131083 ODB131080:ODC131083 OMX131080:OMY131083 OWT131080:OWU131083 PGP131080:PGQ131083 PQL131080:PQM131083 QAH131080:QAI131083 QKD131080:QKE131083 QTZ131080:QUA131083 RDV131080:RDW131083 RNR131080:RNS131083 RXN131080:RXO131083 SHJ131080:SHK131083 SRF131080:SRG131083 TBB131080:TBC131083 TKX131080:TKY131083 TUT131080:TUU131083 UEP131080:UEQ131083 UOL131080:UOM131083 UYH131080:UYI131083 VID131080:VIE131083 VRZ131080:VSA131083 WBV131080:WBW131083 WLR131080:WLS131083 WVN131080:WVO131083 F196616:G196619 JB196616:JC196619 SX196616:SY196619 ACT196616:ACU196619 AMP196616:AMQ196619 AWL196616:AWM196619 BGH196616:BGI196619 BQD196616:BQE196619 BZZ196616:CAA196619 CJV196616:CJW196619 CTR196616:CTS196619 DDN196616:DDO196619 DNJ196616:DNK196619 DXF196616:DXG196619 EHB196616:EHC196619 EQX196616:EQY196619 FAT196616:FAU196619 FKP196616:FKQ196619 FUL196616:FUM196619 GEH196616:GEI196619 GOD196616:GOE196619 GXZ196616:GYA196619 HHV196616:HHW196619 HRR196616:HRS196619 IBN196616:IBO196619 ILJ196616:ILK196619 IVF196616:IVG196619 JFB196616:JFC196619 JOX196616:JOY196619 JYT196616:JYU196619 KIP196616:KIQ196619 KSL196616:KSM196619 LCH196616:LCI196619 LMD196616:LME196619 LVZ196616:LWA196619 MFV196616:MFW196619 MPR196616:MPS196619 MZN196616:MZO196619 NJJ196616:NJK196619 NTF196616:NTG196619 ODB196616:ODC196619 OMX196616:OMY196619 OWT196616:OWU196619 PGP196616:PGQ196619 PQL196616:PQM196619 QAH196616:QAI196619 QKD196616:QKE196619 QTZ196616:QUA196619 RDV196616:RDW196619 RNR196616:RNS196619 RXN196616:RXO196619 SHJ196616:SHK196619 SRF196616:SRG196619 TBB196616:TBC196619 TKX196616:TKY196619 TUT196616:TUU196619 UEP196616:UEQ196619 UOL196616:UOM196619 UYH196616:UYI196619 VID196616:VIE196619 VRZ196616:VSA196619 WBV196616:WBW196619 WLR196616:WLS196619 WVN196616:WVO196619 F262152:G262155 JB262152:JC262155 SX262152:SY262155 ACT262152:ACU262155 AMP262152:AMQ262155 AWL262152:AWM262155 BGH262152:BGI262155 BQD262152:BQE262155 BZZ262152:CAA262155 CJV262152:CJW262155 CTR262152:CTS262155 DDN262152:DDO262155 DNJ262152:DNK262155 DXF262152:DXG262155 EHB262152:EHC262155 EQX262152:EQY262155 FAT262152:FAU262155 FKP262152:FKQ262155 FUL262152:FUM262155 GEH262152:GEI262155 GOD262152:GOE262155 GXZ262152:GYA262155 HHV262152:HHW262155 HRR262152:HRS262155 IBN262152:IBO262155 ILJ262152:ILK262155 IVF262152:IVG262155 JFB262152:JFC262155 JOX262152:JOY262155 JYT262152:JYU262155 KIP262152:KIQ262155 KSL262152:KSM262155 LCH262152:LCI262155 LMD262152:LME262155 LVZ262152:LWA262155 MFV262152:MFW262155 MPR262152:MPS262155 MZN262152:MZO262155 NJJ262152:NJK262155 NTF262152:NTG262155 ODB262152:ODC262155 OMX262152:OMY262155 OWT262152:OWU262155 PGP262152:PGQ262155 PQL262152:PQM262155 QAH262152:QAI262155 QKD262152:QKE262155 QTZ262152:QUA262155 RDV262152:RDW262155 RNR262152:RNS262155 RXN262152:RXO262155 SHJ262152:SHK262155 SRF262152:SRG262155 TBB262152:TBC262155 TKX262152:TKY262155 TUT262152:TUU262155 UEP262152:UEQ262155 UOL262152:UOM262155 UYH262152:UYI262155 VID262152:VIE262155 VRZ262152:VSA262155 WBV262152:WBW262155 WLR262152:WLS262155 WVN262152:WVO262155 F327688:G327691 JB327688:JC327691 SX327688:SY327691 ACT327688:ACU327691 AMP327688:AMQ327691 AWL327688:AWM327691 BGH327688:BGI327691 BQD327688:BQE327691 BZZ327688:CAA327691 CJV327688:CJW327691 CTR327688:CTS327691 DDN327688:DDO327691 DNJ327688:DNK327691 DXF327688:DXG327691 EHB327688:EHC327691 EQX327688:EQY327691 FAT327688:FAU327691 FKP327688:FKQ327691 FUL327688:FUM327691 GEH327688:GEI327691 GOD327688:GOE327691 GXZ327688:GYA327691 HHV327688:HHW327691 HRR327688:HRS327691 IBN327688:IBO327691 ILJ327688:ILK327691 IVF327688:IVG327691 JFB327688:JFC327691 JOX327688:JOY327691 JYT327688:JYU327691 KIP327688:KIQ327691 KSL327688:KSM327691 LCH327688:LCI327691 LMD327688:LME327691 LVZ327688:LWA327691 MFV327688:MFW327691 MPR327688:MPS327691 MZN327688:MZO327691 NJJ327688:NJK327691 NTF327688:NTG327691 ODB327688:ODC327691 OMX327688:OMY327691 OWT327688:OWU327691 PGP327688:PGQ327691 PQL327688:PQM327691 QAH327688:QAI327691 QKD327688:QKE327691 QTZ327688:QUA327691 RDV327688:RDW327691 RNR327688:RNS327691 RXN327688:RXO327691 SHJ327688:SHK327691 SRF327688:SRG327691 TBB327688:TBC327691 TKX327688:TKY327691 TUT327688:TUU327691 UEP327688:UEQ327691 UOL327688:UOM327691 UYH327688:UYI327691 VID327688:VIE327691 VRZ327688:VSA327691 WBV327688:WBW327691 WLR327688:WLS327691 WVN327688:WVO327691 F393224:G393227 JB393224:JC393227 SX393224:SY393227 ACT393224:ACU393227 AMP393224:AMQ393227 AWL393224:AWM393227 BGH393224:BGI393227 BQD393224:BQE393227 BZZ393224:CAA393227 CJV393224:CJW393227 CTR393224:CTS393227 DDN393224:DDO393227 DNJ393224:DNK393227 DXF393224:DXG393227 EHB393224:EHC393227 EQX393224:EQY393227 FAT393224:FAU393227 FKP393224:FKQ393227 FUL393224:FUM393227 GEH393224:GEI393227 GOD393224:GOE393227 GXZ393224:GYA393227 HHV393224:HHW393227 HRR393224:HRS393227 IBN393224:IBO393227 ILJ393224:ILK393227 IVF393224:IVG393227 JFB393224:JFC393227 JOX393224:JOY393227 JYT393224:JYU393227 KIP393224:KIQ393227 KSL393224:KSM393227 LCH393224:LCI393227 LMD393224:LME393227 LVZ393224:LWA393227 MFV393224:MFW393227 MPR393224:MPS393227 MZN393224:MZO393227 NJJ393224:NJK393227 NTF393224:NTG393227 ODB393224:ODC393227 OMX393224:OMY393227 OWT393224:OWU393227 PGP393224:PGQ393227 PQL393224:PQM393227 QAH393224:QAI393227 QKD393224:QKE393227 QTZ393224:QUA393227 RDV393224:RDW393227 RNR393224:RNS393227 RXN393224:RXO393227 SHJ393224:SHK393227 SRF393224:SRG393227 TBB393224:TBC393227 TKX393224:TKY393227 TUT393224:TUU393227 UEP393224:UEQ393227 UOL393224:UOM393227 UYH393224:UYI393227 VID393224:VIE393227 VRZ393224:VSA393227 WBV393224:WBW393227 WLR393224:WLS393227 WVN393224:WVO393227 F458760:G458763 JB458760:JC458763 SX458760:SY458763 ACT458760:ACU458763 AMP458760:AMQ458763 AWL458760:AWM458763 BGH458760:BGI458763 BQD458760:BQE458763 BZZ458760:CAA458763 CJV458760:CJW458763 CTR458760:CTS458763 DDN458760:DDO458763 DNJ458760:DNK458763 DXF458760:DXG458763 EHB458760:EHC458763 EQX458760:EQY458763 FAT458760:FAU458763 FKP458760:FKQ458763 FUL458760:FUM458763 GEH458760:GEI458763 GOD458760:GOE458763 GXZ458760:GYA458763 HHV458760:HHW458763 HRR458760:HRS458763 IBN458760:IBO458763 ILJ458760:ILK458763 IVF458760:IVG458763 JFB458760:JFC458763 JOX458760:JOY458763 JYT458760:JYU458763 KIP458760:KIQ458763 KSL458760:KSM458763 LCH458760:LCI458763 LMD458760:LME458763 LVZ458760:LWA458763 MFV458760:MFW458763 MPR458760:MPS458763 MZN458760:MZO458763 NJJ458760:NJK458763 NTF458760:NTG458763 ODB458760:ODC458763 OMX458760:OMY458763 OWT458760:OWU458763 PGP458760:PGQ458763 PQL458760:PQM458763 QAH458760:QAI458763 QKD458760:QKE458763 QTZ458760:QUA458763 RDV458760:RDW458763 RNR458760:RNS458763 RXN458760:RXO458763 SHJ458760:SHK458763 SRF458760:SRG458763 TBB458760:TBC458763 TKX458760:TKY458763 TUT458760:TUU458763 UEP458760:UEQ458763 UOL458760:UOM458763 UYH458760:UYI458763 VID458760:VIE458763 VRZ458760:VSA458763 WBV458760:WBW458763 WLR458760:WLS458763 WVN458760:WVO458763 F524296:G524299 JB524296:JC524299 SX524296:SY524299 ACT524296:ACU524299 AMP524296:AMQ524299 AWL524296:AWM524299 BGH524296:BGI524299 BQD524296:BQE524299 BZZ524296:CAA524299 CJV524296:CJW524299 CTR524296:CTS524299 DDN524296:DDO524299 DNJ524296:DNK524299 DXF524296:DXG524299 EHB524296:EHC524299 EQX524296:EQY524299 FAT524296:FAU524299 FKP524296:FKQ524299 FUL524296:FUM524299 GEH524296:GEI524299 GOD524296:GOE524299 GXZ524296:GYA524299 HHV524296:HHW524299 HRR524296:HRS524299 IBN524296:IBO524299 ILJ524296:ILK524299 IVF524296:IVG524299 JFB524296:JFC524299 JOX524296:JOY524299 JYT524296:JYU524299 KIP524296:KIQ524299 KSL524296:KSM524299 LCH524296:LCI524299 LMD524296:LME524299 LVZ524296:LWA524299 MFV524296:MFW524299 MPR524296:MPS524299 MZN524296:MZO524299 NJJ524296:NJK524299 NTF524296:NTG524299 ODB524296:ODC524299 OMX524296:OMY524299 OWT524296:OWU524299 PGP524296:PGQ524299 PQL524296:PQM524299 QAH524296:QAI524299 QKD524296:QKE524299 QTZ524296:QUA524299 RDV524296:RDW524299 RNR524296:RNS524299 RXN524296:RXO524299 SHJ524296:SHK524299 SRF524296:SRG524299 TBB524296:TBC524299 TKX524296:TKY524299 TUT524296:TUU524299 UEP524296:UEQ524299 UOL524296:UOM524299 UYH524296:UYI524299 VID524296:VIE524299 VRZ524296:VSA524299 WBV524296:WBW524299 WLR524296:WLS524299 WVN524296:WVO524299 F589832:G589835 JB589832:JC589835 SX589832:SY589835 ACT589832:ACU589835 AMP589832:AMQ589835 AWL589832:AWM589835 BGH589832:BGI589835 BQD589832:BQE589835 BZZ589832:CAA589835 CJV589832:CJW589835 CTR589832:CTS589835 DDN589832:DDO589835 DNJ589832:DNK589835 DXF589832:DXG589835 EHB589832:EHC589835 EQX589832:EQY589835 FAT589832:FAU589835 FKP589832:FKQ589835 FUL589832:FUM589835 GEH589832:GEI589835 GOD589832:GOE589835 GXZ589832:GYA589835 HHV589832:HHW589835 HRR589832:HRS589835 IBN589832:IBO589835 ILJ589832:ILK589835 IVF589832:IVG589835 JFB589832:JFC589835 JOX589832:JOY589835 JYT589832:JYU589835 KIP589832:KIQ589835 KSL589832:KSM589835 LCH589832:LCI589835 LMD589832:LME589835 LVZ589832:LWA589835 MFV589832:MFW589835 MPR589832:MPS589835 MZN589832:MZO589835 NJJ589832:NJK589835 NTF589832:NTG589835 ODB589832:ODC589835 OMX589832:OMY589835 OWT589832:OWU589835 PGP589832:PGQ589835 PQL589832:PQM589835 QAH589832:QAI589835 QKD589832:QKE589835 QTZ589832:QUA589835 RDV589832:RDW589835 RNR589832:RNS589835 RXN589832:RXO589835 SHJ589832:SHK589835 SRF589832:SRG589835 TBB589832:TBC589835 TKX589832:TKY589835 TUT589832:TUU589835 UEP589832:UEQ589835 UOL589832:UOM589835 UYH589832:UYI589835 VID589832:VIE589835 VRZ589832:VSA589835 WBV589832:WBW589835 WLR589832:WLS589835 WVN589832:WVO589835 F655368:G655371 JB655368:JC655371 SX655368:SY655371 ACT655368:ACU655371 AMP655368:AMQ655371 AWL655368:AWM655371 BGH655368:BGI655371 BQD655368:BQE655371 BZZ655368:CAA655371 CJV655368:CJW655371 CTR655368:CTS655371 DDN655368:DDO655371 DNJ655368:DNK655371 DXF655368:DXG655371 EHB655368:EHC655371 EQX655368:EQY655371 FAT655368:FAU655371 FKP655368:FKQ655371 FUL655368:FUM655371 GEH655368:GEI655371 GOD655368:GOE655371 GXZ655368:GYA655371 HHV655368:HHW655371 HRR655368:HRS655371 IBN655368:IBO655371 ILJ655368:ILK655371 IVF655368:IVG655371 JFB655368:JFC655371 JOX655368:JOY655371 JYT655368:JYU655371 KIP655368:KIQ655371 KSL655368:KSM655371 LCH655368:LCI655371 LMD655368:LME655371 LVZ655368:LWA655371 MFV655368:MFW655371 MPR655368:MPS655371 MZN655368:MZO655371 NJJ655368:NJK655371 NTF655368:NTG655371 ODB655368:ODC655371 OMX655368:OMY655371 OWT655368:OWU655371 PGP655368:PGQ655371 PQL655368:PQM655371 QAH655368:QAI655371 QKD655368:QKE655371 QTZ655368:QUA655371 RDV655368:RDW655371 RNR655368:RNS655371 RXN655368:RXO655371 SHJ655368:SHK655371 SRF655368:SRG655371 TBB655368:TBC655371 TKX655368:TKY655371 TUT655368:TUU655371 UEP655368:UEQ655371 UOL655368:UOM655371 UYH655368:UYI655371 VID655368:VIE655371 VRZ655368:VSA655371 WBV655368:WBW655371 WLR655368:WLS655371 WVN655368:WVO655371 F720904:G720907 JB720904:JC720907 SX720904:SY720907 ACT720904:ACU720907 AMP720904:AMQ720907 AWL720904:AWM720907 BGH720904:BGI720907 BQD720904:BQE720907 BZZ720904:CAA720907 CJV720904:CJW720907 CTR720904:CTS720907 DDN720904:DDO720907 DNJ720904:DNK720907 DXF720904:DXG720907 EHB720904:EHC720907 EQX720904:EQY720907 FAT720904:FAU720907 FKP720904:FKQ720907 FUL720904:FUM720907 GEH720904:GEI720907 GOD720904:GOE720907 GXZ720904:GYA720907 HHV720904:HHW720907 HRR720904:HRS720907 IBN720904:IBO720907 ILJ720904:ILK720907 IVF720904:IVG720907 JFB720904:JFC720907 JOX720904:JOY720907 JYT720904:JYU720907 KIP720904:KIQ720907 KSL720904:KSM720907 LCH720904:LCI720907 LMD720904:LME720907 LVZ720904:LWA720907 MFV720904:MFW720907 MPR720904:MPS720907 MZN720904:MZO720907 NJJ720904:NJK720907 NTF720904:NTG720907 ODB720904:ODC720907 OMX720904:OMY720907 OWT720904:OWU720907 PGP720904:PGQ720907 PQL720904:PQM720907 QAH720904:QAI720907 QKD720904:QKE720907 QTZ720904:QUA720907 RDV720904:RDW720907 RNR720904:RNS720907 RXN720904:RXO720907 SHJ720904:SHK720907 SRF720904:SRG720907 TBB720904:TBC720907 TKX720904:TKY720907 TUT720904:TUU720907 UEP720904:UEQ720907 UOL720904:UOM720907 UYH720904:UYI720907 VID720904:VIE720907 VRZ720904:VSA720907 WBV720904:WBW720907 WLR720904:WLS720907 WVN720904:WVO720907 F786440:G786443 JB786440:JC786443 SX786440:SY786443 ACT786440:ACU786443 AMP786440:AMQ786443 AWL786440:AWM786443 BGH786440:BGI786443 BQD786440:BQE786443 BZZ786440:CAA786443 CJV786440:CJW786443 CTR786440:CTS786443 DDN786440:DDO786443 DNJ786440:DNK786443 DXF786440:DXG786443 EHB786440:EHC786443 EQX786440:EQY786443 FAT786440:FAU786443 FKP786440:FKQ786443 FUL786440:FUM786443 GEH786440:GEI786443 GOD786440:GOE786443 GXZ786440:GYA786443 HHV786440:HHW786443 HRR786440:HRS786443 IBN786440:IBO786443 ILJ786440:ILK786443 IVF786440:IVG786443 JFB786440:JFC786443 JOX786440:JOY786443 JYT786440:JYU786443 KIP786440:KIQ786443 KSL786440:KSM786443 LCH786440:LCI786443 LMD786440:LME786443 LVZ786440:LWA786443 MFV786440:MFW786443 MPR786440:MPS786443 MZN786440:MZO786443 NJJ786440:NJK786443 NTF786440:NTG786443 ODB786440:ODC786443 OMX786440:OMY786443 OWT786440:OWU786443 PGP786440:PGQ786443 PQL786440:PQM786443 QAH786440:QAI786443 QKD786440:QKE786443 QTZ786440:QUA786443 RDV786440:RDW786443 RNR786440:RNS786443 RXN786440:RXO786443 SHJ786440:SHK786443 SRF786440:SRG786443 TBB786440:TBC786443 TKX786440:TKY786443 TUT786440:TUU786443 UEP786440:UEQ786443 UOL786440:UOM786443 UYH786440:UYI786443 VID786440:VIE786443 VRZ786440:VSA786443 WBV786440:WBW786443 WLR786440:WLS786443 WVN786440:WVO786443 F851976:G851979 JB851976:JC851979 SX851976:SY851979 ACT851976:ACU851979 AMP851976:AMQ851979 AWL851976:AWM851979 BGH851976:BGI851979 BQD851976:BQE851979 BZZ851976:CAA851979 CJV851976:CJW851979 CTR851976:CTS851979 DDN851976:DDO851979 DNJ851976:DNK851979 DXF851976:DXG851979 EHB851976:EHC851979 EQX851976:EQY851979 FAT851976:FAU851979 FKP851976:FKQ851979 FUL851976:FUM851979 GEH851976:GEI851979 GOD851976:GOE851979 GXZ851976:GYA851979 HHV851976:HHW851979 HRR851976:HRS851979 IBN851976:IBO851979 ILJ851976:ILK851979 IVF851976:IVG851979 JFB851976:JFC851979 JOX851976:JOY851979 JYT851976:JYU851979 KIP851976:KIQ851979 KSL851976:KSM851979 LCH851976:LCI851979 LMD851976:LME851979 LVZ851976:LWA851979 MFV851976:MFW851979 MPR851976:MPS851979 MZN851976:MZO851979 NJJ851976:NJK851979 NTF851976:NTG851979 ODB851976:ODC851979 OMX851976:OMY851979 OWT851976:OWU851979 PGP851976:PGQ851979 PQL851976:PQM851979 QAH851976:QAI851979 QKD851976:QKE851979 QTZ851976:QUA851979 RDV851976:RDW851979 RNR851976:RNS851979 RXN851976:RXO851979 SHJ851976:SHK851979 SRF851976:SRG851979 TBB851976:TBC851979 TKX851976:TKY851979 TUT851976:TUU851979 UEP851976:UEQ851979 UOL851976:UOM851979 UYH851976:UYI851979 VID851976:VIE851979 VRZ851976:VSA851979 WBV851976:WBW851979 WLR851976:WLS851979 WVN851976:WVO851979 F917512:G917515 JB917512:JC917515 SX917512:SY917515 ACT917512:ACU917515 AMP917512:AMQ917515 AWL917512:AWM917515 BGH917512:BGI917515 BQD917512:BQE917515 BZZ917512:CAA917515 CJV917512:CJW917515 CTR917512:CTS917515 DDN917512:DDO917515 DNJ917512:DNK917515 DXF917512:DXG917515 EHB917512:EHC917515 EQX917512:EQY917515 FAT917512:FAU917515 FKP917512:FKQ917515 FUL917512:FUM917515 GEH917512:GEI917515 GOD917512:GOE917515 GXZ917512:GYA917515 HHV917512:HHW917515 HRR917512:HRS917515 IBN917512:IBO917515 ILJ917512:ILK917515 IVF917512:IVG917515 JFB917512:JFC917515 JOX917512:JOY917515 JYT917512:JYU917515 KIP917512:KIQ917515 KSL917512:KSM917515 LCH917512:LCI917515 LMD917512:LME917515 LVZ917512:LWA917515 MFV917512:MFW917515 MPR917512:MPS917515 MZN917512:MZO917515 NJJ917512:NJK917515 NTF917512:NTG917515 ODB917512:ODC917515 OMX917512:OMY917515 OWT917512:OWU917515 PGP917512:PGQ917515 PQL917512:PQM917515 QAH917512:QAI917515 QKD917512:QKE917515 QTZ917512:QUA917515 RDV917512:RDW917515 RNR917512:RNS917515 RXN917512:RXO917515 SHJ917512:SHK917515 SRF917512:SRG917515 TBB917512:TBC917515 TKX917512:TKY917515 TUT917512:TUU917515 UEP917512:UEQ917515 UOL917512:UOM917515 UYH917512:UYI917515 VID917512:VIE917515 VRZ917512:VSA917515 WBV917512:WBW917515 WLR917512:WLS917515 WVN917512:WVO917515 F983048:G983051 JB983048:JC983051 SX983048:SY983051 ACT983048:ACU983051 AMP983048:AMQ983051 AWL983048:AWM983051 BGH983048:BGI983051 BQD983048:BQE983051 BZZ983048:CAA983051 CJV983048:CJW983051 CTR983048:CTS983051 DDN983048:DDO983051 DNJ983048:DNK983051 DXF983048:DXG983051 EHB983048:EHC983051 EQX983048:EQY983051 FAT983048:FAU983051 FKP983048:FKQ983051 FUL983048:FUM983051 GEH983048:GEI983051 GOD983048:GOE983051 GXZ983048:GYA983051 HHV983048:HHW983051 HRR983048:HRS983051 IBN983048:IBO983051 ILJ983048:ILK983051 IVF983048:IVG983051 JFB983048:JFC983051 JOX983048:JOY983051 JYT983048:JYU983051 KIP983048:KIQ983051 KSL983048:KSM983051 LCH983048:LCI983051 LMD983048:LME983051 LVZ983048:LWA983051 MFV983048:MFW983051 MPR983048:MPS983051 MZN983048:MZO983051 NJJ983048:NJK983051 NTF983048:NTG983051 ODB983048:ODC983051 OMX983048:OMY983051 OWT983048:OWU983051 PGP983048:PGQ983051 PQL983048:PQM983051 QAH983048:QAI983051 QKD983048:QKE983051 QTZ983048:QUA983051 RDV983048:RDW983051 RNR983048:RNS983051 RXN983048:RXO983051 SHJ983048:SHK983051 SRF983048:SRG983051 TBB983048:TBC983051 TKX983048:TKY983051 TUT983048:TUU983051 UEP983048:UEQ983051 UOL983048:UOM983051 UYH983048:UYI983051 VID983048:VIE983051 VRZ983048:VSA983051 WBV983048:WBW983051 WLR983048:WLS983051 WVN983048:WVO983051 J37:J40 JF37:JF40 TB37:TB40 ACX37:ACX40 AMT37:AMT40 AWP37:AWP40 BGL37:BGL40 BQH37:BQH40 CAD37:CAD40 CJZ37:CJZ40 CTV37:CTV40 DDR37:DDR40 DNN37:DNN40 DXJ37:DXJ40 EHF37:EHF40 ERB37:ERB40 FAX37:FAX40 FKT37:FKT40 FUP37:FUP40 GEL37:GEL40 GOH37:GOH40 GYD37:GYD40 HHZ37:HHZ40 HRV37:HRV40 IBR37:IBR40 ILN37:ILN40 IVJ37:IVJ40 JFF37:JFF40 JPB37:JPB40 JYX37:JYX40 KIT37:KIT40 KSP37:KSP40 LCL37:LCL40 LMH37:LMH40 LWD37:LWD40 MFZ37:MFZ40 MPV37:MPV40 MZR37:MZR40 NJN37:NJN40 NTJ37:NTJ40 ODF37:ODF40 ONB37:ONB40 OWX37:OWX40 PGT37:PGT40 PQP37:PQP40 QAL37:QAL40 QKH37:QKH40 QUD37:QUD40 RDZ37:RDZ40 RNV37:RNV40 RXR37:RXR40 SHN37:SHN40 SRJ37:SRJ40 TBF37:TBF40 TLB37:TLB40 TUX37:TUX40 UET37:UET40 UOP37:UOP40 UYL37:UYL40 VIH37:VIH40 VSD37:VSD40 WBZ37:WBZ40 WLV37:WLV40 WVR37:WVR40 J65544:J65547 JF65544:JF65547 TB65544:TB65547 ACX65544:ACX65547 AMT65544:AMT65547 AWP65544:AWP65547 BGL65544:BGL65547 BQH65544:BQH65547 CAD65544:CAD65547 CJZ65544:CJZ65547 CTV65544:CTV65547 DDR65544:DDR65547 DNN65544:DNN65547 DXJ65544:DXJ65547 EHF65544:EHF65547 ERB65544:ERB65547 FAX65544:FAX65547 FKT65544:FKT65547 FUP65544:FUP65547 GEL65544:GEL65547 GOH65544:GOH65547 GYD65544:GYD65547 HHZ65544:HHZ65547 HRV65544:HRV65547 IBR65544:IBR65547 ILN65544:ILN65547 IVJ65544:IVJ65547 JFF65544:JFF65547 JPB65544:JPB65547 JYX65544:JYX65547 KIT65544:KIT65547 KSP65544:KSP65547 LCL65544:LCL65547 LMH65544:LMH65547 LWD65544:LWD65547 MFZ65544:MFZ65547 MPV65544:MPV65547 MZR65544:MZR65547 NJN65544:NJN65547 NTJ65544:NTJ65547 ODF65544:ODF65547 ONB65544:ONB65547 OWX65544:OWX65547 PGT65544:PGT65547 PQP65544:PQP65547 QAL65544:QAL65547 QKH65544:QKH65547 QUD65544:QUD65547 RDZ65544:RDZ65547 RNV65544:RNV65547 RXR65544:RXR65547 SHN65544:SHN65547 SRJ65544:SRJ65547 TBF65544:TBF65547 TLB65544:TLB65547 TUX65544:TUX65547 UET65544:UET65547 UOP65544:UOP65547 UYL65544:UYL65547 VIH65544:VIH65547 VSD65544:VSD65547 WBZ65544:WBZ65547 WLV65544:WLV65547 WVR65544:WVR65547 J131080:J131083 JF131080:JF131083 TB131080:TB131083 ACX131080:ACX131083 AMT131080:AMT131083 AWP131080:AWP131083 BGL131080:BGL131083 BQH131080:BQH131083 CAD131080:CAD131083 CJZ131080:CJZ131083 CTV131080:CTV131083 DDR131080:DDR131083 DNN131080:DNN131083 DXJ131080:DXJ131083 EHF131080:EHF131083 ERB131080:ERB131083 FAX131080:FAX131083 FKT131080:FKT131083 FUP131080:FUP131083 GEL131080:GEL131083 GOH131080:GOH131083 GYD131080:GYD131083 HHZ131080:HHZ131083 HRV131080:HRV131083 IBR131080:IBR131083 ILN131080:ILN131083 IVJ131080:IVJ131083 JFF131080:JFF131083 JPB131080:JPB131083 JYX131080:JYX131083 KIT131080:KIT131083 KSP131080:KSP131083 LCL131080:LCL131083 LMH131080:LMH131083 LWD131080:LWD131083 MFZ131080:MFZ131083 MPV131080:MPV131083 MZR131080:MZR131083 NJN131080:NJN131083 NTJ131080:NTJ131083 ODF131080:ODF131083 ONB131080:ONB131083 OWX131080:OWX131083 PGT131080:PGT131083 PQP131080:PQP131083 QAL131080:QAL131083 QKH131080:QKH131083 QUD131080:QUD131083 RDZ131080:RDZ131083 RNV131080:RNV131083 RXR131080:RXR131083 SHN131080:SHN131083 SRJ131080:SRJ131083 TBF131080:TBF131083 TLB131080:TLB131083 TUX131080:TUX131083 UET131080:UET131083 UOP131080:UOP131083 UYL131080:UYL131083 VIH131080:VIH131083 VSD131080:VSD131083 WBZ131080:WBZ131083 WLV131080:WLV131083 WVR131080:WVR131083 J196616:J196619 JF196616:JF196619 TB196616:TB196619 ACX196616:ACX196619 AMT196616:AMT196619 AWP196616:AWP196619 BGL196616:BGL196619 BQH196616:BQH196619 CAD196616:CAD196619 CJZ196616:CJZ196619 CTV196616:CTV196619 DDR196616:DDR196619 DNN196616:DNN196619 DXJ196616:DXJ196619 EHF196616:EHF196619 ERB196616:ERB196619 FAX196616:FAX196619 FKT196616:FKT196619 FUP196616:FUP196619 GEL196616:GEL196619 GOH196616:GOH196619 GYD196616:GYD196619 HHZ196616:HHZ196619 HRV196616:HRV196619 IBR196616:IBR196619 ILN196616:ILN196619 IVJ196616:IVJ196619 JFF196616:JFF196619 JPB196616:JPB196619 JYX196616:JYX196619 KIT196616:KIT196619 KSP196616:KSP196619 LCL196616:LCL196619 LMH196616:LMH196619 LWD196616:LWD196619 MFZ196616:MFZ196619 MPV196616:MPV196619 MZR196616:MZR196619 NJN196616:NJN196619 NTJ196616:NTJ196619 ODF196616:ODF196619 ONB196616:ONB196619 OWX196616:OWX196619 PGT196616:PGT196619 PQP196616:PQP196619 QAL196616:QAL196619 QKH196616:QKH196619 QUD196616:QUD196619 RDZ196616:RDZ196619 RNV196616:RNV196619 RXR196616:RXR196619 SHN196616:SHN196619 SRJ196616:SRJ196619 TBF196616:TBF196619 TLB196616:TLB196619 TUX196616:TUX196619 UET196616:UET196619 UOP196616:UOP196619 UYL196616:UYL196619 VIH196616:VIH196619 VSD196616:VSD196619 WBZ196616:WBZ196619 WLV196616:WLV196619 WVR196616:WVR196619 J262152:J262155 JF262152:JF262155 TB262152:TB262155 ACX262152:ACX262155 AMT262152:AMT262155 AWP262152:AWP262155 BGL262152:BGL262155 BQH262152:BQH262155 CAD262152:CAD262155 CJZ262152:CJZ262155 CTV262152:CTV262155 DDR262152:DDR262155 DNN262152:DNN262155 DXJ262152:DXJ262155 EHF262152:EHF262155 ERB262152:ERB262155 FAX262152:FAX262155 FKT262152:FKT262155 FUP262152:FUP262155 GEL262152:GEL262155 GOH262152:GOH262155 GYD262152:GYD262155 HHZ262152:HHZ262155 HRV262152:HRV262155 IBR262152:IBR262155 ILN262152:ILN262155 IVJ262152:IVJ262155 JFF262152:JFF262155 JPB262152:JPB262155 JYX262152:JYX262155 KIT262152:KIT262155 KSP262152:KSP262155 LCL262152:LCL262155 LMH262152:LMH262155 LWD262152:LWD262155 MFZ262152:MFZ262155 MPV262152:MPV262155 MZR262152:MZR262155 NJN262152:NJN262155 NTJ262152:NTJ262155 ODF262152:ODF262155 ONB262152:ONB262155 OWX262152:OWX262155 PGT262152:PGT262155 PQP262152:PQP262155 QAL262152:QAL262155 QKH262152:QKH262155 QUD262152:QUD262155 RDZ262152:RDZ262155 RNV262152:RNV262155 RXR262152:RXR262155 SHN262152:SHN262155 SRJ262152:SRJ262155 TBF262152:TBF262155 TLB262152:TLB262155 TUX262152:TUX262155 UET262152:UET262155 UOP262152:UOP262155 UYL262152:UYL262155 VIH262152:VIH262155 VSD262152:VSD262155 WBZ262152:WBZ262155 WLV262152:WLV262155 WVR262152:WVR262155 J327688:J327691 JF327688:JF327691 TB327688:TB327691 ACX327688:ACX327691 AMT327688:AMT327691 AWP327688:AWP327691 BGL327688:BGL327691 BQH327688:BQH327691 CAD327688:CAD327691 CJZ327688:CJZ327691 CTV327688:CTV327691 DDR327688:DDR327691 DNN327688:DNN327691 DXJ327688:DXJ327691 EHF327688:EHF327691 ERB327688:ERB327691 FAX327688:FAX327691 FKT327688:FKT327691 FUP327688:FUP327691 GEL327688:GEL327691 GOH327688:GOH327691 GYD327688:GYD327691 HHZ327688:HHZ327691 HRV327688:HRV327691 IBR327688:IBR327691 ILN327688:ILN327691 IVJ327688:IVJ327691 JFF327688:JFF327691 JPB327688:JPB327691 JYX327688:JYX327691 KIT327688:KIT327691 KSP327688:KSP327691 LCL327688:LCL327691 LMH327688:LMH327691 LWD327688:LWD327691 MFZ327688:MFZ327691 MPV327688:MPV327691 MZR327688:MZR327691 NJN327688:NJN327691 NTJ327688:NTJ327691 ODF327688:ODF327691 ONB327688:ONB327691 OWX327688:OWX327691 PGT327688:PGT327691 PQP327688:PQP327691 QAL327688:QAL327691 QKH327688:QKH327691 QUD327688:QUD327691 RDZ327688:RDZ327691 RNV327688:RNV327691 RXR327688:RXR327691 SHN327688:SHN327691 SRJ327688:SRJ327691 TBF327688:TBF327691 TLB327688:TLB327691 TUX327688:TUX327691 UET327688:UET327691 UOP327688:UOP327691 UYL327688:UYL327691 VIH327688:VIH327691 VSD327688:VSD327691 WBZ327688:WBZ327691 WLV327688:WLV327691 WVR327688:WVR327691 J393224:J393227 JF393224:JF393227 TB393224:TB393227 ACX393224:ACX393227 AMT393224:AMT393227 AWP393224:AWP393227 BGL393224:BGL393227 BQH393224:BQH393227 CAD393224:CAD393227 CJZ393224:CJZ393227 CTV393224:CTV393227 DDR393224:DDR393227 DNN393224:DNN393227 DXJ393224:DXJ393227 EHF393224:EHF393227 ERB393224:ERB393227 FAX393224:FAX393227 FKT393224:FKT393227 FUP393224:FUP393227 GEL393224:GEL393227 GOH393224:GOH393227 GYD393224:GYD393227 HHZ393224:HHZ393227 HRV393224:HRV393227 IBR393224:IBR393227 ILN393224:ILN393227 IVJ393224:IVJ393227 JFF393224:JFF393227 JPB393224:JPB393227 JYX393224:JYX393227 KIT393224:KIT393227 KSP393224:KSP393227 LCL393224:LCL393227 LMH393224:LMH393227 LWD393224:LWD393227 MFZ393224:MFZ393227 MPV393224:MPV393227 MZR393224:MZR393227 NJN393224:NJN393227 NTJ393224:NTJ393227 ODF393224:ODF393227 ONB393224:ONB393227 OWX393224:OWX393227 PGT393224:PGT393227 PQP393224:PQP393227 QAL393224:QAL393227 QKH393224:QKH393227 QUD393224:QUD393227 RDZ393224:RDZ393227 RNV393224:RNV393227 RXR393224:RXR393227 SHN393224:SHN393227 SRJ393224:SRJ393227 TBF393224:TBF393227 TLB393224:TLB393227 TUX393224:TUX393227 UET393224:UET393227 UOP393224:UOP393227 UYL393224:UYL393227 VIH393224:VIH393227 VSD393224:VSD393227 WBZ393224:WBZ393227 WLV393224:WLV393227 WVR393224:WVR393227 J458760:J458763 JF458760:JF458763 TB458760:TB458763 ACX458760:ACX458763 AMT458760:AMT458763 AWP458760:AWP458763 BGL458760:BGL458763 BQH458760:BQH458763 CAD458760:CAD458763 CJZ458760:CJZ458763 CTV458760:CTV458763 DDR458760:DDR458763 DNN458760:DNN458763 DXJ458760:DXJ458763 EHF458760:EHF458763 ERB458760:ERB458763 FAX458760:FAX458763 FKT458760:FKT458763 FUP458760:FUP458763 GEL458760:GEL458763 GOH458760:GOH458763 GYD458760:GYD458763 HHZ458760:HHZ458763 HRV458760:HRV458763 IBR458760:IBR458763 ILN458760:ILN458763 IVJ458760:IVJ458763 JFF458760:JFF458763 JPB458760:JPB458763 JYX458760:JYX458763 KIT458760:KIT458763 KSP458760:KSP458763 LCL458760:LCL458763 LMH458760:LMH458763 LWD458760:LWD458763 MFZ458760:MFZ458763 MPV458760:MPV458763 MZR458760:MZR458763 NJN458760:NJN458763 NTJ458760:NTJ458763 ODF458760:ODF458763 ONB458760:ONB458763 OWX458760:OWX458763 PGT458760:PGT458763 PQP458760:PQP458763 QAL458760:QAL458763 QKH458760:QKH458763 QUD458760:QUD458763 RDZ458760:RDZ458763 RNV458760:RNV458763 RXR458760:RXR458763 SHN458760:SHN458763 SRJ458760:SRJ458763 TBF458760:TBF458763 TLB458760:TLB458763 TUX458760:TUX458763 UET458760:UET458763 UOP458760:UOP458763 UYL458760:UYL458763 VIH458760:VIH458763 VSD458760:VSD458763 WBZ458760:WBZ458763 WLV458760:WLV458763 WVR458760:WVR458763 J524296:J524299 JF524296:JF524299 TB524296:TB524299 ACX524296:ACX524299 AMT524296:AMT524299 AWP524296:AWP524299 BGL524296:BGL524299 BQH524296:BQH524299 CAD524296:CAD524299 CJZ524296:CJZ524299 CTV524296:CTV524299 DDR524296:DDR524299 DNN524296:DNN524299 DXJ524296:DXJ524299 EHF524296:EHF524299 ERB524296:ERB524299 FAX524296:FAX524299 FKT524296:FKT524299 FUP524296:FUP524299 GEL524296:GEL524299 GOH524296:GOH524299 GYD524296:GYD524299 HHZ524296:HHZ524299 HRV524296:HRV524299 IBR524296:IBR524299 ILN524296:ILN524299 IVJ524296:IVJ524299 JFF524296:JFF524299 JPB524296:JPB524299 JYX524296:JYX524299 KIT524296:KIT524299 KSP524296:KSP524299 LCL524296:LCL524299 LMH524296:LMH524299 LWD524296:LWD524299 MFZ524296:MFZ524299 MPV524296:MPV524299 MZR524296:MZR524299 NJN524296:NJN524299 NTJ524296:NTJ524299 ODF524296:ODF524299 ONB524296:ONB524299 OWX524296:OWX524299 PGT524296:PGT524299 PQP524296:PQP524299 QAL524296:QAL524299 QKH524296:QKH524299 QUD524296:QUD524299 RDZ524296:RDZ524299 RNV524296:RNV524299 RXR524296:RXR524299 SHN524296:SHN524299 SRJ524296:SRJ524299 TBF524296:TBF524299 TLB524296:TLB524299 TUX524296:TUX524299 UET524296:UET524299 UOP524296:UOP524299 UYL524296:UYL524299 VIH524296:VIH524299 VSD524296:VSD524299 WBZ524296:WBZ524299 WLV524296:WLV524299 WVR524296:WVR524299 J589832:J589835 JF589832:JF589835 TB589832:TB589835 ACX589832:ACX589835 AMT589832:AMT589835 AWP589832:AWP589835 BGL589832:BGL589835 BQH589832:BQH589835 CAD589832:CAD589835 CJZ589832:CJZ589835 CTV589832:CTV589835 DDR589832:DDR589835 DNN589832:DNN589835 DXJ589832:DXJ589835 EHF589832:EHF589835 ERB589832:ERB589835 FAX589832:FAX589835 FKT589832:FKT589835 FUP589832:FUP589835 GEL589832:GEL589835 GOH589832:GOH589835 GYD589832:GYD589835 HHZ589832:HHZ589835 HRV589832:HRV589835 IBR589832:IBR589835 ILN589832:ILN589835 IVJ589832:IVJ589835 JFF589832:JFF589835 JPB589832:JPB589835 JYX589832:JYX589835 KIT589832:KIT589835 KSP589832:KSP589835 LCL589832:LCL589835 LMH589832:LMH589835 LWD589832:LWD589835 MFZ589832:MFZ589835 MPV589832:MPV589835 MZR589832:MZR589835 NJN589832:NJN589835 NTJ589832:NTJ589835 ODF589832:ODF589835 ONB589832:ONB589835 OWX589832:OWX589835 PGT589832:PGT589835 PQP589832:PQP589835 QAL589832:QAL589835 QKH589832:QKH589835 QUD589832:QUD589835 RDZ589832:RDZ589835 RNV589832:RNV589835 RXR589832:RXR589835 SHN589832:SHN589835 SRJ589832:SRJ589835 TBF589832:TBF589835 TLB589832:TLB589835 TUX589832:TUX589835 UET589832:UET589835 UOP589832:UOP589835 UYL589832:UYL589835 VIH589832:VIH589835 VSD589832:VSD589835 WBZ589832:WBZ589835 WLV589832:WLV589835 WVR589832:WVR589835 J655368:J655371 JF655368:JF655371 TB655368:TB655371 ACX655368:ACX655371 AMT655368:AMT655371 AWP655368:AWP655371 BGL655368:BGL655371 BQH655368:BQH655371 CAD655368:CAD655371 CJZ655368:CJZ655371 CTV655368:CTV655371 DDR655368:DDR655371 DNN655368:DNN655371 DXJ655368:DXJ655371 EHF655368:EHF655371 ERB655368:ERB655371 FAX655368:FAX655371 FKT655368:FKT655371 FUP655368:FUP655371 GEL655368:GEL655371 GOH655368:GOH655371 GYD655368:GYD655371 HHZ655368:HHZ655371 HRV655368:HRV655371 IBR655368:IBR655371 ILN655368:ILN655371 IVJ655368:IVJ655371 JFF655368:JFF655371 JPB655368:JPB655371 JYX655368:JYX655371 KIT655368:KIT655371 KSP655368:KSP655371 LCL655368:LCL655371 LMH655368:LMH655371 LWD655368:LWD655371 MFZ655368:MFZ655371 MPV655368:MPV655371 MZR655368:MZR655371 NJN655368:NJN655371 NTJ655368:NTJ655371 ODF655368:ODF655371 ONB655368:ONB655371 OWX655368:OWX655371 PGT655368:PGT655371 PQP655368:PQP655371 QAL655368:QAL655371 QKH655368:QKH655371 QUD655368:QUD655371 RDZ655368:RDZ655371 RNV655368:RNV655371 RXR655368:RXR655371 SHN655368:SHN655371 SRJ655368:SRJ655371 TBF655368:TBF655371 TLB655368:TLB655371 TUX655368:TUX655371 UET655368:UET655371 UOP655368:UOP655371 UYL655368:UYL655371 VIH655368:VIH655371 VSD655368:VSD655371 WBZ655368:WBZ655371 WLV655368:WLV655371 WVR655368:WVR655371 J720904:J720907 JF720904:JF720907 TB720904:TB720907 ACX720904:ACX720907 AMT720904:AMT720907 AWP720904:AWP720907 BGL720904:BGL720907 BQH720904:BQH720907 CAD720904:CAD720907 CJZ720904:CJZ720907 CTV720904:CTV720907 DDR720904:DDR720907 DNN720904:DNN720907 DXJ720904:DXJ720907 EHF720904:EHF720907 ERB720904:ERB720907 FAX720904:FAX720907 FKT720904:FKT720907 FUP720904:FUP720907 GEL720904:GEL720907 GOH720904:GOH720907 GYD720904:GYD720907 HHZ720904:HHZ720907 HRV720904:HRV720907 IBR720904:IBR720907 ILN720904:ILN720907 IVJ720904:IVJ720907 JFF720904:JFF720907 JPB720904:JPB720907 JYX720904:JYX720907 KIT720904:KIT720907 KSP720904:KSP720907 LCL720904:LCL720907 LMH720904:LMH720907 LWD720904:LWD720907 MFZ720904:MFZ720907 MPV720904:MPV720907 MZR720904:MZR720907 NJN720904:NJN720907 NTJ720904:NTJ720907 ODF720904:ODF720907 ONB720904:ONB720907 OWX720904:OWX720907 PGT720904:PGT720907 PQP720904:PQP720907 QAL720904:QAL720907 QKH720904:QKH720907 QUD720904:QUD720907 RDZ720904:RDZ720907 RNV720904:RNV720907 RXR720904:RXR720907 SHN720904:SHN720907 SRJ720904:SRJ720907 TBF720904:TBF720907 TLB720904:TLB720907 TUX720904:TUX720907 UET720904:UET720907 UOP720904:UOP720907 UYL720904:UYL720907 VIH720904:VIH720907 VSD720904:VSD720907 WBZ720904:WBZ720907 WLV720904:WLV720907 WVR720904:WVR720907 J786440:J786443 JF786440:JF786443 TB786440:TB786443 ACX786440:ACX786443 AMT786440:AMT786443 AWP786440:AWP786443 BGL786440:BGL786443 BQH786440:BQH786443 CAD786440:CAD786443 CJZ786440:CJZ786443 CTV786440:CTV786443 DDR786440:DDR786443 DNN786440:DNN786443 DXJ786440:DXJ786443 EHF786440:EHF786443 ERB786440:ERB786443 FAX786440:FAX786443 FKT786440:FKT786443 FUP786440:FUP786443 GEL786440:GEL786443 GOH786440:GOH786443 GYD786440:GYD786443 HHZ786440:HHZ786443 HRV786440:HRV786443 IBR786440:IBR786443 ILN786440:ILN786443 IVJ786440:IVJ786443 JFF786440:JFF786443 JPB786440:JPB786443 JYX786440:JYX786443 KIT786440:KIT786443 KSP786440:KSP786443 LCL786440:LCL786443 LMH786440:LMH786443 LWD786440:LWD786443 MFZ786440:MFZ786443 MPV786440:MPV786443 MZR786440:MZR786443 NJN786440:NJN786443 NTJ786440:NTJ786443 ODF786440:ODF786443 ONB786440:ONB786443 OWX786440:OWX786443 PGT786440:PGT786443 PQP786440:PQP786443 QAL786440:QAL786443 QKH786440:QKH786443 QUD786440:QUD786443 RDZ786440:RDZ786443 RNV786440:RNV786443 RXR786440:RXR786443 SHN786440:SHN786443 SRJ786440:SRJ786443 TBF786440:TBF786443 TLB786440:TLB786443 TUX786440:TUX786443 UET786440:UET786443 UOP786440:UOP786443 UYL786440:UYL786443 VIH786440:VIH786443 VSD786440:VSD786443 WBZ786440:WBZ786443 WLV786440:WLV786443 WVR786440:WVR786443 J851976:J851979 JF851976:JF851979 TB851976:TB851979 ACX851976:ACX851979 AMT851976:AMT851979 AWP851976:AWP851979 BGL851976:BGL851979 BQH851976:BQH851979 CAD851976:CAD851979 CJZ851976:CJZ851979 CTV851976:CTV851979 DDR851976:DDR851979 DNN851976:DNN851979 DXJ851976:DXJ851979 EHF851976:EHF851979 ERB851976:ERB851979 FAX851976:FAX851979 FKT851976:FKT851979 FUP851976:FUP851979 GEL851976:GEL851979 GOH851976:GOH851979 GYD851976:GYD851979 HHZ851976:HHZ851979 HRV851976:HRV851979 IBR851976:IBR851979 ILN851976:ILN851979 IVJ851976:IVJ851979 JFF851976:JFF851979 JPB851976:JPB851979 JYX851976:JYX851979 KIT851976:KIT851979 KSP851976:KSP851979 LCL851976:LCL851979 LMH851976:LMH851979 LWD851976:LWD851979 MFZ851976:MFZ851979 MPV851976:MPV851979 MZR851976:MZR851979 NJN851976:NJN851979 NTJ851976:NTJ851979 ODF851976:ODF851979 ONB851976:ONB851979 OWX851976:OWX851979 PGT851976:PGT851979 PQP851976:PQP851979 QAL851976:QAL851979 QKH851976:QKH851979 QUD851976:QUD851979 RDZ851976:RDZ851979 RNV851976:RNV851979 RXR851976:RXR851979 SHN851976:SHN851979 SRJ851976:SRJ851979 TBF851976:TBF851979 TLB851976:TLB851979 TUX851976:TUX851979 UET851976:UET851979 UOP851976:UOP851979 UYL851976:UYL851979 VIH851976:VIH851979 VSD851976:VSD851979 WBZ851976:WBZ851979 WLV851976:WLV851979 WVR851976:WVR851979 J917512:J917515 JF917512:JF917515 TB917512:TB917515 ACX917512:ACX917515 AMT917512:AMT917515 AWP917512:AWP917515 BGL917512:BGL917515 BQH917512:BQH917515 CAD917512:CAD917515 CJZ917512:CJZ917515 CTV917512:CTV917515 DDR917512:DDR917515 DNN917512:DNN917515 DXJ917512:DXJ917515 EHF917512:EHF917515 ERB917512:ERB917515 FAX917512:FAX917515 FKT917512:FKT917515 FUP917512:FUP917515 GEL917512:GEL917515 GOH917512:GOH917515 GYD917512:GYD917515 HHZ917512:HHZ917515 HRV917512:HRV917515 IBR917512:IBR917515 ILN917512:ILN917515 IVJ917512:IVJ917515 JFF917512:JFF917515 JPB917512:JPB917515 JYX917512:JYX917515 KIT917512:KIT917515 KSP917512:KSP917515 LCL917512:LCL917515 LMH917512:LMH917515 LWD917512:LWD917515 MFZ917512:MFZ917515 MPV917512:MPV917515 MZR917512:MZR917515 NJN917512:NJN917515 NTJ917512:NTJ917515 ODF917512:ODF917515 ONB917512:ONB917515 OWX917512:OWX917515 PGT917512:PGT917515 PQP917512:PQP917515 QAL917512:QAL917515 QKH917512:QKH917515 QUD917512:QUD917515 RDZ917512:RDZ917515 RNV917512:RNV917515 RXR917512:RXR917515 SHN917512:SHN917515 SRJ917512:SRJ917515 TBF917512:TBF917515 TLB917512:TLB917515 TUX917512:TUX917515 UET917512:UET917515 UOP917512:UOP917515 UYL917512:UYL917515 VIH917512:VIH917515 VSD917512:VSD917515 WBZ917512:WBZ917515 WLV917512:WLV917515 WVR917512:WVR917515 J983048:J983051 JF983048:JF983051 TB983048:TB983051 ACX983048:ACX983051 AMT983048:AMT983051 AWP983048:AWP983051 BGL983048:BGL983051 BQH983048:BQH983051 CAD983048:CAD983051 CJZ983048:CJZ983051 CTV983048:CTV983051 DDR983048:DDR983051 DNN983048:DNN983051 DXJ983048:DXJ983051 EHF983048:EHF983051 ERB983048:ERB983051 FAX983048:FAX983051 FKT983048:FKT983051 FUP983048:FUP983051 GEL983048:GEL983051 GOH983048:GOH983051 GYD983048:GYD983051 HHZ983048:HHZ983051 HRV983048:HRV983051 IBR983048:IBR983051 ILN983048:ILN983051 IVJ983048:IVJ983051 JFF983048:JFF983051 JPB983048:JPB983051 JYX983048:JYX983051 KIT983048:KIT983051 KSP983048:KSP983051 LCL983048:LCL983051 LMH983048:LMH983051 LWD983048:LWD983051 MFZ983048:MFZ983051 MPV983048:MPV983051 MZR983048:MZR983051 NJN983048:NJN983051 NTJ983048:NTJ983051 ODF983048:ODF983051 ONB983048:ONB983051 OWX983048:OWX983051 PGT983048:PGT983051 PQP983048:PQP983051 QAL983048:QAL983051 QKH983048:QKH983051 QUD983048:QUD983051 RDZ983048:RDZ983051 RNV983048:RNV983051 RXR983048:RXR983051 SHN983048:SHN983051 SRJ983048:SRJ983051 TBF983048:TBF983051 TLB983048:TLB983051 TUX983048:TUX983051 UET983048:UET983051 UOP983048:UOP983051 UYL983048:UYL983051 VIH983048:VIH983051 VSD983048:VSD983051 WBZ983048:WBZ983051 WLV983048:WLV983051 J27:J30</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A0E49-AD46-4D0C-A2E2-994553BF4D2B}">
  <dimension ref="A1:W18"/>
  <sheetViews>
    <sheetView zoomScaleNormal="100" workbookViewId="0">
      <selection activeCell="I13" sqref="I13:J13"/>
    </sheetView>
  </sheetViews>
  <sheetFormatPr defaultRowHeight="12.5" x14ac:dyDescent="0.25"/>
  <cols>
    <col min="1" max="1" width="16.1796875" style="448" customWidth="1"/>
    <col min="2" max="2" width="8.81640625" style="448" customWidth="1"/>
    <col min="3" max="3" width="4.54296875" style="448" customWidth="1"/>
    <col min="4" max="4" width="8" style="448" customWidth="1"/>
    <col min="5" max="5" width="5.1796875" style="448" customWidth="1"/>
    <col min="6" max="8" width="15" style="448" customWidth="1"/>
    <col min="9" max="9" width="14.7265625" style="448" customWidth="1"/>
    <col min="10" max="10" width="1.26953125" style="448" customWidth="1"/>
    <col min="11" max="11" width="2.453125" style="448" customWidth="1"/>
    <col min="12" max="12" width="5.1796875" style="448" hidden="1" customWidth="1"/>
    <col min="13" max="13" width="6" style="448" bestFit="1" customWidth="1"/>
    <col min="14" max="33" width="5.1796875" style="448" customWidth="1"/>
    <col min="34" max="256" width="9.1796875" style="448"/>
    <col min="257" max="257" width="16.1796875" style="448" customWidth="1"/>
    <col min="258" max="258" width="8.81640625" style="448" customWidth="1"/>
    <col min="259" max="259" width="4.54296875" style="448" customWidth="1"/>
    <col min="260" max="260" width="8" style="448" customWidth="1"/>
    <col min="261" max="261" width="5.1796875" style="448" customWidth="1"/>
    <col min="262" max="264" width="15" style="448" customWidth="1"/>
    <col min="265" max="265" width="14.7265625" style="448" customWidth="1"/>
    <col min="266" max="266" width="1.26953125" style="448" customWidth="1"/>
    <col min="267" max="267" width="2.453125" style="448" customWidth="1"/>
    <col min="268" max="289" width="5.1796875" style="448" customWidth="1"/>
    <col min="290" max="512" width="9.1796875" style="448"/>
    <col min="513" max="513" width="16.1796875" style="448" customWidth="1"/>
    <col min="514" max="514" width="8.81640625" style="448" customWidth="1"/>
    <col min="515" max="515" width="4.54296875" style="448" customWidth="1"/>
    <col min="516" max="516" width="8" style="448" customWidth="1"/>
    <col min="517" max="517" width="5.1796875" style="448" customWidth="1"/>
    <col min="518" max="520" width="15" style="448" customWidth="1"/>
    <col min="521" max="521" width="14.7265625" style="448" customWidth="1"/>
    <col min="522" max="522" width="1.26953125" style="448" customWidth="1"/>
    <col min="523" max="523" width="2.453125" style="448" customWidth="1"/>
    <col min="524" max="545" width="5.1796875" style="448" customWidth="1"/>
    <col min="546" max="768" width="9.1796875" style="448"/>
    <col min="769" max="769" width="16.1796875" style="448" customWidth="1"/>
    <col min="770" max="770" width="8.81640625" style="448" customWidth="1"/>
    <col min="771" max="771" width="4.54296875" style="448" customWidth="1"/>
    <col min="772" max="772" width="8" style="448" customWidth="1"/>
    <col min="773" max="773" width="5.1796875" style="448" customWidth="1"/>
    <col min="774" max="776" width="15" style="448" customWidth="1"/>
    <col min="777" max="777" width="14.7265625" style="448" customWidth="1"/>
    <col min="778" max="778" width="1.26953125" style="448" customWidth="1"/>
    <col min="779" max="779" width="2.453125" style="448" customWidth="1"/>
    <col min="780" max="801" width="5.1796875" style="448" customWidth="1"/>
    <col min="802" max="1024" width="9.1796875" style="448"/>
    <col min="1025" max="1025" width="16.1796875" style="448" customWidth="1"/>
    <col min="1026" max="1026" width="8.81640625" style="448" customWidth="1"/>
    <col min="1027" max="1027" width="4.54296875" style="448" customWidth="1"/>
    <col min="1028" max="1028" width="8" style="448" customWidth="1"/>
    <col min="1029" max="1029" width="5.1796875" style="448" customWidth="1"/>
    <col min="1030" max="1032" width="15" style="448" customWidth="1"/>
    <col min="1033" max="1033" width="14.7265625" style="448" customWidth="1"/>
    <col min="1034" max="1034" width="1.26953125" style="448" customWidth="1"/>
    <col min="1035" max="1035" width="2.453125" style="448" customWidth="1"/>
    <col min="1036" max="1057" width="5.1796875" style="448" customWidth="1"/>
    <col min="1058" max="1280" width="9.1796875" style="448"/>
    <col min="1281" max="1281" width="16.1796875" style="448" customWidth="1"/>
    <col min="1282" max="1282" width="8.81640625" style="448" customWidth="1"/>
    <col min="1283" max="1283" width="4.54296875" style="448" customWidth="1"/>
    <col min="1284" max="1284" width="8" style="448" customWidth="1"/>
    <col min="1285" max="1285" width="5.1796875" style="448" customWidth="1"/>
    <col min="1286" max="1288" width="15" style="448" customWidth="1"/>
    <col min="1289" max="1289" width="14.7265625" style="448" customWidth="1"/>
    <col min="1290" max="1290" width="1.26953125" style="448" customWidth="1"/>
    <col min="1291" max="1291" width="2.453125" style="448" customWidth="1"/>
    <col min="1292" max="1313" width="5.1796875" style="448" customWidth="1"/>
    <col min="1314" max="1536" width="9.1796875" style="448"/>
    <col min="1537" max="1537" width="16.1796875" style="448" customWidth="1"/>
    <col min="1538" max="1538" width="8.81640625" style="448" customWidth="1"/>
    <col min="1539" max="1539" width="4.54296875" style="448" customWidth="1"/>
    <col min="1540" max="1540" width="8" style="448" customWidth="1"/>
    <col min="1541" max="1541" width="5.1796875" style="448" customWidth="1"/>
    <col min="1542" max="1544" width="15" style="448" customWidth="1"/>
    <col min="1545" max="1545" width="14.7265625" style="448" customWidth="1"/>
    <col min="1546" max="1546" width="1.26953125" style="448" customWidth="1"/>
    <col min="1547" max="1547" width="2.453125" style="448" customWidth="1"/>
    <col min="1548" max="1569" width="5.1796875" style="448" customWidth="1"/>
    <col min="1570" max="1792" width="9.1796875" style="448"/>
    <col min="1793" max="1793" width="16.1796875" style="448" customWidth="1"/>
    <col min="1794" max="1794" width="8.81640625" style="448" customWidth="1"/>
    <col min="1795" max="1795" width="4.54296875" style="448" customWidth="1"/>
    <col min="1796" max="1796" width="8" style="448" customWidth="1"/>
    <col min="1797" max="1797" width="5.1796875" style="448" customWidth="1"/>
    <col min="1798" max="1800" width="15" style="448" customWidth="1"/>
    <col min="1801" max="1801" width="14.7265625" style="448" customWidth="1"/>
    <col min="1802" max="1802" width="1.26953125" style="448" customWidth="1"/>
    <col min="1803" max="1803" width="2.453125" style="448" customWidth="1"/>
    <col min="1804" max="1825" width="5.1796875" style="448" customWidth="1"/>
    <col min="1826" max="2048" width="9.1796875" style="448"/>
    <col min="2049" max="2049" width="16.1796875" style="448" customWidth="1"/>
    <col min="2050" max="2050" width="8.81640625" style="448" customWidth="1"/>
    <col min="2051" max="2051" width="4.54296875" style="448" customWidth="1"/>
    <col min="2052" max="2052" width="8" style="448" customWidth="1"/>
    <col min="2053" max="2053" width="5.1796875" style="448" customWidth="1"/>
    <col min="2054" max="2056" width="15" style="448" customWidth="1"/>
    <col min="2057" max="2057" width="14.7265625" style="448" customWidth="1"/>
    <col min="2058" max="2058" width="1.26953125" style="448" customWidth="1"/>
    <col min="2059" max="2059" width="2.453125" style="448" customWidth="1"/>
    <col min="2060" max="2081" width="5.1796875" style="448" customWidth="1"/>
    <col min="2082" max="2304" width="9.1796875" style="448"/>
    <col min="2305" max="2305" width="16.1796875" style="448" customWidth="1"/>
    <col min="2306" max="2306" width="8.81640625" style="448" customWidth="1"/>
    <col min="2307" max="2307" width="4.54296875" style="448" customWidth="1"/>
    <col min="2308" max="2308" width="8" style="448" customWidth="1"/>
    <col min="2309" max="2309" width="5.1796875" style="448" customWidth="1"/>
    <col min="2310" max="2312" width="15" style="448" customWidth="1"/>
    <col min="2313" max="2313" width="14.7265625" style="448" customWidth="1"/>
    <col min="2314" max="2314" width="1.26953125" style="448" customWidth="1"/>
    <col min="2315" max="2315" width="2.453125" style="448" customWidth="1"/>
    <col min="2316" max="2337" width="5.1796875" style="448" customWidth="1"/>
    <col min="2338" max="2560" width="9.1796875" style="448"/>
    <col min="2561" max="2561" width="16.1796875" style="448" customWidth="1"/>
    <col min="2562" max="2562" width="8.81640625" style="448" customWidth="1"/>
    <col min="2563" max="2563" width="4.54296875" style="448" customWidth="1"/>
    <col min="2564" max="2564" width="8" style="448" customWidth="1"/>
    <col min="2565" max="2565" width="5.1796875" style="448" customWidth="1"/>
    <col min="2566" max="2568" width="15" style="448" customWidth="1"/>
    <col min="2569" max="2569" width="14.7265625" style="448" customWidth="1"/>
    <col min="2570" max="2570" width="1.26953125" style="448" customWidth="1"/>
    <col min="2571" max="2571" width="2.453125" style="448" customWidth="1"/>
    <col min="2572" max="2593" width="5.1796875" style="448" customWidth="1"/>
    <col min="2594" max="2816" width="9.1796875" style="448"/>
    <col min="2817" max="2817" width="16.1796875" style="448" customWidth="1"/>
    <col min="2818" max="2818" width="8.81640625" style="448" customWidth="1"/>
    <col min="2819" max="2819" width="4.54296875" style="448" customWidth="1"/>
    <col min="2820" max="2820" width="8" style="448" customWidth="1"/>
    <col min="2821" max="2821" width="5.1796875" style="448" customWidth="1"/>
    <col min="2822" max="2824" width="15" style="448" customWidth="1"/>
    <col min="2825" max="2825" width="14.7265625" style="448" customWidth="1"/>
    <col min="2826" max="2826" width="1.26953125" style="448" customWidth="1"/>
    <col min="2827" max="2827" width="2.453125" style="448" customWidth="1"/>
    <col min="2828" max="2849" width="5.1796875" style="448" customWidth="1"/>
    <col min="2850" max="3072" width="9.1796875" style="448"/>
    <col min="3073" max="3073" width="16.1796875" style="448" customWidth="1"/>
    <col min="3074" max="3074" width="8.81640625" style="448" customWidth="1"/>
    <col min="3075" max="3075" width="4.54296875" style="448" customWidth="1"/>
    <col min="3076" max="3076" width="8" style="448" customWidth="1"/>
    <col min="3077" max="3077" width="5.1796875" style="448" customWidth="1"/>
    <col min="3078" max="3080" width="15" style="448" customWidth="1"/>
    <col min="3081" max="3081" width="14.7265625" style="448" customWidth="1"/>
    <col min="3082" max="3082" width="1.26953125" style="448" customWidth="1"/>
    <col min="3083" max="3083" width="2.453125" style="448" customWidth="1"/>
    <col min="3084" max="3105" width="5.1796875" style="448" customWidth="1"/>
    <col min="3106" max="3328" width="9.1796875" style="448"/>
    <col min="3329" max="3329" width="16.1796875" style="448" customWidth="1"/>
    <col min="3330" max="3330" width="8.81640625" style="448" customWidth="1"/>
    <col min="3331" max="3331" width="4.54296875" style="448" customWidth="1"/>
    <col min="3332" max="3332" width="8" style="448" customWidth="1"/>
    <col min="3333" max="3333" width="5.1796875" style="448" customWidth="1"/>
    <col min="3334" max="3336" width="15" style="448" customWidth="1"/>
    <col min="3337" max="3337" width="14.7265625" style="448" customWidth="1"/>
    <col min="3338" max="3338" width="1.26953125" style="448" customWidth="1"/>
    <col min="3339" max="3339" width="2.453125" style="448" customWidth="1"/>
    <col min="3340" max="3361" width="5.1796875" style="448" customWidth="1"/>
    <col min="3362" max="3584" width="9.1796875" style="448"/>
    <col min="3585" max="3585" width="16.1796875" style="448" customWidth="1"/>
    <col min="3586" max="3586" width="8.81640625" style="448" customWidth="1"/>
    <col min="3587" max="3587" width="4.54296875" style="448" customWidth="1"/>
    <col min="3588" max="3588" width="8" style="448" customWidth="1"/>
    <col min="3589" max="3589" width="5.1796875" style="448" customWidth="1"/>
    <col min="3590" max="3592" width="15" style="448" customWidth="1"/>
    <col min="3593" max="3593" width="14.7265625" style="448" customWidth="1"/>
    <col min="3594" max="3594" width="1.26953125" style="448" customWidth="1"/>
    <col min="3595" max="3595" width="2.453125" style="448" customWidth="1"/>
    <col min="3596" max="3617" width="5.1796875" style="448" customWidth="1"/>
    <col min="3618" max="3840" width="9.1796875" style="448"/>
    <col min="3841" max="3841" width="16.1796875" style="448" customWidth="1"/>
    <col min="3842" max="3842" width="8.81640625" style="448" customWidth="1"/>
    <col min="3843" max="3843" width="4.54296875" style="448" customWidth="1"/>
    <col min="3844" max="3844" width="8" style="448" customWidth="1"/>
    <col min="3845" max="3845" width="5.1796875" style="448" customWidth="1"/>
    <col min="3846" max="3848" width="15" style="448" customWidth="1"/>
    <col min="3849" max="3849" width="14.7265625" style="448" customWidth="1"/>
    <col min="3850" max="3850" width="1.26953125" style="448" customWidth="1"/>
    <col min="3851" max="3851" width="2.453125" style="448" customWidth="1"/>
    <col min="3852" max="3873" width="5.1796875" style="448" customWidth="1"/>
    <col min="3874" max="4096" width="9.1796875" style="448"/>
    <col min="4097" max="4097" width="16.1796875" style="448" customWidth="1"/>
    <col min="4098" max="4098" width="8.81640625" style="448" customWidth="1"/>
    <col min="4099" max="4099" width="4.54296875" style="448" customWidth="1"/>
    <col min="4100" max="4100" width="8" style="448" customWidth="1"/>
    <col min="4101" max="4101" width="5.1796875" style="448" customWidth="1"/>
    <col min="4102" max="4104" width="15" style="448" customWidth="1"/>
    <col min="4105" max="4105" width="14.7265625" style="448" customWidth="1"/>
    <col min="4106" max="4106" width="1.26953125" style="448" customWidth="1"/>
    <col min="4107" max="4107" width="2.453125" style="448" customWidth="1"/>
    <col min="4108" max="4129" width="5.1796875" style="448" customWidth="1"/>
    <col min="4130" max="4352" width="9.1796875" style="448"/>
    <col min="4353" max="4353" width="16.1796875" style="448" customWidth="1"/>
    <col min="4354" max="4354" width="8.81640625" style="448" customWidth="1"/>
    <col min="4355" max="4355" width="4.54296875" style="448" customWidth="1"/>
    <col min="4356" max="4356" width="8" style="448" customWidth="1"/>
    <col min="4357" max="4357" width="5.1796875" style="448" customWidth="1"/>
    <col min="4358" max="4360" width="15" style="448" customWidth="1"/>
    <col min="4361" max="4361" width="14.7265625" style="448" customWidth="1"/>
    <col min="4362" max="4362" width="1.26953125" style="448" customWidth="1"/>
    <col min="4363" max="4363" width="2.453125" style="448" customWidth="1"/>
    <col min="4364" max="4385" width="5.1796875" style="448" customWidth="1"/>
    <col min="4386" max="4608" width="9.1796875" style="448"/>
    <col min="4609" max="4609" width="16.1796875" style="448" customWidth="1"/>
    <col min="4610" max="4610" width="8.81640625" style="448" customWidth="1"/>
    <col min="4611" max="4611" width="4.54296875" style="448" customWidth="1"/>
    <col min="4612" max="4612" width="8" style="448" customWidth="1"/>
    <col min="4613" max="4613" width="5.1796875" style="448" customWidth="1"/>
    <col min="4614" max="4616" width="15" style="448" customWidth="1"/>
    <col min="4617" max="4617" width="14.7265625" style="448" customWidth="1"/>
    <col min="4618" max="4618" width="1.26953125" style="448" customWidth="1"/>
    <col min="4619" max="4619" width="2.453125" style="448" customWidth="1"/>
    <col min="4620" max="4641" width="5.1796875" style="448" customWidth="1"/>
    <col min="4642" max="4864" width="9.1796875" style="448"/>
    <col min="4865" max="4865" width="16.1796875" style="448" customWidth="1"/>
    <col min="4866" max="4866" width="8.81640625" style="448" customWidth="1"/>
    <col min="4867" max="4867" width="4.54296875" style="448" customWidth="1"/>
    <col min="4868" max="4868" width="8" style="448" customWidth="1"/>
    <col min="4869" max="4869" width="5.1796875" style="448" customWidth="1"/>
    <col min="4870" max="4872" width="15" style="448" customWidth="1"/>
    <col min="4873" max="4873" width="14.7265625" style="448" customWidth="1"/>
    <col min="4874" max="4874" width="1.26953125" style="448" customWidth="1"/>
    <col min="4875" max="4875" width="2.453125" style="448" customWidth="1"/>
    <col min="4876" max="4897" width="5.1796875" style="448" customWidth="1"/>
    <col min="4898" max="5120" width="9.1796875" style="448"/>
    <col min="5121" max="5121" width="16.1796875" style="448" customWidth="1"/>
    <col min="5122" max="5122" width="8.81640625" style="448" customWidth="1"/>
    <col min="5123" max="5123" width="4.54296875" style="448" customWidth="1"/>
    <col min="5124" max="5124" width="8" style="448" customWidth="1"/>
    <col min="5125" max="5125" width="5.1796875" style="448" customWidth="1"/>
    <col min="5126" max="5128" width="15" style="448" customWidth="1"/>
    <col min="5129" max="5129" width="14.7265625" style="448" customWidth="1"/>
    <col min="5130" max="5130" width="1.26953125" style="448" customWidth="1"/>
    <col min="5131" max="5131" width="2.453125" style="448" customWidth="1"/>
    <col min="5132" max="5153" width="5.1796875" style="448" customWidth="1"/>
    <col min="5154" max="5376" width="9.1796875" style="448"/>
    <col min="5377" max="5377" width="16.1796875" style="448" customWidth="1"/>
    <col min="5378" max="5378" width="8.81640625" style="448" customWidth="1"/>
    <col min="5379" max="5379" width="4.54296875" style="448" customWidth="1"/>
    <col min="5380" max="5380" width="8" style="448" customWidth="1"/>
    <col min="5381" max="5381" width="5.1796875" style="448" customWidth="1"/>
    <col min="5382" max="5384" width="15" style="448" customWidth="1"/>
    <col min="5385" max="5385" width="14.7265625" style="448" customWidth="1"/>
    <col min="5386" max="5386" width="1.26953125" style="448" customWidth="1"/>
    <col min="5387" max="5387" width="2.453125" style="448" customWidth="1"/>
    <col min="5388" max="5409" width="5.1796875" style="448" customWidth="1"/>
    <col min="5410" max="5632" width="9.1796875" style="448"/>
    <col min="5633" max="5633" width="16.1796875" style="448" customWidth="1"/>
    <col min="5634" max="5634" width="8.81640625" style="448" customWidth="1"/>
    <col min="5635" max="5635" width="4.54296875" style="448" customWidth="1"/>
    <col min="5636" max="5636" width="8" style="448" customWidth="1"/>
    <col min="5637" max="5637" width="5.1796875" style="448" customWidth="1"/>
    <col min="5638" max="5640" width="15" style="448" customWidth="1"/>
    <col min="5641" max="5641" width="14.7265625" style="448" customWidth="1"/>
    <col min="5642" max="5642" width="1.26953125" style="448" customWidth="1"/>
    <col min="5643" max="5643" width="2.453125" style="448" customWidth="1"/>
    <col min="5644" max="5665" width="5.1796875" style="448" customWidth="1"/>
    <col min="5666" max="5888" width="9.1796875" style="448"/>
    <col min="5889" max="5889" width="16.1796875" style="448" customWidth="1"/>
    <col min="5890" max="5890" width="8.81640625" style="448" customWidth="1"/>
    <col min="5891" max="5891" width="4.54296875" style="448" customWidth="1"/>
    <col min="5892" max="5892" width="8" style="448" customWidth="1"/>
    <col min="5893" max="5893" width="5.1796875" style="448" customWidth="1"/>
    <col min="5894" max="5896" width="15" style="448" customWidth="1"/>
    <col min="5897" max="5897" width="14.7265625" style="448" customWidth="1"/>
    <col min="5898" max="5898" width="1.26953125" style="448" customWidth="1"/>
    <col min="5899" max="5899" width="2.453125" style="448" customWidth="1"/>
    <col min="5900" max="5921" width="5.1796875" style="448" customWidth="1"/>
    <col min="5922" max="6144" width="9.1796875" style="448"/>
    <col min="6145" max="6145" width="16.1796875" style="448" customWidth="1"/>
    <col min="6146" max="6146" width="8.81640625" style="448" customWidth="1"/>
    <col min="6147" max="6147" width="4.54296875" style="448" customWidth="1"/>
    <col min="6148" max="6148" width="8" style="448" customWidth="1"/>
    <col min="6149" max="6149" width="5.1796875" style="448" customWidth="1"/>
    <col min="6150" max="6152" width="15" style="448" customWidth="1"/>
    <col min="6153" max="6153" width="14.7265625" style="448" customWidth="1"/>
    <col min="6154" max="6154" width="1.26953125" style="448" customWidth="1"/>
    <col min="6155" max="6155" width="2.453125" style="448" customWidth="1"/>
    <col min="6156" max="6177" width="5.1796875" style="448" customWidth="1"/>
    <col min="6178" max="6400" width="9.1796875" style="448"/>
    <col min="6401" max="6401" width="16.1796875" style="448" customWidth="1"/>
    <col min="6402" max="6402" width="8.81640625" style="448" customWidth="1"/>
    <col min="6403" max="6403" width="4.54296875" style="448" customWidth="1"/>
    <col min="6404" max="6404" width="8" style="448" customWidth="1"/>
    <col min="6405" max="6405" width="5.1796875" style="448" customWidth="1"/>
    <col min="6406" max="6408" width="15" style="448" customWidth="1"/>
    <col min="6409" max="6409" width="14.7265625" style="448" customWidth="1"/>
    <col min="6410" max="6410" width="1.26953125" style="448" customWidth="1"/>
    <col min="6411" max="6411" width="2.453125" style="448" customWidth="1"/>
    <col min="6412" max="6433" width="5.1796875" style="448" customWidth="1"/>
    <col min="6434" max="6656" width="9.1796875" style="448"/>
    <col min="6657" max="6657" width="16.1796875" style="448" customWidth="1"/>
    <col min="6658" max="6658" width="8.81640625" style="448" customWidth="1"/>
    <col min="6659" max="6659" width="4.54296875" style="448" customWidth="1"/>
    <col min="6660" max="6660" width="8" style="448" customWidth="1"/>
    <col min="6661" max="6661" width="5.1796875" style="448" customWidth="1"/>
    <col min="6662" max="6664" width="15" style="448" customWidth="1"/>
    <col min="6665" max="6665" width="14.7265625" style="448" customWidth="1"/>
    <col min="6666" max="6666" width="1.26953125" style="448" customWidth="1"/>
    <col min="6667" max="6667" width="2.453125" style="448" customWidth="1"/>
    <col min="6668" max="6689" width="5.1796875" style="448" customWidth="1"/>
    <col min="6690" max="6912" width="9.1796875" style="448"/>
    <col min="6913" max="6913" width="16.1796875" style="448" customWidth="1"/>
    <col min="6914" max="6914" width="8.81640625" style="448" customWidth="1"/>
    <col min="6915" max="6915" width="4.54296875" style="448" customWidth="1"/>
    <col min="6916" max="6916" width="8" style="448" customWidth="1"/>
    <col min="6917" max="6917" width="5.1796875" style="448" customWidth="1"/>
    <col min="6918" max="6920" width="15" style="448" customWidth="1"/>
    <col min="6921" max="6921" width="14.7265625" style="448" customWidth="1"/>
    <col min="6922" max="6922" width="1.26953125" style="448" customWidth="1"/>
    <col min="6923" max="6923" width="2.453125" style="448" customWidth="1"/>
    <col min="6924" max="6945" width="5.1796875" style="448" customWidth="1"/>
    <col min="6946" max="7168" width="9.1796875" style="448"/>
    <col min="7169" max="7169" width="16.1796875" style="448" customWidth="1"/>
    <col min="7170" max="7170" width="8.81640625" style="448" customWidth="1"/>
    <col min="7171" max="7171" width="4.54296875" style="448" customWidth="1"/>
    <col min="7172" max="7172" width="8" style="448" customWidth="1"/>
    <col min="7173" max="7173" width="5.1796875" style="448" customWidth="1"/>
    <col min="7174" max="7176" width="15" style="448" customWidth="1"/>
    <col min="7177" max="7177" width="14.7265625" style="448" customWidth="1"/>
    <col min="7178" max="7178" width="1.26953125" style="448" customWidth="1"/>
    <col min="7179" max="7179" width="2.453125" style="448" customWidth="1"/>
    <col min="7180" max="7201" width="5.1796875" style="448" customWidth="1"/>
    <col min="7202" max="7424" width="9.1796875" style="448"/>
    <col min="7425" max="7425" width="16.1796875" style="448" customWidth="1"/>
    <col min="7426" max="7426" width="8.81640625" style="448" customWidth="1"/>
    <col min="7427" max="7427" width="4.54296875" style="448" customWidth="1"/>
    <col min="7428" max="7428" width="8" style="448" customWidth="1"/>
    <col min="7429" max="7429" width="5.1796875" style="448" customWidth="1"/>
    <col min="7430" max="7432" width="15" style="448" customWidth="1"/>
    <col min="7433" max="7433" width="14.7265625" style="448" customWidth="1"/>
    <col min="7434" max="7434" width="1.26953125" style="448" customWidth="1"/>
    <col min="7435" max="7435" width="2.453125" style="448" customWidth="1"/>
    <col min="7436" max="7457" width="5.1796875" style="448" customWidth="1"/>
    <col min="7458" max="7680" width="9.1796875" style="448"/>
    <col min="7681" max="7681" width="16.1796875" style="448" customWidth="1"/>
    <col min="7682" max="7682" width="8.81640625" style="448" customWidth="1"/>
    <col min="7683" max="7683" width="4.54296875" style="448" customWidth="1"/>
    <col min="7684" max="7684" width="8" style="448" customWidth="1"/>
    <col min="7685" max="7685" width="5.1796875" style="448" customWidth="1"/>
    <col min="7686" max="7688" width="15" style="448" customWidth="1"/>
    <col min="7689" max="7689" width="14.7265625" style="448" customWidth="1"/>
    <col min="7690" max="7690" width="1.26953125" style="448" customWidth="1"/>
    <col min="7691" max="7691" width="2.453125" style="448" customWidth="1"/>
    <col min="7692" max="7713" width="5.1796875" style="448" customWidth="1"/>
    <col min="7714" max="7936" width="9.1796875" style="448"/>
    <col min="7937" max="7937" width="16.1796875" style="448" customWidth="1"/>
    <col min="7938" max="7938" width="8.81640625" style="448" customWidth="1"/>
    <col min="7939" max="7939" width="4.54296875" style="448" customWidth="1"/>
    <col min="7940" max="7940" width="8" style="448" customWidth="1"/>
    <col min="7941" max="7941" width="5.1796875" style="448" customWidth="1"/>
    <col min="7942" max="7944" width="15" style="448" customWidth="1"/>
    <col min="7945" max="7945" width="14.7265625" style="448" customWidth="1"/>
    <col min="7946" max="7946" width="1.26953125" style="448" customWidth="1"/>
    <col min="7947" max="7947" width="2.453125" style="448" customWidth="1"/>
    <col min="7948" max="7969" width="5.1796875" style="448" customWidth="1"/>
    <col min="7970" max="8192" width="9.1796875" style="448"/>
    <col min="8193" max="8193" width="16.1796875" style="448" customWidth="1"/>
    <col min="8194" max="8194" width="8.81640625" style="448" customWidth="1"/>
    <col min="8195" max="8195" width="4.54296875" style="448" customWidth="1"/>
    <col min="8196" max="8196" width="8" style="448" customWidth="1"/>
    <col min="8197" max="8197" width="5.1796875" style="448" customWidth="1"/>
    <col min="8198" max="8200" width="15" style="448" customWidth="1"/>
    <col min="8201" max="8201" width="14.7265625" style="448" customWidth="1"/>
    <col min="8202" max="8202" width="1.26953125" style="448" customWidth="1"/>
    <col min="8203" max="8203" width="2.453125" style="448" customWidth="1"/>
    <col min="8204" max="8225" width="5.1796875" style="448" customWidth="1"/>
    <col min="8226" max="8448" width="9.1796875" style="448"/>
    <col min="8449" max="8449" width="16.1796875" style="448" customWidth="1"/>
    <col min="8450" max="8450" width="8.81640625" style="448" customWidth="1"/>
    <col min="8451" max="8451" width="4.54296875" style="448" customWidth="1"/>
    <col min="8452" max="8452" width="8" style="448" customWidth="1"/>
    <col min="8453" max="8453" width="5.1796875" style="448" customWidth="1"/>
    <col min="8454" max="8456" width="15" style="448" customWidth="1"/>
    <col min="8457" max="8457" width="14.7265625" style="448" customWidth="1"/>
    <col min="8458" max="8458" width="1.26953125" style="448" customWidth="1"/>
    <col min="8459" max="8459" width="2.453125" style="448" customWidth="1"/>
    <col min="8460" max="8481" width="5.1796875" style="448" customWidth="1"/>
    <col min="8482" max="8704" width="9.1796875" style="448"/>
    <col min="8705" max="8705" width="16.1796875" style="448" customWidth="1"/>
    <col min="8706" max="8706" width="8.81640625" style="448" customWidth="1"/>
    <col min="8707" max="8707" width="4.54296875" style="448" customWidth="1"/>
    <col min="8708" max="8708" width="8" style="448" customWidth="1"/>
    <col min="8709" max="8709" width="5.1796875" style="448" customWidth="1"/>
    <col min="8710" max="8712" width="15" style="448" customWidth="1"/>
    <col min="8713" max="8713" width="14.7265625" style="448" customWidth="1"/>
    <col min="8714" max="8714" width="1.26953125" style="448" customWidth="1"/>
    <col min="8715" max="8715" width="2.453125" style="448" customWidth="1"/>
    <col min="8716" max="8737" width="5.1796875" style="448" customWidth="1"/>
    <col min="8738" max="8960" width="9.1796875" style="448"/>
    <col min="8961" max="8961" width="16.1796875" style="448" customWidth="1"/>
    <col min="8962" max="8962" width="8.81640625" style="448" customWidth="1"/>
    <col min="8963" max="8963" width="4.54296875" style="448" customWidth="1"/>
    <col min="8964" max="8964" width="8" style="448" customWidth="1"/>
    <col min="8965" max="8965" width="5.1796875" style="448" customWidth="1"/>
    <col min="8966" max="8968" width="15" style="448" customWidth="1"/>
    <col min="8969" max="8969" width="14.7265625" style="448" customWidth="1"/>
    <col min="8970" max="8970" width="1.26953125" style="448" customWidth="1"/>
    <col min="8971" max="8971" width="2.453125" style="448" customWidth="1"/>
    <col min="8972" max="8993" width="5.1796875" style="448" customWidth="1"/>
    <col min="8994" max="9216" width="9.1796875" style="448"/>
    <col min="9217" max="9217" width="16.1796875" style="448" customWidth="1"/>
    <col min="9218" max="9218" width="8.81640625" style="448" customWidth="1"/>
    <col min="9219" max="9219" width="4.54296875" style="448" customWidth="1"/>
    <col min="9220" max="9220" width="8" style="448" customWidth="1"/>
    <col min="9221" max="9221" width="5.1796875" style="448" customWidth="1"/>
    <col min="9222" max="9224" width="15" style="448" customWidth="1"/>
    <col min="9225" max="9225" width="14.7265625" style="448" customWidth="1"/>
    <col min="9226" max="9226" width="1.26953125" style="448" customWidth="1"/>
    <col min="9227" max="9227" width="2.453125" style="448" customWidth="1"/>
    <col min="9228" max="9249" width="5.1796875" style="448" customWidth="1"/>
    <col min="9250" max="9472" width="9.1796875" style="448"/>
    <col min="9473" max="9473" width="16.1796875" style="448" customWidth="1"/>
    <col min="9474" max="9474" width="8.81640625" style="448" customWidth="1"/>
    <col min="9475" max="9475" width="4.54296875" style="448" customWidth="1"/>
    <col min="9476" max="9476" width="8" style="448" customWidth="1"/>
    <col min="9477" max="9477" width="5.1796875" style="448" customWidth="1"/>
    <col min="9478" max="9480" width="15" style="448" customWidth="1"/>
    <col min="9481" max="9481" width="14.7265625" style="448" customWidth="1"/>
    <col min="9482" max="9482" width="1.26953125" style="448" customWidth="1"/>
    <col min="9483" max="9483" width="2.453125" style="448" customWidth="1"/>
    <col min="9484" max="9505" width="5.1796875" style="448" customWidth="1"/>
    <col min="9506" max="9728" width="9.1796875" style="448"/>
    <col min="9729" max="9729" width="16.1796875" style="448" customWidth="1"/>
    <col min="9730" max="9730" width="8.81640625" style="448" customWidth="1"/>
    <col min="9731" max="9731" width="4.54296875" style="448" customWidth="1"/>
    <col min="9732" max="9732" width="8" style="448" customWidth="1"/>
    <col min="9733" max="9733" width="5.1796875" style="448" customWidth="1"/>
    <col min="9734" max="9736" width="15" style="448" customWidth="1"/>
    <col min="9737" max="9737" width="14.7265625" style="448" customWidth="1"/>
    <col min="9738" max="9738" width="1.26953125" style="448" customWidth="1"/>
    <col min="9739" max="9739" width="2.453125" style="448" customWidth="1"/>
    <col min="9740" max="9761" width="5.1796875" style="448" customWidth="1"/>
    <col min="9762" max="9984" width="9.1796875" style="448"/>
    <col min="9985" max="9985" width="16.1796875" style="448" customWidth="1"/>
    <col min="9986" max="9986" width="8.81640625" style="448" customWidth="1"/>
    <col min="9987" max="9987" width="4.54296875" style="448" customWidth="1"/>
    <col min="9988" max="9988" width="8" style="448" customWidth="1"/>
    <col min="9989" max="9989" width="5.1796875" style="448" customWidth="1"/>
    <col min="9990" max="9992" width="15" style="448" customWidth="1"/>
    <col min="9993" max="9993" width="14.7265625" style="448" customWidth="1"/>
    <col min="9994" max="9994" width="1.26953125" style="448" customWidth="1"/>
    <col min="9995" max="9995" width="2.453125" style="448" customWidth="1"/>
    <col min="9996" max="10017" width="5.1796875" style="448" customWidth="1"/>
    <col min="10018" max="10240" width="9.1796875" style="448"/>
    <col min="10241" max="10241" width="16.1796875" style="448" customWidth="1"/>
    <col min="10242" max="10242" width="8.81640625" style="448" customWidth="1"/>
    <col min="10243" max="10243" width="4.54296875" style="448" customWidth="1"/>
    <col min="10244" max="10244" width="8" style="448" customWidth="1"/>
    <col min="10245" max="10245" width="5.1796875" style="448" customWidth="1"/>
    <col min="10246" max="10248" width="15" style="448" customWidth="1"/>
    <col min="10249" max="10249" width="14.7265625" style="448" customWidth="1"/>
    <col min="10250" max="10250" width="1.26953125" style="448" customWidth="1"/>
    <col min="10251" max="10251" width="2.453125" style="448" customWidth="1"/>
    <col min="10252" max="10273" width="5.1796875" style="448" customWidth="1"/>
    <col min="10274" max="10496" width="9.1796875" style="448"/>
    <col min="10497" max="10497" width="16.1796875" style="448" customWidth="1"/>
    <col min="10498" max="10498" width="8.81640625" style="448" customWidth="1"/>
    <col min="10499" max="10499" width="4.54296875" style="448" customWidth="1"/>
    <col min="10500" max="10500" width="8" style="448" customWidth="1"/>
    <col min="10501" max="10501" width="5.1796875" style="448" customWidth="1"/>
    <col min="10502" max="10504" width="15" style="448" customWidth="1"/>
    <col min="10505" max="10505" width="14.7265625" style="448" customWidth="1"/>
    <col min="10506" max="10506" width="1.26953125" style="448" customWidth="1"/>
    <col min="10507" max="10507" width="2.453125" style="448" customWidth="1"/>
    <col min="10508" max="10529" width="5.1796875" style="448" customWidth="1"/>
    <col min="10530" max="10752" width="9.1796875" style="448"/>
    <col min="10753" max="10753" width="16.1796875" style="448" customWidth="1"/>
    <col min="10754" max="10754" width="8.81640625" style="448" customWidth="1"/>
    <col min="10755" max="10755" width="4.54296875" style="448" customWidth="1"/>
    <col min="10756" max="10756" width="8" style="448" customWidth="1"/>
    <col min="10757" max="10757" width="5.1796875" style="448" customWidth="1"/>
    <col min="10758" max="10760" width="15" style="448" customWidth="1"/>
    <col min="10761" max="10761" width="14.7265625" style="448" customWidth="1"/>
    <col min="10762" max="10762" width="1.26953125" style="448" customWidth="1"/>
    <col min="10763" max="10763" width="2.453125" style="448" customWidth="1"/>
    <col min="10764" max="10785" width="5.1796875" style="448" customWidth="1"/>
    <col min="10786" max="11008" width="9.1796875" style="448"/>
    <col min="11009" max="11009" width="16.1796875" style="448" customWidth="1"/>
    <col min="11010" max="11010" width="8.81640625" style="448" customWidth="1"/>
    <col min="11011" max="11011" width="4.54296875" style="448" customWidth="1"/>
    <col min="11012" max="11012" width="8" style="448" customWidth="1"/>
    <col min="11013" max="11013" width="5.1796875" style="448" customWidth="1"/>
    <col min="11014" max="11016" width="15" style="448" customWidth="1"/>
    <col min="11017" max="11017" width="14.7265625" style="448" customWidth="1"/>
    <col min="11018" max="11018" width="1.26953125" style="448" customWidth="1"/>
    <col min="11019" max="11019" width="2.453125" style="448" customWidth="1"/>
    <col min="11020" max="11041" width="5.1796875" style="448" customWidth="1"/>
    <col min="11042" max="11264" width="9.1796875" style="448"/>
    <col min="11265" max="11265" width="16.1796875" style="448" customWidth="1"/>
    <col min="11266" max="11266" width="8.81640625" style="448" customWidth="1"/>
    <col min="11267" max="11267" width="4.54296875" style="448" customWidth="1"/>
    <col min="11268" max="11268" width="8" style="448" customWidth="1"/>
    <col min="11269" max="11269" width="5.1796875" style="448" customWidth="1"/>
    <col min="11270" max="11272" width="15" style="448" customWidth="1"/>
    <col min="11273" max="11273" width="14.7265625" style="448" customWidth="1"/>
    <col min="11274" max="11274" width="1.26953125" style="448" customWidth="1"/>
    <col min="11275" max="11275" width="2.453125" style="448" customWidth="1"/>
    <col min="11276" max="11297" width="5.1796875" style="448" customWidth="1"/>
    <col min="11298" max="11520" width="9.1796875" style="448"/>
    <col min="11521" max="11521" width="16.1796875" style="448" customWidth="1"/>
    <col min="11522" max="11522" width="8.81640625" style="448" customWidth="1"/>
    <col min="11523" max="11523" width="4.54296875" style="448" customWidth="1"/>
    <col min="11524" max="11524" width="8" style="448" customWidth="1"/>
    <col min="11525" max="11525" width="5.1796875" style="448" customWidth="1"/>
    <col min="11526" max="11528" width="15" style="448" customWidth="1"/>
    <col min="11529" max="11529" width="14.7265625" style="448" customWidth="1"/>
    <col min="11530" max="11530" width="1.26953125" style="448" customWidth="1"/>
    <col min="11531" max="11531" width="2.453125" style="448" customWidth="1"/>
    <col min="11532" max="11553" width="5.1796875" style="448" customWidth="1"/>
    <col min="11554" max="11776" width="9.1796875" style="448"/>
    <col min="11777" max="11777" width="16.1796875" style="448" customWidth="1"/>
    <col min="11778" max="11778" width="8.81640625" style="448" customWidth="1"/>
    <col min="11779" max="11779" width="4.54296875" style="448" customWidth="1"/>
    <col min="11780" max="11780" width="8" style="448" customWidth="1"/>
    <col min="11781" max="11781" width="5.1796875" style="448" customWidth="1"/>
    <col min="11782" max="11784" width="15" style="448" customWidth="1"/>
    <col min="11785" max="11785" width="14.7265625" style="448" customWidth="1"/>
    <col min="11786" max="11786" width="1.26953125" style="448" customWidth="1"/>
    <col min="11787" max="11787" width="2.453125" style="448" customWidth="1"/>
    <col min="11788" max="11809" width="5.1796875" style="448" customWidth="1"/>
    <col min="11810" max="12032" width="9.1796875" style="448"/>
    <col min="12033" max="12033" width="16.1796875" style="448" customWidth="1"/>
    <col min="12034" max="12034" width="8.81640625" style="448" customWidth="1"/>
    <col min="12035" max="12035" width="4.54296875" style="448" customWidth="1"/>
    <col min="12036" max="12036" width="8" style="448" customWidth="1"/>
    <col min="12037" max="12037" width="5.1796875" style="448" customWidth="1"/>
    <col min="12038" max="12040" width="15" style="448" customWidth="1"/>
    <col min="12041" max="12041" width="14.7265625" style="448" customWidth="1"/>
    <col min="12042" max="12042" width="1.26953125" style="448" customWidth="1"/>
    <col min="12043" max="12043" width="2.453125" style="448" customWidth="1"/>
    <col min="12044" max="12065" width="5.1796875" style="448" customWidth="1"/>
    <col min="12066" max="12288" width="9.1796875" style="448"/>
    <col min="12289" max="12289" width="16.1796875" style="448" customWidth="1"/>
    <col min="12290" max="12290" width="8.81640625" style="448" customWidth="1"/>
    <col min="12291" max="12291" width="4.54296875" style="448" customWidth="1"/>
    <col min="12292" max="12292" width="8" style="448" customWidth="1"/>
    <col min="12293" max="12293" width="5.1796875" style="448" customWidth="1"/>
    <col min="12294" max="12296" width="15" style="448" customWidth="1"/>
    <col min="12297" max="12297" width="14.7265625" style="448" customWidth="1"/>
    <col min="12298" max="12298" width="1.26953125" style="448" customWidth="1"/>
    <col min="12299" max="12299" width="2.453125" style="448" customWidth="1"/>
    <col min="12300" max="12321" width="5.1796875" style="448" customWidth="1"/>
    <col min="12322" max="12544" width="9.1796875" style="448"/>
    <col min="12545" max="12545" width="16.1796875" style="448" customWidth="1"/>
    <col min="12546" max="12546" width="8.81640625" style="448" customWidth="1"/>
    <col min="12547" max="12547" width="4.54296875" style="448" customWidth="1"/>
    <col min="12548" max="12548" width="8" style="448" customWidth="1"/>
    <col min="12549" max="12549" width="5.1796875" style="448" customWidth="1"/>
    <col min="12550" max="12552" width="15" style="448" customWidth="1"/>
    <col min="12553" max="12553" width="14.7265625" style="448" customWidth="1"/>
    <col min="12554" max="12554" width="1.26953125" style="448" customWidth="1"/>
    <col min="12555" max="12555" width="2.453125" style="448" customWidth="1"/>
    <col min="12556" max="12577" width="5.1796875" style="448" customWidth="1"/>
    <col min="12578" max="12800" width="9.1796875" style="448"/>
    <col min="12801" max="12801" width="16.1796875" style="448" customWidth="1"/>
    <col min="12802" max="12802" width="8.81640625" style="448" customWidth="1"/>
    <col min="12803" max="12803" width="4.54296875" style="448" customWidth="1"/>
    <col min="12804" max="12804" width="8" style="448" customWidth="1"/>
    <col min="12805" max="12805" width="5.1796875" style="448" customWidth="1"/>
    <col min="12806" max="12808" width="15" style="448" customWidth="1"/>
    <col min="12809" max="12809" width="14.7265625" style="448" customWidth="1"/>
    <col min="12810" max="12810" width="1.26953125" style="448" customWidth="1"/>
    <col min="12811" max="12811" width="2.453125" style="448" customWidth="1"/>
    <col min="12812" max="12833" width="5.1796875" style="448" customWidth="1"/>
    <col min="12834" max="13056" width="9.1796875" style="448"/>
    <col min="13057" max="13057" width="16.1796875" style="448" customWidth="1"/>
    <col min="13058" max="13058" width="8.81640625" style="448" customWidth="1"/>
    <col min="13059" max="13059" width="4.54296875" style="448" customWidth="1"/>
    <col min="13060" max="13060" width="8" style="448" customWidth="1"/>
    <col min="13061" max="13061" width="5.1796875" style="448" customWidth="1"/>
    <col min="13062" max="13064" width="15" style="448" customWidth="1"/>
    <col min="13065" max="13065" width="14.7265625" style="448" customWidth="1"/>
    <col min="13066" max="13066" width="1.26953125" style="448" customWidth="1"/>
    <col min="13067" max="13067" width="2.453125" style="448" customWidth="1"/>
    <col min="13068" max="13089" width="5.1796875" style="448" customWidth="1"/>
    <col min="13090" max="13312" width="9.1796875" style="448"/>
    <col min="13313" max="13313" width="16.1796875" style="448" customWidth="1"/>
    <col min="13314" max="13314" width="8.81640625" style="448" customWidth="1"/>
    <col min="13315" max="13315" width="4.54296875" style="448" customWidth="1"/>
    <col min="13316" max="13316" width="8" style="448" customWidth="1"/>
    <col min="13317" max="13317" width="5.1796875" style="448" customWidth="1"/>
    <col min="13318" max="13320" width="15" style="448" customWidth="1"/>
    <col min="13321" max="13321" width="14.7265625" style="448" customWidth="1"/>
    <col min="13322" max="13322" width="1.26953125" style="448" customWidth="1"/>
    <col min="13323" max="13323" width="2.453125" style="448" customWidth="1"/>
    <col min="13324" max="13345" width="5.1796875" style="448" customWidth="1"/>
    <col min="13346" max="13568" width="9.1796875" style="448"/>
    <col min="13569" max="13569" width="16.1796875" style="448" customWidth="1"/>
    <col min="13570" max="13570" width="8.81640625" style="448" customWidth="1"/>
    <col min="13571" max="13571" width="4.54296875" style="448" customWidth="1"/>
    <col min="13572" max="13572" width="8" style="448" customWidth="1"/>
    <col min="13573" max="13573" width="5.1796875" style="448" customWidth="1"/>
    <col min="13574" max="13576" width="15" style="448" customWidth="1"/>
    <col min="13577" max="13577" width="14.7265625" style="448" customWidth="1"/>
    <col min="13578" max="13578" width="1.26953125" style="448" customWidth="1"/>
    <col min="13579" max="13579" width="2.453125" style="448" customWidth="1"/>
    <col min="13580" max="13601" width="5.1796875" style="448" customWidth="1"/>
    <col min="13602" max="13824" width="9.1796875" style="448"/>
    <col min="13825" max="13825" width="16.1796875" style="448" customWidth="1"/>
    <col min="13826" max="13826" width="8.81640625" style="448" customWidth="1"/>
    <col min="13827" max="13827" width="4.54296875" style="448" customWidth="1"/>
    <col min="13828" max="13828" width="8" style="448" customWidth="1"/>
    <col min="13829" max="13829" width="5.1796875" style="448" customWidth="1"/>
    <col min="13830" max="13832" width="15" style="448" customWidth="1"/>
    <col min="13833" max="13833" width="14.7265625" style="448" customWidth="1"/>
    <col min="13834" max="13834" width="1.26953125" style="448" customWidth="1"/>
    <col min="13835" max="13835" width="2.453125" style="448" customWidth="1"/>
    <col min="13836" max="13857" width="5.1796875" style="448" customWidth="1"/>
    <col min="13858" max="14080" width="9.1796875" style="448"/>
    <col min="14081" max="14081" width="16.1796875" style="448" customWidth="1"/>
    <col min="14082" max="14082" width="8.81640625" style="448" customWidth="1"/>
    <col min="14083" max="14083" width="4.54296875" style="448" customWidth="1"/>
    <col min="14084" max="14084" width="8" style="448" customWidth="1"/>
    <col min="14085" max="14085" width="5.1796875" style="448" customWidth="1"/>
    <col min="14086" max="14088" width="15" style="448" customWidth="1"/>
    <col min="14089" max="14089" width="14.7265625" style="448" customWidth="1"/>
    <col min="14090" max="14090" width="1.26953125" style="448" customWidth="1"/>
    <col min="14091" max="14091" width="2.453125" style="448" customWidth="1"/>
    <col min="14092" max="14113" width="5.1796875" style="448" customWidth="1"/>
    <col min="14114" max="14336" width="9.1796875" style="448"/>
    <col min="14337" max="14337" width="16.1796875" style="448" customWidth="1"/>
    <col min="14338" max="14338" width="8.81640625" style="448" customWidth="1"/>
    <col min="14339" max="14339" width="4.54296875" style="448" customWidth="1"/>
    <col min="14340" max="14340" width="8" style="448" customWidth="1"/>
    <col min="14341" max="14341" width="5.1796875" style="448" customWidth="1"/>
    <col min="14342" max="14344" width="15" style="448" customWidth="1"/>
    <col min="14345" max="14345" width="14.7265625" style="448" customWidth="1"/>
    <col min="14346" max="14346" width="1.26953125" style="448" customWidth="1"/>
    <col min="14347" max="14347" width="2.453125" style="448" customWidth="1"/>
    <col min="14348" max="14369" width="5.1796875" style="448" customWidth="1"/>
    <col min="14370" max="14592" width="9.1796875" style="448"/>
    <col min="14593" max="14593" width="16.1796875" style="448" customWidth="1"/>
    <col min="14594" max="14594" width="8.81640625" style="448" customWidth="1"/>
    <col min="14595" max="14595" width="4.54296875" style="448" customWidth="1"/>
    <col min="14596" max="14596" width="8" style="448" customWidth="1"/>
    <col min="14597" max="14597" width="5.1796875" style="448" customWidth="1"/>
    <col min="14598" max="14600" width="15" style="448" customWidth="1"/>
    <col min="14601" max="14601" width="14.7265625" style="448" customWidth="1"/>
    <col min="14602" max="14602" width="1.26953125" style="448" customWidth="1"/>
    <col min="14603" max="14603" width="2.453125" style="448" customWidth="1"/>
    <col min="14604" max="14625" width="5.1796875" style="448" customWidth="1"/>
    <col min="14626" max="14848" width="9.1796875" style="448"/>
    <col min="14849" max="14849" width="16.1796875" style="448" customWidth="1"/>
    <col min="14850" max="14850" width="8.81640625" style="448" customWidth="1"/>
    <col min="14851" max="14851" width="4.54296875" style="448" customWidth="1"/>
    <col min="14852" max="14852" width="8" style="448" customWidth="1"/>
    <col min="14853" max="14853" width="5.1796875" style="448" customWidth="1"/>
    <col min="14854" max="14856" width="15" style="448" customWidth="1"/>
    <col min="14857" max="14857" width="14.7265625" style="448" customWidth="1"/>
    <col min="14858" max="14858" width="1.26953125" style="448" customWidth="1"/>
    <col min="14859" max="14859" width="2.453125" style="448" customWidth="1"/>
    <col min="14860" max="14881" width="5.1796875" style="448" customWidth="1"/>
    <col min="14882" max="15104" width="9.1796875" style="448"/>
    <col min="15105" max="15105" width="16.1796875" style="448" customWidth="1"/>
    <col min="15106" max="15106" width="8.81640625" style="448" customWidth="1"/>
    <col min="15107" max="15107" width="4.54296875" style="448" customWidth="1"/>
    <col min="15108" max="15108" width="8" style="448" customWidth="1"/>
    <col min="15109" max="15109" width="5.1796875" style="448" customWidth="1"/>
    <col min="15110" max="15112" width="15" style="448" customWidth="1"/>
    <col min="15113" max="15113" width="14.7265625" style="448" customWidth="1"/>
    <col min="15114" max="15114" width="1.26953125" style="448" customWidth="1"/>
    <col min="15115" max="15115" width="2.453125" style="448" customWidth="1"/>
    <col min="15116" max="15137" width="5.1796875" style="448" customWidth="1"/>
    <col min="15138" max="15360" width="9.1796875" style="448"/>
    <col min="15361" max="15361" width="16.1796875" style="448" customWidth="1"/>
    <col min="15362" max="15362" width="8.81640625" style="448" customWidth="1"/>
    <col min="15363" max="15363" width="4.54296875" style="448" customWidth="1"/>
    <col min="15364" max="15364" width="8" style="448" customWidth="1"/>
    <col min="15365" max="15365" width="5.1796875" style="448" customWidth="1"/>
    <col min="15366" max="15368" width="15" style="448" customWidth="1"/>
    <col min="15369" max="15369" width="14.7265625" style="448" customWidth="1"/>
    <col min="15370" max="15370" width="1.26953125" style="448" customWidth="1"/>
    <col min="15371" max="15371" width="2.453125" style="448" customWidth="1"/>
    <col min="15372" max="15393" width="5.1796875" style="448" customWidth="1"/>
    <col min="15394" max="15616" width="9.1796875" style="448"/>
    <col min="15617" max="15617" width="16.1796875" style="448" customWidth="1"/>
    <col min="15618" max="15618" width="8.81640625" style="448" customWidth="1"/>
    <col min="15619" max="15619" width="4.54296875" style="448" customWidth="1"/>
    <col min="15620" max="15620" width="8" style="448" customWidth="1"/>
    <col min="15621" max="15621" width="5.1796875" style="448" customWidth="1"/>
    <col min="15622" max="15624" width="15" style="448" customWidth="1"/>
    <col min="15625" max="15625" width="14.7265625" style="448" customWidth="1"/>
    <col min="15626" max="15626" width="1.26953125" style="448" customWidth="1"/>
    <col min="15627" max="15627" width="2.453125" style="448" customWidth="1"/>
    <col min="15628" max="15649" width="5.1796875" style="448" customWidth="1"/>
    <col min="15650" max="15872" width="9.1796875" style="448"/>
    <col min="15873" max="15873" width="16.1796875" style="448" customWidth="1"/>
    <col min="15874" max="15874" width="8.81640625" style="448" customWidth="1"/>
    <col min="15875" max="15875" width="4.54296875" style="448" customWidth="1"/>
    <col min="15876" max="15876" width="8" style="448" customWidth="1"/>
    <col min="15877" max="15877" width="5.1796875" style="448" customWidth="1"/>
    <col min="15878" max="15880" width="15" style="448" customWidth="1"/>
    <col min="15881" max="15881" width="14.7265625" style="448" customWidth="1"/>
    <col min="15882" max="15882" width="1.26953125" style="448" customWidth="1"/>
    <col min="15883" max="15883" width="2.453125" style="448" customWidth="1"/>
    <col min="15884" max="15905" width="5.1796875" style="448" customWidth="1"/>
    <col min="15906" max="16128" width="9.1796875" style="448"/>
    <col min="16129" max="16129" width="16.1796875" style="448" customWidth="1"/>
    <col min="16130" max="16130" width="8.81640625" style="448" customWidth="1"/>
    <col min="16131" max="16131" width="4.54296875" style="448" customWidth="1"/>
    <col min="16132" max="16132" width="8" style="448" customWidth="1"/>
    <col min="16133" max="16133" width="5.1796875" style="448" customWidth="1"/>
    <col min="16134" max="16136" width="15" style="448" customWidth="1"/>
    <col min="16137" max="16137" width="14.7265625" style="448" customWidth="1"/>
    <col min="16138" max="16138" width="1.26953125" style="448" customWidth="1"/>
    <col min="16139" max="16139" width="2.453125" style="448" customWidth="1"/>
    <col min="16140" max="16161" width="5.1796875" style="448" customWidth="1"/>
    <col min="16162" max="16384" width="9.1796875" style="448"/>
  </cols>
  <sheetData>
    <row r="1" spans="1:23" ht="18" customHeight="1" x14ac:dyDescent="0.4">
      <c r="A1" s="989" t="s">
        <v>493</v>
      </c>
      <c r="B1" s="989"/>
      <c r="C1" s="989"/>
      <c r="D1" s="989"/>
      <c r="E1" s="989"/>
      <c r="F1" s="989"/>
      <c r="G1" s="989"/>
      <c r="H1" s="989"/>
      <c r="I1" s="989"/>
      <c r="J1" s="990"/>
    </row>
    <row r="2" spans="1:23" ht="13" thickBot="1" x14ac:dyDescent="0.3">
      <c r="A2" s="991"/>
      <c r="B2" s="991"/>
      <c r="C2" s="991"/>
      <c r="D2" s="991"/>
      <c r="E2" s="991"/>
      <c r="F2" s="991"/>
      <c r="G2" s="991"/>
      <c r="H2" s="991"/>
      <c r="I2" s="991"/>
      <c r="J2" s="991"/>
    </row>
    <row r="3" spans="1:23" ht="6" customHeight="1" x14ac:dyDescent="0.25">
      <c r="A3" s="992"/>
      <c r="B3" s="993"/>
      <c r="C3" s="993"/>
      <c r="D3" s="993"/>
      <c r="E3" s="993"/>
      <c r="F3" s="993"/>
      <c r="G3" s="993"/>
      <c r="H3" s="993"/>
      <c r="I3" s="993"/>
      <c r="J3" s="994"/>
    </row>
    <row r="4" spans="1:23" ht="18" customHeight="1" x14ac:dyDescent="0.35">
      <c r="A4" s="995" t="s">
        <v>494</v>
      </c>
      <c r="B4" s="996"/>
      <c r="C4" s="996"/>
      <c r="D4" s="449">
        <f>'Section D -WIOA Program Funding'!C3</f>
        <v>0</v>
      </c>
      <c r="E4" s="450"/>
      <c r="F4" s="450" t="s">
        <v>443</v>
      </c>
      <c r="G4" s="451">
        <f>'Section A'!F4</f>
        <v>0</v>
      </c>
      <c r="H4" s="450"/>
      <c r="I4" s="997"/>
      <c r="J4" s="998"/>
    </row>
    <row r="5" spans="1:23" ht="8.25" customHeight="1" x14ac:dyDescent="0.3">
      <c r="A5" s="995"/>
      <c r="B5" s="996"/>
      <c r="C5" s="996"/>
      <c r="D5" s="996"/>
      <c r="E5" s="996"/>
      <c r="F5" s="996"/>
      <c r="G5" s="996"/>
      <c r="H5" s="450"/>
      <c r="I5" s="997"/>
      <c r="J5" s="998"/>
    </row>
    <row r="6" spans="1:23" ht="18" customHeight="1" x14ac:dyDescent="0.3">
      <c r="A6" s="452" t="s">
        <v>495</v>
      </c>
      <c r="B6" s="999">
        <f>'Section A'!B2</f>
        <v>0</v>
      </c>
      <c r="C6" s="999"/>
      <c r="D6" s="999"/>
      <c r="E6" s="450"/>
      <c r="F6" s="450" t="s">
        <v>447</v>
      </c>
      <c r="G6" s="453">
        <f>'Section D -WIOA Program Funding'!I5</f>
        <v>44181</v>
      </c>
      <c r="H6" s="454" t="s">
        <v>496</v>
      </c>
      <c r="I6" s="455">
        <f>'Section D -WIOA Program Funding'!F3</f>
        <v>20</v>
      </c>
      <c r="J6" s="456"/>
    </row>
    <row r="7" spans="1:23" ht="6.75" customHeight="1" thickBot="1" x14ac:dyDescent="0.3">
      <c r="A7" s="1000"/>
      <c r="B7" s="1001"/>
      <c r="C7" s="1001"/>
      <c r="D7" s="1001"/>
      <c r="E7" s="1001"/>
      <c r="F7" s="1001"/>
      <c r="G7" s="1001"/>
      <c r="H7" s="1001"/>
      <c r="I7" s="1001"/>
      <c r="J7" s="1002"/>
    </row>
    <row r="8" spans="1:23" ht="13" thickBot="1" x14ac:dyDescent="0.3">
      <c r="A8" s="991"/>
      <c r="B8" s="991"/>
      <c r="C8" s="991"/>
      <c r="D8" s="991"/>
      <c r="E8" s="991"/>
      <c r="F8" s="991"/>
      <c r="G8" s="991"/>
      <c r="H8" s="991"/>
      <c r="I8" s="991"/>
      <c r="J8" s="991"/>
      <c r="L8" s="457"/>
    </row>
    <row r="9" spans="1:23" ht="16.5" customHeight="1" thickBot="1" x14ac:dyDescent="0.4">
      <c r="A9" s="986"/>
      <c r="B9" s="986"/>
      <c r="C9" s="986"/>
      <c r="D9" s="986"/>
      <c r="E9" s="986"/>
      <c r="F9" s="458" t="s">
        <v>464</v>
      </c>
      <c r="G9" s="458" t="s">
        <v>497</v>
      </c>
      <c r="H9" s="458" t="s">
        <v>498</v>
      </c>
      <c r="I9" s="987" t="s">
        <v>465</v>
      </c>
      <c r="J9" s="988"/>
      <c r="L9" s="457"/>
      <c r="M9" s="457"/>
      <c r="N9" s="457"/>
    </row>
    <row r="10" spans="1:23" ht="16.5" customHeight="1" thickBot="1" x14ac:dyDescent="0.4">
      <c r="A10" s="1003" t="s">
        <v>499</v>
      </c>
      <c r="B10" s="1004"/>
      <c r="C10" s="1004"/>
      <c r="D10" s="1004"/>
      <c r="E10" s="1005"/>
      <c r="F10" s="459"/>
      <c r="G10" s="460"/>
      <c r="H10" s="461" t="str">
        <f>IF(I10&gt;=F10,"","ERR")</f>
        <v/>
      </c>
      <c r="I10" s="1006"/>
      <c r="J10" s="1006"/>
      <c r="L10" s="457"/>
      <c r="M10" s="457"/>
      <c r="N10" s="457"/>
      <c r="Q10" s="457"/>
      <c r="R10" s="457"/>
      <c r="S10" s="457"/>
      <c r="T10" s="457"/>
      <c r="U10" s="457"/>
      <c r="V10" s="457"/>
      <c r="W10" s="457"/>
    </row>
    <row r="11" spans="1:23" ht="16.5" customHeight="1" thickTop="1" thickBot="1" x14ac:dyDescent="0.4">
      <c r="A11" s="1007" t="s">
        <v>662</v>
      </c>
      <c r="B11" s="1008"/>
      <c r="C11" s="1008"/>
      <c r="D11" s="1008"/>
      <c r="E11" s="1009"/>
      <c r="F11" s="462"/>
      <c r="G11" s="463"/>
      <c r="H11" s="464"/>
      <c r="I11" s="1010"/>
      <c r="J11" s="1011"/>
      <c r="M11" s="457"/>
      <c r="N11" s="457"/>
    </row>
    <row r="12" spans="1:23" ht="16.5" customHeight="1" thickTop="1" x14ac:dyDescent="0.35">
      <c r="A12" s="1012" t="s">
        <v>661</v>
      </c>
      <c r="B12" s="1013"/>
      <c r="C12" s="1013"/>
      <c r="D12" s="1013"/>
      <c r="E12" s="1014"/>
      <c r="F12" s="465"/>
      <c r="G12" s="463"/>
      <c r="H12" s="466"/>
      <c r="I12" s="1015"/>
      <c r="J12" s="1016"/>
    </row>
    <row r="13" spans="1:23" ht="16.5" customHeight="1" x14ac:dyDescent="0.35">
      <c r="A13" s="1017" t="s">
        <v>663</v>
      </c>
      <c r="B13" s="1018"/>
      <c r="C13" s="1018"/>
      <c r="D13" s="1018"/>
      <c r="E13" s="1019"/>
      <c r="F13" s="465"/>
      <c r="G13" s="463"/>
      <c r="H13" s="466"/>
      <c r="I13" s="1020"/>
      <c r="J13" s="1021"/>
      <c r="L13" s="457" t="str">
        <f>IF('Section D -WIOA Program Funding'!J51&gt;0,"Yes","No")</f>
        <v>No</v>
      </c>
      <c r="M13" s="467" t="str">
        <f>IF(L13="Yes",IF(I13&lt;&gt;0,"","Funds are budgeted for this activity"),IF(I13&gt;0,"Funds are not budgeted for this activity",""))</f>
        <v/>
      </c>
    </row>
    <row r="14" spans="1:23" ht="16.5" customHeight="1" x14ac:dyDescent="0.35">
      <c r="A14" s="1017" t="s">
        <v>664</v>
      </c>
      <c r="B14" s="1018"/>
      <c r="C14" s="1018"/>
      <c r="D14" s="1018"/>
      <c r="E14" s="1019"/>
      <c r="F14" s="465"/>
      <c r="G14" s="463"/>
      <c r="H14" s="466"/>
      <c r="I14" s="1020"/>
      <c r="J14" s="1021"/>
      <c r="L14" s="457" t="str">
        <f>IF(('Section D -WIOA Program Funding'!J37+'Section D -WIOA Program Funding'!J52)&gt;0,"Yes","No")</f>
        <v>No</v>
      </c>
      <c r="M14" s="467" t="str">
        <f>IF(L14="Yes",IF(I14&lt;&gt;0,"","Funds are budgeted for this activity"),IF(I14&gt;0,"Funds are not budgeted for this activity",""))</f>
        <v/>
      </c>
    </row>
    <row r="15" spans="1:23" ht="16.5" customHeight="1" x14ac:dyDescent="0.35">
      <c r="A15" s="1017" t="s">
        <v>665</v>
      </c>
      <c r="B15" s="1018"/>
      <c r="C15" s="1018"/>
      <c r="D15" s="1018"/>
      <c r="E15" s="1019"/>
      <c r="F15" s="465"/>
      <c r="G15" s="463"/>
      <c r="H15" s="466"/>
      <c r="I15" s="1020"/>
      <c r="J15" s="1021"/>
      <c r="L15" s="457" t="str">
        <f>IF(('Section D -WIOA Program Funding'!J38+'Section D -WIOA Program Funding'!J53)&gt;0,"Yes","No")</f>
        <v>No</v>
      </c>
      <c r="M15" s="467" t="str">
        <f>IF(L15="Yes",IF(I15&lt;&gt;0,"","Funds are budgeted for this activity"),IF(I15&gt;0,"Funds are not budgeted for this activity",""))</f>
        <v/>
      </c>
    </row>
    <row r="16" spans="1:23" ht="16.5" customHeight="1" x14ac:dyDescent="0.35">
      <c r="A16" s="1017" t="s">
        <v>666</v>
      </c>
      <c r="B16" s="1018"/>
      <c r="C16" s="1018"/>
      <c r="D16" s="1018"/>
      <c r="E16" s="1019"/>
      <c r="F16" s="465"/>
      <c r="G16" s="463"/>
      <c r="H16" s="466"/>
      <c r="I16" s="1020"/>
      <c r="J16" s="1021"/>
    </row>
    <row r="17" spans="1:10" ht="16.5" customHeight="1" x14ac:dyDescent="0.35">
      <c r="A17" s="1017" t="s">
        <v>667</v>
      </c>
      <c r="B17" s="1018"/>
      <c r="C17" s="1018"/>
      <c r="D17" s="1018"/>
      <c r="E17" s="1019"/>
      <c r="F17" s="610"/>
      <c r="G17" s="611"/>
      <c r="H17" s="612"/>
      <c r="I17" s="1020"/>
      <c r="J17" s="1021"/>
    </row>
    <row r="18" spans="1:10" ht="12.75" customHeight="1" x14ac:dyDescent="0.25">
      <c r="A18" s="991"/>
      <c r="B18" s="991"/>
      <c r="C18" s="991"/>
      <c r="D18" s="991"/>
      <c r="E18" s="991"/>
      <c r="F18" s="991"/>
      <c r="G18" s="991"/>
      <c r="H18" s="991"/>
      <c r="I18" s="991"/>
      <c r="J18" s="990"/>
    </row>
  </sheetData>
  <sheetProtection algorithmName="SHA-512" hashValue="NEX/C/cNWXrg2jMCz3HTeXgfYLwZduvd5Dh4K80oU7UmuYYw0Fm4VGcGn3QQVdcgcHvk5kXHd8IvS4xpgm/4GQ==" saltValue="cXQ8ig8CjNeBEkE2qWGU/Q==" spinCount="100000" sheet="1" selectLockedCells="1"/>
  <mergeCells count="29">
    <mergeCell ref="A16:E16"/>
    <mergeCell ref="I16:J16"/>
    <mergeCell ref="A17:E17"/>
    <mergeCell ref="I17:J17"/>
    <mergeCell ref="A18:J18"/>
    <mergeCell ref="A13:E13"/>
    <mergeCell ref="I13:J13"/>
    <mergeCell ref="A14:E14"/>
    <mergeCell ref="I14:J14"/>
    <mergeCell ref="A15:E15"/>
    <mergeCell ref="I15:J15"/>
    <mergeCell ref="A10:E10"/>
    <mergeCell ref="I10:J10"/>
    <mergeCell ref="A11:E11"/>
    <mergeCell ref="I11:J11"/>
    <mergeCell ref="A12:E12"/>
    <mergeCell ref="I12:J12"/>
    <mergeCell ref="A9:E9"/>
    <mergeCell ref="I9:J9"/>
    <mergeCell ref="A1:J1"/>
    <mergeCell ref="A2:J2"/>
    <mergeCell ref="A3:J3"/>
    <mergeCell ref="A4:C4"/>
    <mergeCell ref="I4:J4"/>
    <mergeCell ref="A5:G5"/>
    <mergeCell ref="I5:J5"/>
    <mergeCell ref="B6:D6"/>
    <mergeCell ref="A7:J7"/>
    <mergeCell ref="A8:J8"/>
  </mergeCells>
  <pageMargins left="0.7" right="0.7" top="0.75" bottom="0.75" header="0.3" footer="0.3"/>
  <pageSetup scale="86" fitToHeight="0" orientation="portrait" r:id="rId1"/>
  <headerFooter>
    <oddFooter>&amp;RRevised April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4"/>
  <sheetViews>
    <sheetView workbookViewId="0">
      <selection activeCell="A27" sqref="A27"/>
    </sheetView>
  </sheetViews>
  <sheetFormatPr defaultColWidth="9.1796875" defaultRowHeight="13" x14ac:dyDescent="0.3"/>
  <cols>
    <col min="1" max="1" width="2.7265625" style="159" customWidth="1"/>
    <col min="2" max="2" width="4.1796875" style="159" customWidth="1"/>
    <col min="3" max="3" width="3.7265625" style="159" customWidth="1"/>
    <col min="4" max="4" width="4" style="159" customWidth="1"/>
    <col min="5" max="5" width="15.453125" style="159" customWidth="1"/>
    <col min="6" max="6" width="14.7265625" style="159" customWidth="1"/>
    <col min="7" max="7" width="19.1796875" style="159" customWidth="1"/>
    <col min="8" max="8" width="9.54296875" style="159" customWidth="1"/>
    <col min="9" max="9" width="7" style="159" customWidth="1"/>
    <col min="10" max="10" width="9.54296875" style="159" customWidth="1"/>
    <col min="11" max="11" width="5.1796875" style="159" customWidth="1"/>
    <col min="12" max="12" width="3.453125" style="159" customWidth="1"/>
    <col min="13" max="13" width="13.1796875" style="159" customWidth="1"/>
    <col min="14" max="14" width="2.54296875" style="159" customWidth="1"/>
    <col min="15" max="15" width="15.7265625" style="159" customWidth="1"/>
    <col min="16" max="16" width="3" style="159" customWidth="1"/>
    <col min="17" max="17" width="3.453125" style="159" customWidth="1"/>
    <col min="18" max="18" width="2.26953125" style="159" customWidth="1"/>
    <col min="19" max="19" width="2.453125" style="159" customWidth="1"/>
    <col min="20" max="20" width="9.1796875" style="159"/>
    <col min="21" max="21" width="8.81640625" style="159" customWidth="1"/>
    <col min="22" max="16384" width="9.1796875" style="159"/>
  </cols>
  <sheetData>
    <row r="1" spans="2:30" ht="15" customHeight="1" x14ac:dyDescent="0.3">
      <c r="B1" s="709" t="s">
        <v>203</v>
      </c>
      <c r="C1" s="709"/>
      <c r="D1" s="709"/>
      <c r="E1" s="709"/>
      <c r="F1" s="709"/>
      <c r="G1" s="709"/>
      <c r="H1" s="709"/>
      <c r="I1" s="709"/>
      <c r="J1" s="709"/>
    </row>
    <row r="2" spans="2:30" ht="13.5" customHeight="1" x14ac:dyDescent="0.3">
      <c r="B2" s="156"/>
      <c r="C2" s="710" t="s">
        <v>206</v>
      </c>
      <c r="D2" s="710"/>
      <c r="E2" s="710"/>
      <c r="F2" s="710"/>
      <c r="G2" s="710"/>
      <c r="H2" s="710"/>
      <c r="I2" s="710"/>
      <c r="J2" s="710"/>
      <c r="K2" s="710"/>
      <c r="L2" s="710"/>
      <c r="M2" s="710"/>
      <c r="N2" s="710"/>
      <c r="O2" s="710"/>
      <c r="P2" s="710"/>
      <c r="Q2" s="710"/>
    </row>
    <row r="3" spans="2:30" ht="6.75" customHeight="1" x14ac:dyDescent="0.3">
      <c r="B3" s="156"/>
      <c r="C3" s="156"/>
      <c r="D3" s="156"/>
      <c r="E3" s="156"/>
      <c r="F3" s="156"/>
      <c r="G3" s="156"/>
      <c r="H3" s="156"/>
      <c r="I3" s="156"/>
      <c r="J3" s="156"/>
      <c r="K3" s="156"/>
      <c r="L3" s="156"/>
      <c r="M3" s="156"/>
      <c r="N3" s="156"/>
      <c r="O3" s="156"/>
      <c r="P3" s="156"/>
      <c r="Q3" s="156"/>
    </row>
    <row r="4" spans="2:30" ht="45.75" customHeight="1" x14ac:dyDescent="0.35">
      <c r="B4" s="160" t="s">
        <v>103</v>
      </c>
      <c r="C4" s="580"/>
      <c r="D4" s="161"/>
      <c r="E4" s="687" t="s">
        <v>170</v>
      </c>
      <c r="F4" s="687"/>
      <c r="G4" s="687"/>
      <c r="H4" s="687"/>
      <c r="I4" s="687"/>
      <c r="J4" s="687"/>
      <c r="K4" s="687"/>
      <c r="L4" s="687"/>
      <c r="M4" s="687"/>
      <c r="N4" s="687"/>
      <c r="O4" s="687"/>
      <c r="P4" s="687"/>
      <c r="Q4" s="690"/>
      <c r="R4" s="162"/>
      <c r="T4" s="711" t="s">
        <v>636</v>
      </c>
      <c r="U4" s="711"/>
      <c r="V4" s="711"/>
      <c r="W4" s="711"/>
      <c r="X4" s="711"/>
      <c r="Y4" s="711"/>
      <c r="Z4" s="711"/>
    </row>
    <row r="5" spans="2:30" ht="15" customHeight="1" x14ac:dyDescent="0.35">
      <c r="B5" s="163"/>
      <c r="C5" s="164"/>
      <c r="D5" s="164"/>
      <c r="E5" s="691" t="s">
        <v>112</v>
      </c>
      <c r="F5" s="691"/>
      <c r="G5" s="691"/>
      <c r="H5" s="691"/>
      <c r="I5" s="691"/>
      <c r="J5" s="691"/>
      <c r="K5" s="691"/>
      <c r="L5" s="691"/>
      <c r="M5" s="691"/>
      <c r="N5" s="691"/>
      <c r="O5" s="691"/>
      <c r="P5" s="691"/>
      <c r="Q5" s="692"/>
      <c r="R5" s="162"/>
      <c r="T5" s="165"/>
      <c r="U5" s="162"/>
      <c r="V5" s="162"/>
      <c r="W5" s="162"/>
      <c r="X5" s="162"/>
      <c r="Y5" s="162"/>
      <c r="Z5" s="162"/>
      <c r="AA5" s="162"/>
      <c r="AB5" s="162"/>
      <c r="AC5" s="162"/>
      <c r="AD5" s="162"/>
    </row>
    <row r="6" spans="2:30" ht="6.75" customHeight="1" x14ac:dyDescent="0.3">
      <c r="B6" s="166"/>
      <c r="C6" s="158"/>
      <c r="D6" s="158"/>
      <c r="E6" s="158"/>
      <c r="F6" s="158"/>
      <c r="G6" s="158"/>
      <c r="H6" s="158"/>
      <c r="I6" s="158"/>
      <c r="J6" s="158"/>
      <c r="K6" s="158"/>
      <c r="L6" s="158"/>
      <c r="M6" s="158"/>
      <c r="N6" s="158"/>
      <c r="O6" s="158"/>
      <c r="P6" s="158"/>
      <c r="Q6" s="158"/>
      <c r="R6" s="162"/>
      <c r="T6" s="162"/>
      <c r="U6" s="162"/>
      <c r="V6" s="162"/>
      <c r="W6" s="162"/>
      <c r="X6" s="162"/>
      <c r="Y6" s="162"/>
      <c r="Z6" s="162"/>
      <c r="AA6" s="162"/>
      <c r="AB6" s="162"/>
      <c r="AC6" s="162"/>
      <c r="AD6" s="162"/>
    </row>
    <row r="7" spans="2:30" ht="28.5" customHeight="1" x14ac:dyDescent="0.35">
      <c r="B7" s="702" t="s">
        <v>260</v>
      </c>
      <c r="C7" s="702"/>
      <c r="D7" s="702"/>
      <c r="E7" s="702"/>
      <c r="F7" s="702"/>
      <c r="G7" s="702"/>
      <c r="H7" s="702"/>
      <c r="I7" s="702"/>
      <c r="J7" s="702"/>
      <c r="K7" s="702"/>
      <c r="L7" s="702"/>
      <c r="M7" s="702"/>
      <c r="N7" s="702"/>
      <c r="O7" s="702"/>
      <c r="P7" s="702"/>
      <c r="Q7" s="702"/>
      <c r="R7" s="162"/>
      <c r="T7" s="711" t="s">
        <v>637</v>
      </c>
      <c r="U7" s="711"/>
      <c r="V7" s="711"/>
      <c r="W7" s="711"/>
      <c r="X7" s="711"/>
      <c r="Y7" s="165"/>
      <c r="Z7" s="167"/>
      <c r="AA7" s="167"/>
      <c r="AB7" s="167"/>
      <c r="AC7" s="167"/>
      <c r="AD7" s="167"/>
    </row>
    <row r="8" spans="2:30" ht="18" customHeight="1" x14ac:dyDescent="0.3">
      <c r="B8" s="156"/>
      <c r="C8" s="168" t="s">
        <v>117</v>
      </c>
      <c r="D8" s="702" t="s">
        <v>204</v>
      </c>
      <c r="E8" s="702"/>
      <c r="F8" s="702"/>
      <c r="G8" s="702"/>
      <c r="H8" s="702"/>
      <c r="I8" s="702"/>
      <c r="J8" s="702"/>
      <c r="K8" s="702"/>
      <c r="L8" s="702"/>
      <c r="M8" s="702"/>
      <c r="N8" s="702"/>
      <c r="O8" s="702"/>
      <c r="P8" s="702"/>
      <c r="Q8" s="702"/>
      <c r="R8" s="162"/>
      <c r="T8" s="169"/>
      <c r="U8" s="170"/>
      <c r="V8" s="170"/>
      <c r="W8" s="170"/>
      <c r="X8" s="170"/>
      <c r="Y8" s="170"/>
      <c r="Z8" s="170"/>
      <c r="AA8" s="170"/>
      <c r="AB8" s="170"/>
      <c r="AC8" s="170"/>
      <c r="AD8" s="170"/>
    </row>
    <row r="9" spans="2:30" ht="17.25" customHeight="1" x14ac:dyDescent="0.3">
      <c r="B9" s="156"/>
      <c r="C9" s="168" t="s">
        <v>118</v>
      </c>
      <c r="D9" s="702" t="s">
        <v>120</v>
      </c>
      <c r="E9" s="702"/>
      <c r="F9" s="702"/>
      <c r="G9" s="702"/>
      <c r="H9" s="702"/>
      <c r="I9" s="702"/>
      <c r="J9" s="702"/>
      <c r="K9" s="702"/>
      <c r="L9" s="702"/>
      <c r="M9" s="702"/>
      <c r="N9" s="702"/>
      <c r="O9" s="702"/>
      <c r="P9" s="702"/>
      <c r="Q9" s="702"/>
      <c r="R9" s="162"/>
      <c r="T9" s="171"/>
      <c r="U9" s="172"/>
      <c r="V9" s="172"/>
      <c r="W9" s="172"/>
      <c r="X9" s="172"/>
      <c r="Y9" s="172"/>
      <c r="Z9" s="172"/>
      <c r="AA9" s="172"/>
      <c r="AB9" s="172"/>
      <c r="AC9" s="172"/>
      <c r="AD9" s="172"/>
    </row>
    <row r="10" spans="2:30" ht="14.25" customHeight="1" x14ac:dyDescent="0.3">
      <c r="B10" s="158"/>
      <c r="C10" s="168" t="s">
        <v>119</v>
      </c>
      <c r="D10" s="703" t="s">
        <v>261</v>
      </c>
      <c r="E10" s="703"/>
      <c r="F10" s="703"/>
      <c r="G10" s="703"/>
      <c r="H10" s="703"/>
      <c r="I10" s="703"/>
      <c r="J10" s="703"/>
      <c r="K10" s="703"/>
      <c r="L10" s="703"/>
      <c r="M10" s="703"/>
      <c r="N10" s="703"/>
      <c r="O10" s="703"/>
      <c r="P10" s="703"/>
      <c r="Q10" s="703"/>
      <c r="R10" s="162"/>
      <c r="T10" s="689"/>
      <c r="U10" s="689"/>
      <c r="V10" s="689"/>
      <c r="W10" s="689"/>
      <c r="X10" s="689"/>
      <c r="Y10" s="689"/>
      <c r="Z10" s="162"/>
      <c r="AA10" s="162"/>
      <c r="AB10" s="162"/>
      <c r="AC10" s="162"/>
      <c r="AD10" s="162"/>
    </row>
    <row r="11" spans="2:30" ht="8.25" customHeight="1" x14ac:dyDescent="0.3">
      <c r="B11" s="158"/>
      <c r="C11" s="173"/>
      <c r="D11" s="173"/>
      <c r="E11" s="173"/>
      <c r="F11" s="173"/>
      <c r="G11" s="173"/>
      <c r="H11" s="173"/>
      <c r="I11" s="173"/>
      <c r="J11" s="173"/>
      <c r="K11" s="173"/>
      <c r="L11" s="173"/>
      <c r="M11" s="173"/>
      <c r="N11" s="173"/>
      <c r="O11" s="173"/>
      <c r="P11" s="173"/>
      <c r="Q11" s="158"/>
      <c r="R11" s="162"/>
      <c r="T11" s="174"/>
      <c r="U11" s="174"/>
      <c r="V11" s="174"/>
      <c r="W11" s="174"/>
      <c r="X11" s="174"/>
      <c r="Y11" s="174"/>
    </row>
    <row r="12" spans="2:30" ht="42" customHeight="1" x14ac:dyDescent="0.3">
      <c r="B12" s="175" t="s">
        <v>104</v>
      </c>
      <c r="C12" s="583"/>
      <c r="D12" s="161"/>
      <c r="E12" s="687" t="s">
        <v>122</v>
      </c>
      <c r="F12" s="687"/>
      <c r="G12" s="687"/>
      <c r="H12" s="687"/>
      <c r="I12" s="687"/>
      <c r="J12" s="687"/>
      <c r="K12" s="687"/>
      <c r="L12" s="687"/>
      <c r="M12" s="687"/>
      <c r="N12" s="687"/>
      <c r="O12" s="687"/>
      <c r="P12" s="687"/>
      <c r="Q12" s="690"/>
      <c r="R12" s="162"/>
    </row>
    <row r="13" spans="2:30" ht="13.5" customHeight="1" x14ac:dyDescent="0.3">
      <c r="B13" s="176"/>
      <c r="C13" s="177"/>
      <c r="D13" s="158"/>
      <c r="E13" s="707" t="s">
        <v>111</v>
      </c>
      <c r="F13" s="707"/>
      <c r="G13" s="707"/>
      <c r="H13" s="707"/>
      <c r="I13" s="707"/>
      <c r="J13" s="707"/>
      <c r="K13" s="707"/>
      <c r="L13" s="707"/>
      <c r="M13" s="707"/>
      <c r="N13" s="707"/>
      <c r="O13" s="707"/>
      <c r="P13" s="707"/>
      <c r="Q13" s="708"/>
      <c r="R13" s="162"/>
    </row>
    <row r="14" spans="2:30" ht="48.75" customHeight="1" x14ac:dyDescent="0.3">
      <c r="B14" s="178" t="s">
        <v>105</v>
      </c>
      <c r="C14" s="581"/>
      <c r="D14" s="158"/>
      <c r="E14" s="627" t="s">
        <v>262</v>
      </c>
      <c r="F14" s="627"/>
      <c r="G14" s="627"/>
      <c r="H14" s="627"/>
      <c r="I14" s="627"/>
      <c r="J14" s="627"/>
      <c r="K14" s="627"/>
      <c r="L14" s="627"/>
      <c r="M14" s="627"/>
      <c r="N14" s="627"/>
      <c r="O14" s="627"/>
      <c r="P14" s="627"/>
      <c r="Q14" s="704"/>
      <c r="R14" s="162"/>
    </row>
    <row r="15" spans="2:30" ht="18" customHeight="1" x14ac:dyDescent="0.3">
      <c r="B15" s="179"/>
      <c r="C15" s="164"/>
      <c r="D15" s="164"/>
      <c r="E15" s="691" t="s">
        <v>116</v>
      </c>
      <c r="F15" s="705"/>
      <c r="G15" s="705"/>
      <c r="H15" s="705"/>
      <c r="I15" s="705"/>
      <c r="J15" s="705"/>
      <c r="K15" s="705"/>
      <c r="L15" s="705"/>
      <c r="M15" s="705"/>
      <c r="N15" s="705"/>
      <c r="O15" s="705"/>
      <c r="P15" s="705"/>
      <c r="Q15" s="706"/>
      <c r="R15" s="162"/>
      <c r="U15" s="689"/>
      <c r="V15" s="689"/>
      <c r="W15" s="689"/>
      <c r="X15" s="689"/>
      <c r="Y15" s="689"/>
      <c r="Z15" s="689"/>
    </row>
    <row r="16" spans="2:30" ht="5.25" customHeight="1" x14ac:dyDescent="0.3">
      <c r="B16" s="156"/>
      <c r="C16" s="158"/>
      <c r="D16" s="158"/>
      <c r="E16" s="158"/>
      <c r="F16" s="158"/>
      <c r="G16" s="158"/>
      <c r="H16" s="158"/>
      <c r="I16" s="158"/>
      <c r="J16" s="158"/>
      <c r="K16" s="158"/>
      <c r="L16" s="158"/>
      <c r="M16" s="158"/>
      <c r="N16" s="158"/>
      <c r="O16" s="158"/>
      <c r="P16" s="158"/>
      <c r="Q16" s="158"/>
      <c r="R16" s="162"/>
    </row>
    <row r="17" spans="2:18" ht="37.5" customHeight="1" x14ac:dyDescent="0.3">
      <c r="B17" s="175" t="s">
        <v>106</v>
      </c>
      <c r="C17" s="580"/>
      <c r="D17" s="161"/>
      <c r="E17" s="687" t="s">
        <v>205</v>
      </c>
      <c r="F17" s="687"/>
      <c r="G17" s="687"/>
      <c r="H17" s="687"/>
      <c r="I17" s="687"/>
      <c r="J17" s="687"/>
      <c r="K17" s="687"/>
      <c r="L17" s="687"/>
      <c r="M17" s="687"/>
      <c r="N17" s="687"/>
      <c r="O17" s="687"/>
      <c r="P17" s="687"/>
      <c r="Q17" s="690"/>
      <c r="R17" s="162"/>
    </row>
    <row r="18" spans="2:18" ht="27" customHeight="1" x14ac:dyDescent="0.3">
      <c r="B18" s="179"/>
      <c r="C18" s="164"/>
      <c r="D18" s="164"/>
      <c r="E18" s="691" t="s">
        <v>121</v>
      </c>
      <c r="F18" s="691"/>
      <c r="G18" s="691"/>
      <c r="H18" s="691"/>
      <c r="I18" s="691"/>
      <c r="J18" s="691"/>
      <c r="K18" s="691"/>
      <c r="L18" s="691"/>
      <c r="M18" s="691"/>
      <c r="N18" s="691"/>
      <c r="O18" s="691"/>
      <c r="P18" s="691"/>
      <c r="Q18" s="692"/>
    </row>
    <row r="19" spans="2:18" ht="6" customHeight="1" x14ac:dyDescent="0.3">
      <c r="B19" s="156"/>
      <c r="C19" s="156"/>
      <c r="D19" s="156"/>
      <c r="E19" s="156"/>
      <c r="F19" s="156"/>
      <c r="G19" s="156"/>
      <c r="H19" s="156"/>
      <c r="I19" s="156"/>
      <c r="J19" s="156"/>
      <c r="K19" s="156"/>
      <c r="L19" s="156"/>
      <c r="M19" s="156"/>
      <c r="N19" s="156"/>
      <c r="O19" s="156"/>
      <c r="P19" s="156"/>
      <c r="Q19" s="156"/>
    </row>
    <row r="20" spans="2:18" x14ac:dyDescent="0.3">
      <c r="B20" s="693" t="s">
        <v>109</v>
      </c>
      <c r="C20" s="696"/>
      <c r="D20" s="161"/>
      <c r="E20" s="180" t="s">
        <v>114</v>
      </c>
      <c r="F20" s="161"/>
      <c r="G20" s="161"/>
      <c r="H20" s="161"/>
      <c r="I20" s="161"/>
      <c r="J20" s="161"/>
      <c r="K20" s="161"/>
      <c r="L20" s="161"/>
      <c r="M20" s="161"/>
      <c r="N20" s="161"/>
      <c r="O20" s="161"/>
      <c r="P20" s="161"/>
      <c r="Q20" s="181"/>
    </row>
    <row r="21" spans="2:18" ht="15" customHeight="1" x14ac:dyDescent="0.3">
      <c r="B21" s="694"/>
      <c r="C21" s="697"/>
      <c r="D21" s="158"/>
      <c r="E21" s="182" t="s">
        <v>108</v>
      </c>
      <c r="F21" s="699" t="s">
        <v>107</v>
      </c>
      <c r="G21" s="699"/>
      <c r="H21" s="699"/>
      <c r="I21" s="699"/>
      <c r="J21" s="699"/>
      <c r="K21" s="699"/>
      <c r="L21" s="699"/>
      <c r="M21" s="699"/>
      <c r="N21" s="699"/>
      <c r="O21" s="699"/>
      <c r="P21" s="699"/>
      <c r="Q21" s="700"/>
    </row>
    <row r="22" spans="2:18" ht="14.25" customHeight="1" x14ac:dyDescent="0.3">
      <c r="B22" s="694"/>
      <c r="C22" s="697"/>
      <c r="D22" s="158"/>
      <c r="E22" s="182" t="s">
        <v>108</v>
      </c>
      <c r="F22" s="633" t="s">
        <v>263</v>
      </c>
      <c r="G22" s="633"/>
      <c r="H22" s="633"/>
      <c r="I22" s="633"/>
      <c r="J22" s="633"/>
      <c r="K22" s="633"/>
      <c r="L22" s="633"/>
      <c r="M22" s="633"/>
      <c r="N22" s="633"/>
      <c r="O22" s="633"/>
      <c r="P22" s="633"/>
      <c r="Q22" s="701"/>
    </row>
    <row r="23" spans="2:18" ht="12.75" customHeight="1" x14ac:dyDescent="0.3">
      <c r="B23" s="695"/>
      <c r="C23" s="698"/>
      <c r="D23" s="164"/>
      <c r="E23" s="183" t="s">
        <v>110</v>
      </c>
      <c r="F23" s="184"/>
      <c r="G23" s="184"/>
      <c r="H23" s="184"/>
      <c r="I23" s="184"/>
      <c r="J23" s="164"/>
      <c r="K23" s="164"/>
      <c r="L23" s="164"/>
      <c r="M23" s="164"/>
      <c r="N23" s="164"/>
      <c r="O23" s="164"/>
      <c r="P23" s="164"/>
      <c r="Q23" s="157"/>
    </row>
    <row r="24" spans="2:18" ht="12.75" customHeight="1" x14ac:dyDescent="0.3">
      <c r="B24" s="182"/>
      <c r="C24" s="185"/>
      <c r="D24" s="158"/>
      <c r="E24" s="186"/>
      <c r="F24" s="177"/>
      <c r="G24" s="177"/>
      <c r="H24" s="177"/>
      <c r="I24" s="177"/>
      <c r="J24" s="158"/>
      <c r="K24" s="158"/>
      <c r="L24" s="158"/>
      <c r="M24" s="158"/>
      <c r="N24" s="158"/>
      <c r="O24" s="158"/>
      <c r="P24" s="158"/>
      <c r="Q24" s="158"/>
    </row>
    <row r="25" spans="2:18" ht="27" customHeight="1" x14ac:dyDescent="0.3">
      <c r="B25" s="187" t="s">
        <v>207</v>
      </c>
      <c r="C25" s="582"/>
      <c r="D25" s="188"/>
      <c r="E25" s="680" t="s">
        <v>264</v>
      </c>
      <c r="F25" s="680"/>
      <c r="G25" s="680"/>
      <c r="H25" s="680"/>
      <c r="I25" s="680"/>
      <c r="J25" s="680"/>
      <c r="K25" s="680"/>
      <c r="L25" s="680"/>
      <c r="M25" s="680"/>
      <c r="N25" s="680"/>
      <c r="O25" s="680"/>
      <c r="P25" s="680"/>
      <c r="Q25" s="681"/>
    </row>
    <row r="26" spans="2:18" ht="33" customHeight="1" thickBot="1" x14ac:dyDescent="0.35">
      <c r="B26" s="156"/>
      <c r="C26" s="156"/>
      <c r="D26" s="156"/>
      <c r="E26" s="156"/>
      <c r="F26" s="156"/>
      <c r="G26" s="156"/>
      <c r="H26" s="156"/>
      <c r="I26" s="156"/>
      <c r="J26" s="156"/>
      <c r="K26" s="156"/>
      <c r="L26" s="156"/>
      <c r="M26" s="156"/>
      <c r="N26" s="156"/>
      <c r="O26" s="156"/>
      <c r="P26" s="156"/>
      <c r="Q26" s="156"/>
    </row>
    <row r="27" spans="2:18" ht="5.25" customHeight="1" thickTop="1" x14ac:dyDescent="0.3">
      <c r="B27" s="156"/>
      <c r="C27" s="156"/>
      <c r="D27" s="156"/>
      <c r="E27" s="156"/>
      <c r="F27" s="156"/>
      <c r="G27" s="189"/>
      <c r="H27" s="190"/>
      <c r="I27" s="190"/>
      <c r="J27" s="190"/>
      <c r="K27" s="190"/>
      <c r="L27" s="190"/>
      <c r="M27" s="190"/>
      <c r="N27" s="190"/>
      <c r="O27" s="190"/>
      <c r="P27" s="190"/>
      <c r="Q27" s="191"/>
    </row>
    <row r="28" spans="2:18" ht="14.25" customHeight="1" x14ac:dyDescent="0.3">
      <c r="B28" s="682" t="s">
        <v>113</v>
      </c>
      <c r="C28" s="682"/>
      <c r="D28" s="682"/>
      <c r="E28" s="682"/>
      <c r="F28" s="683"/>
      <c r="G28" s="684" t="s">
        <v>265</v>
      </c>
      <c r="H28" s="627"/>
      <c r="I28" s="685"/>
      <c r="J28" s="685"/>
      <c r="K28" s="171" t="s">
        <v>256</v>
      </c>
      <c r="L28" s="686"/>
      <c r="M28" s="686"/>
      <c r="N28" s="169"/>
      <c r="O28" s="162" t="s">
        <v>266</v>
      </c>
      <c r="P28" s="171"/>
      <c r="Q28" s="192"/>
    </row>
    <row r="29" spans="2:18" ht="14.25" customHeight="1" x14ac:dyDescent="0.3">
      <c r="B29" s="682"/>
      <c r="C29" s="682"/>
      <c r="D29" s="682"/>
      <c r="E29" s="682"/>
      <c r="F29" s="683"/>
      <c r="G29" s="684" t="s">
        <v>267</v>
      </c>
      <c r="H29" s="627"/>
      <c r="I29" s="627"/>
      <c r="J29" s="685"/>
      <c r="K29" s="685"/>
      <c r="L29" s="685"/>
      <c r="M29" s="685"/>
      <c r="N29" s="685"/>
      <c r="O29" s="685"/>
      <c r="P29" s="685"/>
      <c r="Q29" s="193"/>
    </row>
    <row r="30" spans="2:18" ht="14.25" customHeight="1" x14ac:dyDescent="0.3">
      <c r="B30" s="682"/>
      <c r="C30" s="682"/>
      <c r="D30" s="682"/>
      <c r="E30" s="682"/>
      <c r="F30" s="683"/>
      <c r="G30" s="194" t="s">
        <v>257</v>
      </c>
      <c r="H30" s="195"/>
      <c r="I30" s="174" t="s">
        <v>268</v>
      </c>
      <c r="J30" s="687" t="s">
        <v>269</v>
      </c>
      <c r="K30" s="687"/>
      <c r="L30" s="687"/>
      <c r="M30" s="688"/>
      <c r="N30" s="688"/>
      <c r="O30" s="688"/>
      <c r="P30" s="688"/>
      <c r="Q30" s="193"/>
    </row>
    <row r="31" spans="2:18" ht="5.25" customHeight="1" thickBot="1" x14ac:dyDescent="0.35">
      <c r="B31" s="156"/>
      <c r="C31" s="156"/>
      <c r="D31" s="156"/>
      <c r="E31" s="156"/>
      <c r="F31" s="156"/>
      <c r="G31" s="196"/>
      <c r="H31" s="197"/>
      <c r="I31" s="197"/>
      <c r="J31" s="197"/>
      <c r="K31" s="197"/>
      <c r="L31" s="197"/>
      <c r="M31" s="197"/>
      <c r="N31" s="197"/>
      <c r="O31" s="197"/>
      <c r="P31" s="197"/>
      <c r="Q31" s="198"/>
    </row>
    <row r="32" spans="2:18" ht="13.5" thickTop="1" x14ac:dyDescent="0.3">
      <c r="B32" s="156"/>
      <c r="C32" s="156"/>
      <c r="D32" s="156"/>
      <c r="E32" s="156"/>
      <c r="F32" s="156"/>
      <c r="G32" s="156"/>
      <c r="H32" s="156"/>
      <c r="I32" s="156"/>
      <c r="J32" s="156"/>
      <c r="K32" s="156"/>
      <c r="L32" s="156"/>
      <c r="M32" s="156"/>
      <c r="N32" s="156"/>
      <c r="O32" s="156"/>
      <c r="P32" s="156"/>
      <c r="Q32" s="156"/>
    </row>
    <row r="33" spans="21:25" x14ac:dyDescent="0.3">
      <c r="U33" s="162"/>
      <c r="V33" s="162"/>
      <c r="W33" s="162"/>
      <c r="X33" s="162"/>
      <c r="Y33" s="162"/>
    </row>
    <row r="34" spans="21:25" x14ac:dyDescent="0.3">
      <c r="U34" s="162"/>
      <c r="V34" s="162"/>
      <c r="W34" s="162"/>
      <c r="X34" s="162"/>
      <c r="Y34" s="162"/>
    </row>
    <row r="35" spans="21:25" x14ac:dyDescent="0.3">
      <c r="U35" s="162"/>
      <c r="V35" s="162"/>
      <c r="W35" s="162"/>
      <c r="X35" s="162"/>
      <c r="Y35" s="162"/>
    </row>
    <row r="36" spans="21:25" ht="13.5" customHeight="1" x14ac:dyDescent="0.3">
      <c r="U36" s="162"/>
      <c r="V36" s="162"/>
      <c r="W36" s="162"/>
      <c r="X36" s="162"/>
      <c r="Y36" s="162"/>
    </row>
    <row r="37" spans="21:25" ht="16.5" customHeight="1" x14ac:dyDescent="0.3">
      <c r="U37" s="162"/>
      <c r="V37" s="162"/>
      <c r="W37" s="162"/>
      <c r="X37" s="162"/>
      <c r="Y37" s="162"/>
    </row>
    <row r="38" spans="21:25" x14ac:dyDescent="0.3">
      <c r="U38" s="679"/>
      <c r="V38" s="679"/>
      <c r="W38" s="679"/>
      <c r="X38" s="679"/>
      <c r="Y38" s="679"/>
    </row>
    <row r="39" spans="21:25" x14ac:dyDescent="0.3">
      <c r="U39" s="679"/>
      <c r="V39" s="679"/>
      <c r="W39" s="679"/>
      <c r="X39" s="679"/>
      <c r="Y39" s="679"/>
    </row>
    <row r="40" spans="21:25" x14ac:dyDescent="0.3">
      <c r="U40" s="679"/>
      <c r="V40" s="679"/>
      <c r="W40" s="679"/>
      <c r="X40" s="679"/>
      <c r="Y40" s="679"/>
    </row>
    <row r="41" spans="21:25" x14ac:dyDescent="0.3">
      <c r="U41" s="162"/>
      <c r="V41" s="162"/>
      <c r="W41" s="162"/>
      <c r="X41" s="162"/>
      <c r="Y41" s="162"/>
    </row>
    <row r="42" spans="21:25" x14ac:dyDescent="0.3">
      <c r="U42" s="162"/>
      <c r="V42" s="162"/>
      <c r="W42" s="162"/>
      <c r="X42" s="162"/>
      <c r="Y42" s="162"/>
    </row>
    <row r="43" spans="21:25" x14ac:dyDescent="0.3">
      <c r="U43" s="162"/>
      <c r="V43" s="162"/>
      <c r="W43" s="162"/>
      <c r="X43" s="162"/>
      <c r="Y43" s="162"/>
    </row>
    <row r="44" spans="21:25" x14ac:dyDescent="0.3">
      <c r="U44" s="162"/>
      <c r="V44" s="162"/>
      <c r="W44" s="162"/>
      <c r="X44" s="162"/>
      <c r="Y44" s="162"/>
    </row>
  </sheetData>
  <sheetProtection algorithmName="SHA-512" hashValue="37RB7st5WSsNzrRJv7EIv4obG++hDCfQy2kSO0F0U8fCZHxzgFi2LxP6FN2I6paG+y2x82h1+IxsLLJG48doUw==" saltValue="/e0K1xGcxMsV39JH1nxbrg==" spinCount="100000" sheet="1" objects="1" scenarios="1"/>
  <mergeCells count="34">
    <mergeCell ref="T10:Y10"/>
    <mergeCell ref="E12:Q12"/>
    <mergeCell ref="E13:Q13"/>
    <mergeCell ref="B1:J1"/>
    <mergeCell ref="C2:Q2"/>
    <mergeCell ref="E4:Q4"/>
    <mergeCell ref="E5:Q5"/>
    <mergeCell ref="B7:Q7"/>
    <mergeCell ref="T4:Z4"/>
    <mergeCell ref="T7:X7"/>
    <mergeCell ref="B20:B23"/>
    <mergeCell ref="C20:C23"/>
    <mergeCell ref="F21:Q21"/>
    <mergeCell ref="F22:Q22"/>
    <mergeCell ref="D8:Q8"/>
    <mergeCell ref="D9:Q9"/>
    <mergeCell ref="D10:Q10"/>
    <mergeCell ref="E14:Q14"/>
    <mergeCell ref="E15:Q15"/>
    <mergeCell ref="U15:Z15"/>
    <mergeCell ref="E17:Q17"/>
    <mergeCell ref="E18:Q18"/>
    <mergeCell ref="U38:Y38"/>
    <mergeCell ref="U39:Y39"/>
    <mergeCell ref="U40:Y40"/>
    <mergeCell ref="E25:Q25"/>
    <mergeCell ref="B28:F30"/>
    <mergeCell ref="G28:H28"/>
    <mergeCell ref="I28:J28"/>
    <mergeCell ref="L28:M28"/>
    <mergeCell ref="G29:I29"/>
    <mergeCell ref="J29:P29"/>
    <mergeCell ref="J30:L30"/>
    <mergeCell ref="M30:P30"/>
  </mergeCells>
  <pageMargins left="0.7" right="0.7" top="0.75" bottom="0.75" header="0.3" footer="0.3"/>
  <pageSetup scale="91"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4.5" x14ac:dyDescent="0.35"/>
  <cols>
    <col min="1" max="9" width="14.453125" customWidth="1"/>
  </cols>
  <sheetData>
    <row r="1" spans="1:9" ht="44.25" customHeight="1" thickTop="1" thickBot="1" x14ac:dyDescent="0.4">
      <c r="A1" s="1024" t="s">
        <v>171</v>
      </c>
      <c r="B1" s="754"/>
      <c r="C1" s="755"/>
      <c r="D1" s="753" t="s">
        <v>214</v>
      </c>
      <c r="E1" s="754"/>
      <c r="F1" s="755"/>
      <c r="G1" s="756" t="s">
        <v>239</v>
      </c>
      <c r="H1" s="757"/>
      <c r="I1" s="758"/>
    </row>
    <row r="2" spans="1:9" s="584" customFormat="1" ht="49.5" customHeight="1" thickTop="1" thickBot="1" x14ac:dyDescent="0.4">
      <c r="A2" s="756" t="str">
        <f>"Organization Name: "&amp;'Section A'!B2</f>
        <v xml:space="preserve">Organization Name: </v>
      </c>
      <c r="B2" s="757"/>
      <c r="C2" s="757"/>
      <c r="D2" s="761" t="str">
        <f>"CSFA Description: "&amp;'Section A'!D3</f>
        <v>CSFA Description: Youth Career Pathways</v>
      </c>
      <c r="E2" s="762"/>
      <c r="F2" s="763"/>
      <c r="G2" s="756" t="str">
        <f>"NOFO # "&amp;'Section A'!F2</f>
        <v>NOFO # N/A</v>
      </c>
      <c r="H2" s="757"/>
      <c r="I2" s="758"/>
    </row>
    <row r="3" spans="1:9" ht="15.5" thickTop="1" thickBot="1" x14ac:dyDescent="0.4">
      <c r="A3" s="759" t="str">
        <f>"CSFA # "&amp;'Section A'!B3</f>
        <v>CSFA # 420-30-0075</v>
      </c>
      <c r="B3" s="760"/>
      <c r="C3" s="760"/>
      <c r="D3" s="764" t="str">
        <f>"DUNS #"&amp;'Section A'!D2</f>
        <v>DUNS #</v>
      </c>
      <c r="E3" s="765"/>
      <c r="F3" s="766"/>
      <c r="G3" s="756" t="str">
        <f>"Fiscal Year: "&amp;'Section A'!F3</f>
        <v>Fiscal Year: 21</v>
      </c>
      <c r="H3" s="757"/>
      <c r="I3" s="758"/>
    </row>
    <row r="4" spans="1:9" ht="15.5" thickTop="1" thickBot="1" x14ac:dyDescent="0.4">
      <c r="A4" s="150" t="s">
        <v>235</v>
      </c>
      <c r="B4" s="150">
        <f>+'Section A'!F4</f>
        <v>0</v>
      </c>
      <c r="C4" s="7"/>
      <c r="D4" s="7"/>
      <c r="E4" s="7"/>
      <c r="F4" s="7"/>
      <c r="G4" s="7"/>
      <c r="H4" s="7"/>
      <c r="I4" s="7"/>
    </row>
    <row r="5" spans="1:9" ht="15" thickTop="1" x14ac:dyDescent="0.35">
      <c r="A5" s="56"/>
      <c r="B5" s="56"/>
      <c r="C5" s="56"/>
      <c r="D5" s="7"/>
      <c r="E5" s="7"/>
      <c r="F5" s="7"/>
      <c r="G5" s="7"/>
      <c r="H5" s="7"/>
      <c r="I5" s="7"/>
    </row>
    <row r="6" spans="1:9" x14ac:dyDescent="0.35">
      <c r="A6" s="43"/>
      <c r="B6" s="7"/>
      <c r="C6" s="7"/>
      <c r="D6" s="7"/>
      <c r="E6" s="7"/>
      <c r="F6" s="7"/>
      <c r="G6" s="7"/>
      <c r="H6" s="7"/>
      <c r="I6" s="7"/>
    </row>
    <row r="7" spans="1:9" x14ac:dyDescent="0.35">
      <c r="A7" s="7"/>
      <c r="B7" s="7"/>
      <c r="C7" s="7"/>
      <c r="D7" s="7"/>
      <c r="E7" s="7"/>
      <c r="F7" s="7"/>
      <c r="G7" s="7"/>
      <c r="H7" s="7"/>
      <c r="I7" s="7"/>
    </row>
    <row r="8" spans="1:9" x14ac:dyDescent="0.35">
      <c r="A8" s="7"/>
      <c r="B8" s="7"/>
      <c r="C8" s="7"/>
      <c r="D8" s="7"/>
      <c r="E8" s="7"/>
      <c r="F8" s="7"/>
      <c r="G8" s="7"/>
      <c r="H8" s="7"/>
      <c r="I8" s="7"/>
    </row>
    <row r="9" spans="1:9" ht="29.25" customHeight="1" x14ac:dyDescent="0.35">
      <c r="A9" s="1023" t="s">
        <v>176</v>
      </c>
      <c r="B9" s="1023"/>
      <c r="C9" s="1023"/>
      <c r="D9" s="1022" t="s">
        <v>173</v>
      </c>
      <c r="E9" s="1022"/>
      <c r="F9" s="44" t="s">
        <v>172</v>
      </c>
      <c r="G9" s="1022" t="s">
        <v>174</v>
      </c>
      <c r="H9" s="1022"/>
      <c r="I9" s="44" t="s">
        <v>172</v>
      </c>
    </row>
    <row r="10" spans="1:9" x14ac:dyDescent="0.35">
      <c r="A10" s="1025">
        <f>+'Narrative Summary '!E46</f>
        <v>0</v>
      </c>
      <c r="B10" s="1026"/>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ht="35.25" customHeight="1" x14ac:dyDescent="0.35">
      <c r="A16" s="1023" t="s">
        <v>175</v>
      </c>
      <c r="B16" s="1023"/>
      <c r="C16" s="1023"/>
      <c r="D16" s="1022" t="s">
        <v>173</v>
      </c>
      <c r="E16" s="1022"/>
      <c r="F16" s="44" t="s">
        <v>172</v>
      </c>
      <c r="G16" s="1022" t="s">
        <v>174</v>
      </c>
      <c r="H16" s="1022"/>
      <c r="I16" s="44" t="s">
        <v>172</v>
      </c>
    </row>
    <row r="17" spans="1:14" ht="18.75" customHeight="1" x14ac:dyDescent="0.35">
      <c r="A17" s="7"/>
      <c r="B17" s="7"/>
      <c r="C17" s="7"/>
      <c r="D17" s="7"/>
      <c r="E17" s="7"/>
      <c r="F17" s="7"/>
      <c r="G17" s="7"/>
      <c r="H17" s="7"/>
      <c r="I17" s="7"/>
    </row>
    <row r="18" spans="1:14" x14ac:dyDescent="0.35">
      <c r="J18" s="38"/>
      <c r="K18" s="38"/>
      <c r="L18" s="38"/>
      <c r="M18" s="38"/>
      <c r="N18" s="38"/>
    </row>
    <row r="19" spans="1:14" ht="5.25" customHeight="1" x14ac:dyDescent="0.35">
      <c r="J19" s="38"/>
      <c r="K19" s="38"/>
      <c r="L19" s="38"/>
      <c r="M19" s="38"/>
      <c r="N19" s="38"/>
    </row>
    <row r="20" spans="1:14" ht="58.5" customHeight="1" x14ac:dyDescent="0.35">
      <c r="J20" s="37"/>
      <c r="K20" s="37"/>
      <c r="L20" s="37"/>
      <c r="M20" s="37"/>
      <c r="N20" s="37"/>
    </row>
    <row r="21" spans="1:14" x14ac:dyDescent="0.35">
      <c r="A21" s="7"/>
      <c r="B21" s="7"/>
      <c r="C21" s="7"/>
      <c r="D21" s="7"/>
      <c r="E21" s="7"/>
      <c r="F21" s="7"/>
      <c r="G21" s="7"/>
      <c r="H21" s="7"/>
      <c r="I21" s="7"/>
    </row>
    <row r="22" spans="1:14" x14ac:dyDescent="0.35">
      <c r="A22" s="40" t="s">
        <v>148</v>
      </c>
      <c r="B22" s="38"/>
      <c r="C22" s="38"/>
      <c r="D22" s="38"/>
      <c r="E22" s="38"/>
      <c r="F22" s="38"/>
      <c r="G22" s="38"/>
      <c r="H22" s="38"/>
      <c r="I22" s="38"/>
    </row>
    <row r="23" spans="1:14" ht="7.5" customHeight="1" x14ac:dyDescent="0.35">
      <c r="A23" s="39"/>
      <c r="B23" s="38"/>
      <c r="C23" s="38"/>
      <c r="D23" s="38"/>
      <c r="E23" s="38"/>
      <c r="F23" s="38"/>
      <c r="G23" s="38"/>
      <c r="H23" s="38"/>
      <c r="I23" s="38"/>
    </row>
    <row r="24" spans="1:14" ht="49.5" customHeight="1" x14ac:dyDescent="0.35">
      <c r="A24" s="1027" t="s">
        <v>151</v>
      </c>
      <c r="B24" s="1027"/>
      <c r="C24" s="1027"/>
      <c r="D24" s="1027"/>
      <c r="E24" s="1027"/>
      <c r="F24" s="1027"/>
      <c r="G24" s="1027"/>
      <c r="H24" s="1027"/>
      <c r="I24" s="1027"/>
    </row>
    <row r="25" spans="1:14" x14ac:dyDescent="0.35">
      <c r="A25" s="7"/>
      <c r="B25" s="7"/>
      <c r="C25" s="7"/>
      <c r="D25" s="7"/>
      <c r="E25" s="7"/>
      <c r="F25" s="7"/>
      <c r="G25" s="7"/>
      <c r="H25" s="7"/>
      <c r="I25" s="7"/>
    </row>
    <row r="26" spans="1:14" x14ac:dyDescent="0.35">
      <c r="A26" s="7"/>
      <c r="B26" s="7"/>
      <c r="C26" s="7"/>
      <c r="D26" s="7"/>
      <c r="E26" s="7"/>
      <c r="F26" s="7"/>
      <c r="G26" s="7"/>
      <c r="H26" s="7"/>
      <c r="I26" s="7"/>
    </row>
    <row r="27" spans="1:14" x14ac:dyDescent="0.35">
      <c r="A27" s="7"/>
      <c r="B27" s="7"/>
      <c r="C27" s="7"/>
      <c r="D27" s="7"/>
      <c r="E27" s="7"/>
      <c r="F27" s="7"/>
      <c r="G27" s="7"/>
      <c r="H27" s="7"/>
      <c r="I27" s="7"/>
    </row>
    <row r="28" spans="1:14" x14ac:dyDescent="0.35">
      <c r="A28" s="7"/>
      <c r="B28" s="7"/>
      <c r="C28" s="7"/>
      <c r="D28" s="7"/>
      <c r="E28" s="7"/>
      <c r="F28" s="7"/>
      <c r="G28" s="7"/>
      <c r="H28" s="7"/>
      <c r="I28" s="7"/>
    </row>
    <row r="29" spans="1:14" x14ac:dyDescent="0.35">
      <c r="A29" s="7"/>
      <c r="B29" s="7"/>
      <c r="C29" s="7"/>
      <c r="D29" s="7"/>
      <c r="E29" s="7"/>
      <c r="F29" s="7"/>
      <c r="G29" s="7"/>
      <c r="H29" s="7"/>
      <c r="I29" s="7"/>
    </row>
    <row r="30" spans="1:14" x14ac:dyDescent="0.35">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8C1EF-52C0-4D39-BC9E-BA8717B99B45}">
  <sheetPr>
    <pageSetUpPr fitToPage="1"/>
  </sheetPr>
  <dimension ref="A1:AK80"/>
  <sheetViews>
    <sheetView zoomScaleNormal="100" workbookViewId="0">
      <pane xSplit="1" ySplit="3" topLeftCell="B4" activePane="bottomRight" state="frozen"/>
      <selection activeCell="B1" sqref="B1:P1"/>
      <selection pane="topRight" activeCell="B1" sqref="B1:P1"/>
      <selection pane="bottomLeft" activeCell="B1" sqref="B1:P1"/>
      <selection pane="bottomRight" activeCell="F8" sqref="F8"/>
    </sheetView>
  </sheetViews>
  <sheetFormatPr defaultColWidth="8.81640625" defaultRowHeight="14.5" x14ac:dyDescent="0.35"/>
  <cols>
    <col min="1" max="1" width="6.26953125" style="468" customWidth="1"/>
    <col min="2" max="2" width="7.7265625" style="468" customWidth="1"/>
    <col min="3" max="3" width="4.1796875" style="508" customWidth="1"/>
    <col min="4" max="4" width="4.453125" style="468" customWidth="1"/>
    <col min="5" max="5" width="35" style="468" customWidth="1"/>
    <col min="6" max="6" width="14.54296875" style="509" customWidth="1"/>
    <col min="7" max="7" width="13.453125" style="509" customWidth="1"/>
    <col min="8" max="8" width="14.7265625" style="468" customWidth="1"/>
    <col min="9" max="9" width="41" style="468" customWidth="1"/>
    <col min="10" max="37" width="8.81640625" style="469"/>
    <col min="38" max="16384" width="8.81640625" style="468"/>
  </cols>
  <sheetData>
    <row r="1" spans="1:37" ht="18.5" x14ac:dyDescent="0.45">
      <c r="B1" s="717" t="str">
        <f>"FY"&amp;'Section A'!F3&amp;" Youth Career Pathways Indirect Worksheet"</f>
        <v>FY21 Youth Career Pathways Indirect Worksheet</v>
      </c>
      <c r="C1" s="717"/>
      <c r="D1" s="717"/>
      <c r="E1" s="717"/>
      <c r="F1" s="717"/>
      <c r="G1" s="717"/>
      <c r="H1" s="717"/>
      <c r="I1" s="717"/>
    </row>
    <row r="2" spans="1:37" ht="29" x14ac:dyDescent="0.35">
      <c r="A2" s="718"/>
      <c r="B2" s="718"/>
      <c r="C2" s="718"/>
      <c r="D2" s="718"/>
      <c r="E2" s="718"/>
      <c r="F2" s="718"/>
      <c r="G2" s="719"/>
      <c r="H2" s="470" t="s">
        <v>500</v>
      </c>
      <c r="I2" s="471"/>
      <c r="J2" s="228" t="s">
        <v>501</v>
      </c>
      <c r="K2" s="228"/>
      <c r="L2" s="228"/>
      <c r="M2" s="228"/>
      <c r="N2" s="228"/>
      <c r="O2" s="472"/>
      <c r="P2" s="472"/>
    </row>
    <row r="3" spans="1:37" ht="43.5" x14ac:dyDescent="0.35">
      <c r="A3" s="470" t="s">
        <v>502</v>
      </c>
      <c r="B3" s="470" t="s">
        <v>503</v>
      </c>
      <c r="C3" s="720" t="s">
        <v>504</v>
      </c>
      <c r="D3" s="720"/>
      <c r="E3" s="720"/>
      <c r="F3" s="473" t="s">
        <v>505</v>
      </c>
      <c r="G3" s="470" t="s">
        <v>506</v>
      </c>
      <c r="H3" s="470" t="s">
        <v>507</v>
      </c>
      <c r="I3" s="470" t="s">
        <v>508</v>
      </c>
    </row>
    <row r="4" spans="1:37" ht="15" customHeight="1" x14ac:dyDescent="0.35">
      <c r="A4" s="474" t="s">
        <v>509</v>
      </c>
      <c r="B4" s="475">
        <v>1000</v>
      </c>
      <c r="C4" s="712" t="s">
        <v>510</v>
      </c>
      <c r="D4" s="713"/>
      <c r="E4" s="714"/>
      <c r="F4" s="476">
        <f>'Section A'!E9</f>
        <v>0</v>
      </c>
      <c r="G4" s="477"/>
      <c r="H4" s="478">
        <f>F4-G4</f>
        <v>0</v>
      </c>
      <c r="I4" s="479" t="str">
        <f>IF(F4="","",IF(F4&lt;&gt;'Section A'!E9,"Total Must Equal 1A in Section A",""))</f>
        <v/>
      </c>
    </row>
    <row r="5" spans="1:37" ht="15" customHeight="1" x14ac:dyDescent="0.35">
      <c r="A5" s="474" t="s">
        <v>511</v>
      </c>
      <c r="B5" s="475">
        <v>1005</v>
      </c>
      <c r="C5" s="712" t="s">
        <v>512</v>
      </c>
      <c r="D5" s="713"/>
      <c r="E5" s="714"/>
      <c r="F5" s="476">
        <f>'Section A'!E12</f>
        <v>0</v>
      </c>
      <c r="G5" s="477"/>
      <c r="H5" s="478">
        <f t="shared" ref="H5:H15" si="0">F5-G5</f>
        <v>0</v>
      </c>
      <c r="I5" s="479" t="str">
        <f>IF(F5="","",IF(F5&lt;&gt;'Section A'!E12,"Total Must Equal 2A in Section A",""))</f>
        <v/>
      </c>
    </row>
    <row r="6" spans="1:37" ht="15" customHeight="1" x14ac:dyDescent="0.35">
      <c r="A6" s="474" t="s">
        <v>513</v>
      </c>
      <c r="B6" s="475">
        <v>1010</v>
      </c>
      <c r="C6" s="712" t="s">
        <v>514</v>
      </c>
      <c r="D6" s="713"/>
      <c r="E6" s="714"/>
      <c r="F6" s="480">
        <f>SUM(F7:F15)</f>
        <v>0</v>
      </c>
      <c r="G6" s="480">
        <f>SUM(G7:G15)</f>
        <v>0</v>
      </c>
      <c r="H6" s="481">
        <f t="shared" si="0"/>
        <v>0</v>
      </c>
      <c r="I6" s="479" t="str">
        <f>IF(F6="","",IF(F6&lt;&gt;'Section A'!E26,"Total Must Equal 15A in Section A",""))</f>
        <v/>
      </c>
      <c r="J6" s="482"/>
    </row>
    <row r="7" spans="1:37" ht="15" customHeight="1" x14ac:dyDescent="0.35">
      <c r="A7" s="483"/>
      <c r="B7" s="484"/>
      <c r="C7" s="485"/>
      <c r="D7" s="715" t="s">
        <v>515</v>
      </c>
      <c r="E7" s="716"/>
      <c r="F7" s="477"/>
      <c r="G7" s="477"/>
      <c r="H7" s="486">
        <f t="shared" si="0"/>
        <v>0</v>
      </c>
      <c r="I7" s="487" t="s">
        <v>516</v>
      </c>
    </row>
    <row r="8" spans="1:37" ht="15" customHeight="1" x14ac:dyDescent="0.35">
      <c r="A8" s="483"/>
      <c r="B8" s="484"/>
      <c r="C8" s="485"/>
      <c r="D8" s="715" t="s">
        <v>517</v>
      </c>
      <c r="E8" s="716"/>
      <c r="F8" s="477"/>
      <c r="G8" s="477"/>
      <c r="H8" s="486">
        <f t="shared" si="0"/>
        <v>0</v>
      </c>
      <c r="I8" s="483" t="s">
        <v>518</v>
      </c>
    </row>
    <row r="9" spans="1:37" ht="15" customHeight="1" x14ac:dyDescent="0.35">
      <c r="A9" s="483"/>
      <c r="B9" s="484"/>
      <c r="C9" s="485"/>
      <c r="D9" s="715" t="s">
        <v>519</v>
      </c>
      <c r="E9" s="716"/>
      <c r="F9" s="477"/>
      <c r="G9" s="477"/>
      <c r="H9" s="486">
        <f t="shared" si="0"/>
        <v>0</v>
      </c>
      <c r="I9" s="487" t="s">
        <v>516</v>
      </c>
    </row>
    <row r="10" spans="1:37" ht="15" customHeight="1" x14ac:dyDescent="0.35">
      <c r="A10" s="483"/>
      <c r="B10" s="484"/>
      <c r="C10" s="485"/>
      <c r="D10" s="715" t="s">
        <v>520</v>
      </c>
      <c r="E10" s="716"/>
      <c r="F10" s="477"/>
      <c r="G10" s="477"/>
      <c r="H10" s="486">
        <f t="shared" si="0"/>
        <v>0</v>
      </c>
      <c r="I10" s="483" t="s">
        <v>521</v>
      </c>
    </row>
    <row r="11" spans="1:37" ht="15" customHeight="1" x14ac:dyDescent="0.35">
      <c r="A11" s="483"/>
      <c r="B11" s="484"/>
      <c r="C11" s="485"/>
      <c r="D11" s="715" t="s">
        <v>522</v>
      </c>
      <c r="E11" s="716"/>
      <c r="F11" s="477"/>
      <c r="G11" s="477"/>
      <c r="H11" s="486">
        <f t="shared" si="0"/>
        <v>0</v>
      </c>
      <c r="I11" s="487" t="s">
        <v>516</v>
      </c>
    </row>
    <row r="12" spans="1:37" ht="15" customHeight="1" x14ac:dyDescent="0.35">
      <c r="A12" s="483"/>
      <c r="B12" s="484"/>
      <c r="C12" s="485"/>
      <c r="D12" s="715" t="s">
        <v>523</v>
      </c>
      <c r="E12" s="716"/>
      <c r="F12" s="477"/>
      <c r="G12" s="477"/>
      <c r="H12" s="486">
        <f t="shared" si="0"/>
        <v>0</v>
      </c>
      <c r="I12" s="483" t="s">
        <v>524</v>
      </c>
    </row>
    <row r="13" spans="1:37" ht="15" customHeight="1" x14ac:dyDescent="0.35">
      <c r="A13" s="483"/>
      <c r="B13" s="484"/>
      <c r="C13" s="485"/>
      <c r="D13" s="715" t="s">
        <v>525</v>
      </c>
      <c r="E13" s="716"/>
      <c r="F13" s="477"/>
      <c r="G13" s="477"/>
      <c r="H13" s="486">
        <f t="shared" si="0"/>
        <v>0</v>
      </c>
      <c r="I13" s="487" t="s">
        <v>516</v>
      </c>
    </row>
    <row r="14" spans="1:37" ht="15" customHeight="1" x14ac:dyDescent="0.35">
      <c r="A14" s="483"/>
      <c r="B14" s="484"/>
      <c r="C14" s="485"/>
      <c r="D14" s="715" t="s">
        <v>526</v>
      </c>
      <c r="E14" s="716"/>
      <c r="F14" s="477"/>
      <c r="G14" s="477"/>
      <c r="H14" s="486">
        <f t="shared" si="0"/>
        <v>0</v>
      </c>
      <c r="I14" s="487" t="s">
        <v>516</v>
      </c>
    </row>
    <row r="15" spans="1:37" ht="15" customHeight="1" x14ac:dyDescent="0.35">
      <c r="A15" s="483"/>
      <c r="B15" s="484"/>
      <c r="C15" s="485"/>
      <c r="D15" s="715" t="s">
        <v>527</v>
      </c>
      <c r="E15" s="716"/>
      <c r="F15" s="477"/>
      <c r="G15" s="477"/>
      <c r="H15" s="486">
        <f t="shared" si="0"/>
        <v>0</v>
      </c>
      <c r="I15" s="487" t="s">
        <v>516</v>
      </c>
    </row>
    <row r="16" spans="1:37" s="490" customFormat="1" ht="15" customHeight="1" x14ac:dyDescent="0.35">
      <c r="A16" s="474" t="s">
        <v>528</v>
      </c>
      <c r="B16" s="475">
        <v>1600</v>
      </c>
      <c r="C16" s="712" t="s">
        <v>529</v>
      </c>
      <c r="D16" s="713"/>
      <c r="E16" s="714"/>
      <c r="F16" s="478">
        <f>F68</f>
        <v>0</v>
      </c>
      <c r="G16" s="488"/>
      <c r="H16" s="489"/>
      <c r="I16" s="479" t="str">
        <f>IF(F16="","",IF(F16&lt;&gt;'Section A'!E34,"Total Must Equal 17A in Section A",""))</f>
        <v/>
      </c>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row>
    <row r="17" spans="1:10" ht="15" customHeight="1" x14ac:dyDescent="0.35">
      <c r="A17" s="485"/>
      <c r="B17" s="491" t="s">
        <v>530</v>
      </c>
      <c r="C17" s="721" t="s">
        <v>531</v>
      </c>
      <c r="D17" s="722"/>
      <c r="E17" s="723"/>
      <c r="F17" s="486">
        <f>SUM(F4:F6)+F16</f>
        <v>0</v>
      </c>
      <c r="G17" s="488"/>
      <c r="H17" s="492">
        <f>H4+H5+H6</f>
        <v>0</v>
      </c>
      <c r="I17" s="493" t="s">
        <v>532</v>
      </c>
    </row>
    <row r="18" spans="1:10" ht="15" customHeight="1" x14ac:dyDescent="0.35">
      <c r="A18" s="474" t="s">
        <v>533</v>
      </c>
      <c r="B18" s="475">
        <v>2000</v>
      </c>
      <c r="C18" s="712" t="s">
        <v>534</v>
      </c>
      <c r="D18" s="713"/>
      <c r="E18" s="714"/>
      <c r="F18" s="476">
        <f>'Section A'!E10</f>
        <v>0</v>
      </c>
      <c r="G18" s="477"/>
      <c r="H18" s="478">
        <f>F18-G18</f>
        <v>0</v>
      </c>
      <c r="I18" s="479" t="str">
        <f>IF(F18="","",IF(F18&lt;&gt;'Section A'!E10,"Total Must Equal 1B in Section A",""))</f>
        <v/>
      </c>
    </row>
    <row r="19" spans="1:10" ht="15" customHeight="1" x14ac:dyDescent="0.35">
      <c r="A19" s="474" t="s">
        <v>535</v>
      </c>
      <c r="B19" s="475">
        <v>2005</v>
      </c>
      <c r="C19" s="712" t="s">
        <v>536</v>
      </c>
      <c r="D19" s="713"/>
      <c r="E19" s="714"/>
      <c r="F19" s="476">
        <f>'Section A'!E13</f>
        <v>0</v>
      </c>
      <c r="G19" s="477"/>
      <c r="H19" s="478">
        <f t="shared" ref="H19:H37" si="1">F19-G19</f>
        <v>0</v>
      </c>
      <c r="I19" s="479" t="str">
        <f>IF(F19="","",IF(F19&lt;&gt;'Section A'!E13,"Total Must Equal 2B in Section A",""))</f>
        <v/>
      </c>
    </row>
    <row r="20" spans="1:10" ht="15" customHeight="1" x14ac:dyDescent="0.35">
      <c r="A20" s="474" t="s">
        <v>537</v>
      </c>
      <c r="B20" s="475">
        <v>2010</v>
      </c>
      <c r="C20" s="712" t="s">
        <v>538</v>
      </c>
      <c r="D20" s="713"/>
      <c r="E20" s="714"/>
      <c r="F20" s="480">
        <f>SUM(F21:F29)</f>
        <v>0</v>
      </c>
      <c r="G20" s="480">
        <f>SUM(G21:G29)</f>
        <v>0</v>
      </c>
      <c r="H20" s="481">
        <f t="shared" si="1"/>
        <v>0</v>
      </c>
      <c r="I20" s="479" t="str">
        <f>IF(F20="","",IF(F20&lt;&gt;'Section A'!E27,"Total Must Equal 15B1 in Section A",""))</f>
        <v/>
      </c>
      <c r="J20" s="482"/>
    </row>
    <row r="21" spans="1:10" ht="15" customHeight="1" x14ac:dyDescent="0.35">
      <c r="A21" s="483"/>
      <c r="B21" s="484"/>
      <c r="C21" s="494"/>
      <c r="D21" s="715" t="s">
        <v>539</v>
      </c>
      <c r="E21" s="716"/>
      <c r="F21" s="477"/>
      <c r="G21" s="477"/>
      <c r="H21" s="486">
        <f t="shared" si="1"/>
        <v>0</v>
      </c>
      <c r="I21" s="487" t="s">
        <v>516</v>
      </c>
    </row>
    <row r="22" spans="1:10" ht="15" customHeight="1" x14ac:dyDescent="0.35">
      <c r="A22" s="483"/>
      <c r="B22" s="484"/>
      <c r="C22" s="494"/>
      <c r="D22" s="715" t="s">
        <v>540</v>
      </c>
      <c r="E22" s="716"/>
      <c r="F22" s="477"/>
      <c r="G22" s="477"/>
      <c r="H22" s="486">
        <f t="shared" si="1"/>
        <v>0</v>
      </c>
      <c r="I22" s="483" t="s">
        <v>518</v>
      </c>
    </row>
    <row r="23" spans="1:10" ht="15" customHeight="1" x14ac:dyDescent="0.35">
      <c r="A23" s="483"/>
      <c r="B23" s="484"/>
      <c r="C23" s="494"/>
      <c r="D23" s="715" t="s">
        <v>541</v>
      </c>
      <c r="E23" s="716"/>
      <c r="F23" s="477"/>
      <c r="G23" s="477"/>
      <c r="H23" s="486">
        <f t="shared" si="1"/>
        <v>0</v>
      </c>
      <c r="I23" s="487" t="s">
        <v>516</v>
      </c>
    </row>
    <row r="24" spans="1:10" ht="15" customHeight="1" x14ac:dyDescent="0.35">
      <c r="A24" s="483"/>
      <c r="B24" s="484"/>
      <c r="C24" s="494"/>
      <c r="D24" s="715" t="s">
        <v>542</v>
      </c>
      <c r="E24" s="716"/>
      <c r="F24" s="477"/>
      <c r="G24" s="477"/>
      <c r="H24" s="486">
        <f t="shared" si="1"/>
        <v>0</v>
      </c>
      <c r="I24" s="483" t="s">
        <v>521</v>
      </c>
    </row>
    <row r="25" spans="1:10" ht="15" customHeight="1" x14ac:dyDescent="0.35">
      <c r="A25" s="483"/>
      <c r="B25" s="484"/>
      <c r="C25" s="494"/>
      <c r="D25" s="715" t="s">
        <v>543</v>
      </c>
      <c r="E25" s="716"/>
      <c r="F25" s="477"/>
      <c r="G25" s="477"/>
      <c r="H25" s="486">
        <f t="shared" si="1"/>
        <v>0</v>
      </c>
      <c r="I25" s="487" t="s">
        <v>516</v>
      </c>
    </row>
    <row r="26" spans="1:10" ht="15" customHeight="1" x14ac:dyDescent="0.35">
      <c r="A26" s="483"/>
      <c r="B26" s="484"/>
      <c r="C26" s="494"/>
      <c r="D26" s="715" t="s">
        <v>544</v>
      </c>
      <c r="E26" s="716"/>
      <c r="F26" s="477"/>
      <c r="G26" s="477"/>
      <c r="H26" s="486">
        <f t="shared" si="1"/>
        <v>0</v>
      </c>
      <c r="I26" s="483" t="s">
        <v>524</v>
      </c>
    </row>
    <row r="27" spans="1:10" ht="15" customHeight="1" x14ac:dyDescent="0.35">
      <c r="A27" s="483"/>
      <c r="B27" s="484"/>
      <c r="C27" s="494"/>
      <c r="D27" s="715" t="s">
        <v>545</v>
      </c>
      <c r="E27" s="716"/>
      <c r="F27" s="477"/>
      <c r="G27" s="477"/>
      <c r="H27" s="486">
        <f t="shared" si="1"/>
        <v>0</v>
      </c>
      <c r="I27" s="487" t="s">
        <v>516</v>
      </c>
    </row>
    <row r="28" spans="1:10" ht="15" customHeight="1" x14ac:dyDescent="0.35">
      <c r="A28" s="483"/>
      <c r="B28" s="484"/>
      <c r="C28" s="494"/>
      <c r="D28" s="715" t="s">
        <v>546</v>
      </c>
      <c r="E28" s="716"/>
      <c r="F28" s="477"/>
      <c r="G28" s="477"/>
      <c r="H28" s="486">
        <f t="shared" si="1"/>
        <v>0</v>
      </c>
      <c r="I28" s="487" t="s">
        <v>516</v>
      </c>
    </row>
    <row r="29" spans="1:10" ht="15" customHeight="1" x14ac:dyDescent="0.35">
      <c r="A29" s="483"/>
      <c r="B29" s="484"/>
      <c r="C29" s="494"/>
      <c r="D29" s="715" t="s">
        <v>547</v>
      </c>
      <c r="E29" s="716"/>
      <c r="F29" s="477"/>
      <c r="G29" s="477"/>
      <c r="H29" s="486">
        <f t="shared" si="1"/>
        <v>0</v>
      </c>
      <c r="I29" s="487" t="s">
        <v>516</v>
      </c>
    </row>
    <row r="30" spans="1:10" ht="15" customHeight="1" x14ac:dyDescent="0.35">
      <c r="A30" s="474" t="s">
        <v>548</v>
      </c>
      <c r="B30" s="475">
        <v>2100</v>
      </c>
      <c r="C30" s="712" t="s">
        <v>549</v>
      </c>
      <c r="D30" s="713"/>
      <c r="E30" s="714"/>
      <c r="F30" s="480">
        <f>SUM(F31:F34)</f>
        <v>0</v>
      </c>
      <c r="G30" s="480">
        <f>SUM(G31:G34)</f>
        <v>0</v>
      </c>
      <c r="H30" s="481">
        <f t="shared" si="1"/>
        <v>0</v>
      </c>
      <c r="I30" s="479" t="str">
        <f>IF(F30="","",IF(F30&lt;&gt;'Section A'!E28,"Total Must Equal 15B2 in Section A",""))</f>
        <v/>
      </c>
      <c r="J30" s="482"/>
    </row>
    <row r="31" spans="1:10" ht="15" customHeight="1" x14ac:dyDescent="0.35">
      <c r="A31" s="485"/>
      <c r="B31" s="491">
        <v>2115</v>
      </c>
      <c r="C31" s="495"/>
      <c r="D31" s="715" t="s">
        <v>550</v>
      </c>
      <c r="E31" s="716"/>
      <c r="F31" s="477"/>
      <c r="G31" s="477"/>
      <c r="H31" s="486">
        <f t="shared" si="1"/>
        <v>0</v>
      </c>
      <c r="I31" s="487" t="s">
        <v>551</v>
      </c>
    </row>
    <row r="32" spans="1:10" ht="15" customHeight="1" x14ac:dyDescent="0.35">
      <c r="A32" s="485"/>
      <c r="B32" s="491">
        <v>2120</v>
      </c>
      <c r="C32" s="495"/>
      <c r="D32" s="715" t="s">
        <v>552</v>
      </c>
      <c r="E32" s="716"/>
      <c r="F32" s="477"/>
      <c r="G32" s="477"/>
      <c r="H32" s="486">
        <f t="shared" si="1"/>
        <v>0</v>
      </c>
      <c r="I32" s="487" t="s">
        <v>551</v>
      </c>
    </row>
    <row r="33" spans="1:37" ht="15" customHeight="1" x14ac:dyDescent="0.35">
      <c r="A33" s="485"/>
      <c r="B33" s="491">
        <v>2125</v>
      </c>
      <c r="C33" s="495"/>
      <c r="D33" s="715" t="s">
        <v>553</v>
      </c>
      <c r="E33" s="716"/>
      <c r="F33" s="477"/>
      <c r="G33" s="477"/>
      <c r="H33" s="486">
        <f t="shared" si="1"/>
        <v>0</v>
      </c>
      <c r="I33" s="487" t="s">
        <v>551</v>
      </c>
    </row>
    <row r="34" spans="1:37" ht="15" customHeight="1" x14ac:dyDescent="0.35">
      <c r="A34" s="485"/>
      <c r="B34" s="491">
        <v>2130</v>
      </c>
      <c r="C34" s="495"/>
      <c r="D34" s="715" t="s">
        <v>554</v>
      </c>
      <c r="E34" s="716"/>
      <c r="F34" s="477"/>
      <c r="G34" s="477"/>
      <c r="H34" s="486">
        <f t="shared" si="1"/>
        <v>0</v>
      </c>
      <c r="I34" s="487" t="s">
        <v>555</v>
      </c>
    </row>
    <row r="35" spans="1:37" ht="15" customHeight="1" x14ac:dyDescent="0.35">
      <c r="A35" s="474" t="s">
        <v>556</v>
      </c>
      <c r="B35" s="475">
        <v>2140</v>
      </c>
      <c r="C35" s="712" t="s">
        <v>557</v>
      </c>
      <c r="D35" s="713"/>
      <c r="E35" s="714"/>
      <c r="F35" s="480">
        <f>SUM(F36:F37)</f>
        <v>0</v>
      </c>
      <c r="G35" s="480">
        <f>SUM(G36:G37)</f>
        <v>0</v>
      </c>
      <c r="H35" s="481">
        <f t="shared" si="1"/>
        <v>0</v>
      </c>
      <c r="I35" s="479" t="str">
        <f>IF(F35="","",IF(F35&lt;&gt;'Section A'!E29,"Total Must Equal 15B3 in Section A",""))</f>
        <v/>
      </c>
      <c r="J35" s="482"/>
    </row>
    <row r="36" spans="1:37" ht="15" customHeight="1" x14ac:dyDescent="0.35">
      <c r="A36" s="485"/>
      <c r="B36" s="491">
        <v>2141</v>
      </c>
      <c r="C36" s="495"/>
      <c r="D36" s="724" t="s">
        <v>558</v>
      </c>
      <c r="E36" s="725"/>
      <c r="F36" s="496"/>
      <c r="G36" s="496"/>
      <c r="H36" s="486">
        <f t="shared" si="1"/>
        <v>0</v>
      </c>
      <c r="I36" s="487" t="s">
        <v>551</v>
      </c>
    </row>
    <row r="37" spans="1:37" ht="15" customHeight="1" x14ac:dyDescent="0.35">
      <c r="A37" s="485"/>
      <c r="B37" s="491">
        <v>2142</v>
      </c>
      <c r="C37" s="495"/>
      <c r="D37" s="726" t="s">
        <v>559</v>
      </c>
      <c r="E37" s="727"/>
      <c r="F37" s="497"/>
      <c r="G37" s="497"/>
      <c r="H37" s="486">
        <f t="shared" si="1"/>
        <v>0</v>
      </c>
      <c r="I37" s="487" t="s">
        <v>551</v>
      </c>
    </row>
    <row r="38" spans="1:37" ht="15" customHeight="1" x14ac:dyDescent="0.35">
      <c r="A38" s="485"/>
      <c r="B38" s="491" t="s">
        <v>560</v>
      </c>
      <c r="C38" s="721" t="s">
        <v>561</v>
      </c>
      <c r="D38" s="722"/>
      <c r="E38" s="723"/>
      <c r="F38" s="486">
        <f>SUM(F30+F35)</f>
        <v>0</v>
      </c>
      <c r="G38" s="498"/>
      <c r="H38" s="481"/>
      <c r="I38" s="481"/>
    </row>
    <row r="39" spans="1:37" s="499" customFormat="1" ht="15" customHeight="1" x14ac:dyDescent="0.35">
      <c r="A39" s="474" t="s">
        <v>562</v>
      </c>
      <c r="B39" s="475">
        <v>2600</v>
      </c>
      <c r="C39" s="712" t="s">
        <v>563</v>
      </c>
      <c r="D39" s="713"/>
      <c r="E39" s="714"/>
      <c r="F39" s="478">
        <f>F69</f>
        <v>0</v>
      </c>
      <c r="G39" s="480"/>
      <c r="H39" s="481"/>
      <c r="I39" s="479" t="str">
        <f>IF(F39="","",IF(F39&lt;&gt;'Section A'!E37,"Total Must Equal 17B in Section A",""))</f>
        <v/>
      </c>
      <c r="J39" s="469"/>
      <c r="K39" s="469"/>
      <c r="L39" s="469"/>
      <c r="M39" s="469"/>
      <c r="N39" s="469"/>
      <c r="O39" s="469"/>
      <c r="P39" s="469"/>
      <c r="Q39" s="469"/>
      <c r="R39" s="469"/>
      <c r="S39" s="469"/>
      <c r="T39" s="469"/>
      <c r="U39" s="469"/>
      <c r="V39" s="469"/>
      <c r="W39" s="469"/>
      <c r="X39" s="469"/>
      <c r="Y39" s="469"/>
      <c r="Z39" s="469"/>
      <c r="AA39" s="469"/>
      <c r="AB39" s="469"/>
      <c r="AC39" s="469"/>
      <c r="AD39" s="469"/>
      <c r="AE39" s="469"/>
      <c r="AF39" s="469"/>
      <c r="AG39" s="469"/>
      <c r="AH39" s="469"/>
      <c r="AI39" s="469"/>
      <c r="AJ39" s="469"/>
      <c r="AK39" s="469"/>
    </row>
    <row r="40" spans="1:37" ht="15" customHeight="1" x14ac:dyDescent="0.35">
      <c r="A40" s="485"/>
      <c r="B40" s="491" t="s">
        <v>564</v>
      </c>
      <c r="C40" s="721" t="s">
        <v>565</v>
      </c>
      <c r="D40" s="722"/>
      <c r="E40" s="723"/>
      <c r="F40" s="486">
        <f>SUM(F18,F19,F20,F30,F35)+F39</f>
        <v>0</v>
      </c>
      <c r="G40" s="480"/>
      <c r="H40" s="500">
        <f>H18+H19+H20+H30+H35</f>
        <v>0</v>
      </c>
      <c r="I40" s="493" t="s">
        <v>566</v>
      </c>
    </row>
    <row r="41" spans="1:37" ht="15" customHeight="1" x14ac:dyDescent="0.35">
      <c r="A41" s="474" t="s">
        <v>567</v>
      </c>
      <c r="B41" s="475">
        <v>3000</v>
      </c>
      <c r="C41" s="712" t="s">
        <v>568</v>
      </c>
      <c r="D41" s="713"/>
      <c r="E41" s="714"/>
      <c r="F41" s="476">
        <f>'Section A'!E11</f>
        <v>0</v>
      </c>
      <c r="G41" s="477"/>
      <c r="H41" s="478">
        <f>F41-G41</f>
        <v>0</v>
      </c>
      <c r="I41" s="479" t="str">
        <f>IF(F41="","",IF(F41&lt;&gt;'Section A'!E11,"Total Must Equal 1C in Section A",""))</f>
        <v/>
      </c>
    </row>
    <row r="42" spans="1:37" ht="15" customHeight="1" x14ac:dyDescent="0.35">
      <c r="A42" s="474" t="s">
        <v>569</v>
      </c>
      <c r="B42" s="475">
        <v>3005</v>
      </c>
      <c r="C42" s="712" t="s">
        <v>570</v>
      </c>
      <c r="D42" s="713"/>
      <c r="E42" s="714"/>
      <c r="F42" s="476">
        <f>'Section A'!E14</f>
        <v>0</v>
      </c>
      <c r="G42" s="477"/>
      <c r="H42" s="478">
        <f t="shared" ref="H42:H61" si="2">F42-G42</f>
        <v>0</v>
      </c>
      <c r="I42" s="479" t="str">
        <f>IF(F42="","",IF(F42&lt;&gt;'Section A'!E14,"Total Must Equal 2C in Section A",""))</f>
        <v/>
      </c>
    </row>
    <row r="43" spans="1:37" ht="15" customHeight="1" x14ac:dyDescent="0.35">
      <c r="A43" s="474" t="s">
        <v>571</v>
      </c>
      <c r="B43" s="475">
        <v>3010</v>
      </c>
      <c r="C43" s="712" t="s">
        <v>572</v>
      </c>
      <c r="D43" s="713"/>
      <c r="E43" s="714"/>
      <c r="F43" s="480">
        <f>SUM(F44:F52)</f>
        <v>0</v>
      </c>
      <c r="G43" s="480">
        <f>SUM(G44:G52)</f>
        <v>0</v>
      </c>
      <c r="H43" s="481">
        <f t="shared" si="2"/>
        <v>0</v>
      </c>
      <c r="I43" s="479" t="str">
        <f>IF(F43="","",IF(F43&lt;&gt;'Section A'!E30,"Total Must Equal 15C1 in Section A",""))</f>
        <v/>
      </c>
      <c r="J43" s="482"/>
    </row>
    <row r="44" spans="1:37" ht="15" customHeight="1" x14ac:dyDescent="0.35">
      <c r="A44" s="483"/>
      <c r="B44" s="484"/>
      <c r="C44" s="494"/>
      <c r="D44" s="715" t="s">
        <v>573</v>
      </c>
      <c r="E44" s="716"/>
      <c r="F44" s="477"/>
      <c r="G44" s="477"/>
      <c r="H44" s="486">
        <f t="shared" si="2"/>
        <v>0</v>
      </c>
      <c r="I44" s="487" t="s">
        <v>516</v>
      </c>
    </row>
    <row r="45" spans="1:37" ht="15" customHeight="1" x14ac:dyDescent="0.35">
      <c r="A45" s="483"/>
      <c r="B45" s="484"/>
      <c r="C45" s="494"/>
      <c r="D45" s="715" t="s">
        <v>574</v>
      </c>
      <c r="E45" s="716"/>
      <c r="F45" s="477"/>
      <c r="G45" s="477"/>
      <c r="H45" s="486">
        <f t="shared" si="2"/>
        <v>0</v>
      </c>
      <c r="I45" s="483" t="s">
        <v>518</v>
      </c>
    </row>
    <row r="46" spans="1:37" ht="15" customHeight="1" x14ac:dyDescent="0.35">
      <c r="A46" s="483"/>
      <c r="B46" s="484"/>
      <c r="C46" s="494"/>
      <c r="D46" s="715" t="s">
        <v>575</v>
      </c>
      <c r="E46" s="716"/>
      <c r="F46" s="477"/>
      <c r="G46" s="477"/>
      <c r="H46" s="486">
        <f t="shared" si="2"/>
        <v>0</v>
      </c>
      <c r="I46" s="487" t="s">
        <v>516</v>
      </c>
    </row>
    <row r="47" spans="1:37" ht="15" customHeight="1" x14ac:dyDescent="0.35">
      <c r="A47" s="483"/>
      <c r="B47" s="484"/>
      <c r="C47" s="494"/>
      <c r="D47" s="715" t="s">
        <v>576</v>
      </c>
      <c r="E47" s="716"/>
      <c r="F47" s="477"/>
      <c r="G47" s="477"/>
      <c r="H47" s="486">
        <f t="shared" si="2"/>
        <v>0</v>
      </c>
      <c r="I47" s="483" t="s">
        <v>521</v>
      </c>
    </row>
    <row r="48" spans="1:37" ht="15" customHeight="1" x14ac:dyDescent="0.35">
      <c r="A48" s="483"/>
      <c r="B48" s="484"/>
      <c r="C48" s="494"/>
      <c r="D48" s="715" t="s">
        <v>577</v>
      </c>
      <c r="E48" s="716"/>
      <c r="F48" s="477"/>
      <c r="G48" s="477"/>
      <c r="H48" s="486">
        <f t="shared" si="2"/>
        <v>0</v>
      </c>
      <c r="I48" s="487" t="s">
        <v>516</v>
      </c>
    </row>
    <row r="49" spans="1:37" ht="15" customHeight="1" x14ac:dyDescent="0.35">
      <c r="A49" s="483"/>
      <c r="B49" s="484"/>
      <c r="C49" s="494"/>
      <c r="D49" s="715" t="s">
        <v>578</v>
      </c>
      <c r="E49" s="716"/>
      <c r="F49" s="477"/>
      <c r="G49" s="477"/>
      <c r="H49" s="486">
        <f t="shared" si="2"/>
        <v>0</v>
      </c>
      <c r="I49" s="483" t="s">
        <v>524</v>
      </c>
    </row>
    <row r="50" spans="1:37" ht="15" customHeight="1" x14ac:dyDescent="0.35">
      <c r="A50" s="483"/>
      <c r="B50" s="484"/>
      <c r="C50" s="494"/>
      <c r="D50" s="715" t="s">
        <v>579</v>
      </c>
      <c r="E50" s="716"/>
      <c r="F50" s="477"/>
      <c r="G50" s="477"/>
      <c r="H50" s="486">
        <f t="shared" si="2"/>
        <v>0</v>
      </c>
      <c r="I50" s="487" t="s">
        <v>516</v>
      </c>
    </row>
    <row r="51" spans="1:37" ht="15" customHeight="1" x14ac:dyDescent="0.35">
      <c r="A51" s="483"/>
      <c r="B51" s="484"/>
      <c r="C51" s="494"/>
      <c r="D51" s="715" t="s">
        <v>580</v>
      </c>
      <c r="E51" s="716"/>
      <c r="F51" s="477"/>
      <c r="G51" s="477"/>
      <c r="H51" s="486">
        <f t="shared" si="2"/>
        <v>0</v>
      </c>
      <c r="I51" s="487" t="s">
        <v>516</v>
      </c>
    </row>
    <row r="52" spans="1:37" ht="15" customHeight="1" x14ac:dyDescent="0.35">
      <c r="A52" s="483"/>
      <c r="B52" s="484"/>
      <c r="C52" s="494"/>
      <c r="D52" s="715" t="s">
        <v>581</v>
      </c>
      <c r="E52" s="716"/>
      <c r="F52" s="477"/>
      <c r="G52" s="477"/>
      <c r="H52" s="486">
        <f t="shared" si="2"/>
        <v>0</v>
      </c>
      <c r="I52" s="487" t="s">
        <v>516</v>
      </c>
    </row>
    <row r="53" spans="1:37" ht="15" customHeight="1" x14ac:dyDescent="0.35">
      <c r="A53" s="474" t="s">
        <v>582</v>
      </c>
      <c r="B53" s="475">
        <v>3100</v>
      </c>
      <c r="C53" s="712" t="s">
        <v>583</v>
      </c>
      <c r="D53" s="713"/>
      <c r="E53" s="714"/>
      <c r="F53" s="480">
        <f>SUM(F54:F58)</f>
        <v>0</v>
      </c>
      <c r="G53" s="480">
        <f>SUM(G54:G58)</f>
        <v>0</v>
      </c>
      <c r="H53" s="481">
        <f t="shared" si="2"/>
        <v>0</v>
      </c>
      <c r="I53" s="479" t="str">
        <f>IF(F53="","",IF(F53&lt;&gt;'Section A'!E31,"Total Must Equal 15C2 in Section A",""))</f>
        <v/>
      </c>
      <c r="J53" s="482"/>
    </row>
    <row r="54" spans="1:37" ht="15" customHeight="1" x14ac:dyDescent="0.35">
      <c r="A54" s="485"/>
      <c r="B54" s="491">
        <v>3110</v>
      </c>
      <c r="C54" s="495"/>
      <c r="D54" s="715" t="s">
        <v>584</v>
      </c>
      <c r="E54" s="716"/>
      <c r="F54" s="477"/>
      <c r="G54" s="477"/>
      <c r="H54" s="486">
        <f t="shared" si="2"/>
        <v>0</v>
      </c>
      <c r="I54" s="487" t="s">
        <v>555</v>
      </c>
    </row>
    <row r="55" spans="1:37" ht="15" customHeight="1" x14ac:dyDescent="0.35">
      <c r="A55" s="485"/>
      <c r="B55" s="491">
        <v>3115</v>
      </c>
      <c r="C55" s="495"/>
      <c r="D55" s="715" t="s">
        <v>550</v>
      </c>
      <c r="E55" s="716"/>
      <c r="F55" s="477"/>
      <c r="G55" s="477"/>
      <c r="H55" s="486">
        <f t="shared" si="2"/>
        <v>0</v>
      </c>
      <c r="I55" s="487" t="s">
        <v>551</v>
      </c>
    </row>
    <row r="56" spans="1:37" ht="15" customHeight="1" x14ac:dyDescent="0.35">
      <c r="A56" s="485"/>
      <c r="B56" s="491">
        <v>3120</v>
      </c>
      <c r="C56" s="495"/>
      <c r="D56" s="715" t="s">
        <v>552</v>
      </c>
      <c r="E56" s="716"/>
      <c r="F56" s="477"/>
      <c r="G56" s="477"/>
      <c r="H56" s="486">
        <f t="shared" si="2"/>
        <v>0</v>
      </c>
      <c r="I56" s="487" t="s">
        <v>551</v>
      </c>
    </row>
    <row r="57" spans="1:37" ht="15" customHeight="1" x14ac:dyDescent="0.35">
      <c r="A57" s="485"/>
      <c r="B57" s="491">
        <v>3125</v>
      </c>
      <c r="C57" s="495"/>
      <c r="D57" s="715" t="s">
        <v>553</v>
      </c>
      <c r="E57" s="716"/>
      <c r="F57" s="477"/>
      <c r="G57" s="477"/>
      <c r="H57" s="486">
        <f t="shared" si="2"/>
        <v>0</v>
      </c>
      <c r="I57" s="487" t="s">
        <v>551</v>
      </c>
    </row>
    <row r="58" spans="1:37" ht="15" customHeight="1" x14ac:dyDescent="0.35">
      <c r="A58" s="485"/>
      <c r="B58" s="491">
        <v>3130</v>
      </c>
      <c r="C58" s="495"/>
      <c r="D58" s="715" t="s">
        <v>554</v>
      </c>
      <c r="E58" s="716"/>
      <c r="F58" s="477"/>
      <c r="G58" s="477"/>
      <c r="H58" s="486">
        <f t="shared" si="2"/>
        <v>0</v>
      </c>
      <c r="I58" s="487" t="s">
        <v>555</v>
      </c>
    </row>
    <row r="59" spans="1:37" ht="15" customHeight="1" x14ac:dyDescent="0.35">
      <c r="A59" s="474" t="s">
        <v>585</v>
      </c>
      <c r="B59" s="475">
        <v>3140</v>
      </c>
      <c r="C59" s="712" t="s">
        <v>586</v>
      </c>
      <c r="D59" s="713"/>
      <c r="E59" s="714"/>
      <c r="F59" s="480">
        <f>SUM(F60:F61)</f>
        <v>0</v>
      </c>
      <c r="G59" s="480">
        <f>SUM(G60:G61)</f>
        <v>0</v>
      </c>
      <c r="H59" s="481">
        <f t="shared" si="2"/>
        <v>0</v>
      </c>
      <c r="I59" s="479" t="str">
        <f>IF(F59="","",IF(F59&lt;&gt;'Section A'!E32,"Total Must Equal 15C3 in Section A",""))</f>
        <v/>
      </c>
    </row>
    <row r="60" spans="1:37" ht="15" customHeight="1" x14ac:dyDescent="0.35">
      <c r="A60" s="485"/>
      <c r="B60" s="491">
        <v>3141</v>
      </c>
      <c r="C60" s="495"/>
      <c r="D60" s="724" t="s">
        <v>558</v>
      </c>
      <c r="E60" s="725"/>
      <c r="F60" s="501"/>
      <c r="G60" s="501"/>
      <c r="H60" s="486">
        <f t="shared" si="2"/>
        <v>0</v>
      </c>
      <c r="I60" s="487" t="s">
        <v>551</v>
      </c>
    </row>
    <row r="61" spans="1:37" ht="15" customHeight="1" x14ac:dyDescent="0.35">
      <c r="A61" s="485"/>
      <c r="B61" s="491">
        <v>3142</v>
      </c>
      <c r="C61" s="495"/>
      <c r="D61" s="724" t="s">
        <v>559</v>
      </c>
      <c r="E61" s="725"/>
      <c r="F61" s="501"/>
      <c r="G61" s="477"/>
      <c r="H61" s="486">
        <f t="shared" si="2"/>
        <v>0</v>
      </c>
      <c r="I61" s="487" t="s">
        <v>551</v>
      </c>
    </row>
    <row r="62" spans="1:37" ht="15" customHeight="1" x14ac:dyDescent="0.35">
      <c r="A62" s="485"/>
      <c r="B62" s="491" t="s">
        <v>587</v>
      </c>
      <c r="C62" s="721" t="s">
        <v>588</v>
      </c>
      <c r="D62" s="722"/>
      <c r="E62" s="723"/>
      <c r="F62" s="486">
        <f>SUM(F53+F59)</f>
        <v>0</v>
      </c>
      <c r="G62" s="498"/>
      <c r="H62" s="481"/>
      <c r="I62" s="481"/>
    </row>
    <row r="63" spans="1:37" s="499" customFormat="1" ht="15" customHeight="1" x14ac:dyDescent="0.35">
      <c r="A63" s="474" t="s">
        <v>589</v>
      </c>
      <c r="B63" s="475">
        <v>3600</v>
      </c>
      <c r="C63" s="712" t="s">
        <v>590</v>
      </c>
      <c r="D63" s="713"/>
      <c r="E63" s="714"/>
      <c r="F63" s="478">
        <f>F70</f>
        <v>0</v>
      </c>
      <c r="G63" s="480"/>
      <c r="H63" s="481"/>
      <c r="I63" s="479" t="str">
        <f>IF(F63="","",IF(F63&lt;&gt;'Section A'!E40,"Total Must Equal 17C in Section A",""))</f>
        <v/>
      </c>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c r="AK63" s="469"/>
    </row>
    <row r="64" spans="1:37" ht="15" customHeight="1" x14ac:dyDescent="0.35">
      <c r="A64" s="485"/>
      <c r="B64" s="491" t="s">
        <v>591</v>
      </c>
      <c r="C64" s="721" t="s">
        <v>592</v>
      </c>
      <c r="D64" s="722"/>
      <c r="E64" s="723"/>
      <c r="F64" s="486">
        <f>SUM(F41,F42,F43,F53,F59)+F63</f>
        <v>0</v>
      </c>
      <c r="G64" s="480"/>
      <c r="H64" s="500">
        <f>H41+H42+H43+H53+H59</f>
        <v>0</v>
      </c>
      <c r="I64" s="493" t="s">
        <v>593</v>
      </c>
    </row>
    <row r="65" spans="1:9" x14ac:dyDescent="0.35">
      <c r="C65" s="728"/>
      <c r="D65" s="728"/>
      <c r="E65" s="728"/>
      <c r="F65" s="502"/>
      <c r="G65" s="502"/>
      <c r="H65" s="503">
        <f>SUM(H4+H5+H6+H18+H19+H20+H30+H35+H41+H42+H43+H53+H59)</f>
        <v>0</v>
      </c>
      <c r="I65" s="493" t="s">
        <v>594</v>
      </c>
    </row>
    <row r="66" spans="1:9" ht="11.25" customHeight="1" x14ac:dyDescent="0.35">
      <c r="C66" s="728"/>
      <c r="D66" s="728"/>
      <c r="E66" s="728"/>
      <c r="F66" s="502"/>
      <c r="G66" s="729"/>
      <c r="H66" s="729"/>
    </row>
    <row r="67" spans="1:9" x14ac:dyDescent="0.35">
      <c r="C67" s="728" t="s">
        <v>595</v>
      </c>
      <c r="D67" s="728"/>
      <c r="E67" s="728"/>
      <c r="F67" s="504">
        <f>(SUM(H4+H5+H6+H18+H19+H20+H30+H35+H41+H42+H43+H53+H59))*$I$2</f>
        <v>0</v>
      </c>
      <c r="G67" s="729" t="s">
        <v>596</v>
      </c>
      <c r="H67" s="729"/>
    </row>
    <row r="68" spans="1:9" ht="15" customHeight="1" x14ac:dyDescent="0.35">
      <c r="C68" s="728" t="s">
        <v>597</v>
      </c>
      <c r="D68" s="728"/>
      <c r="E68" s="728"/>
      <c r="F68" s="504">
        <f>+'Section A'!E34</f>
        <v>0</v>
      </c>
      <c r="G68" s="729" t="s">
        <v>598</v>
      </c>
      <c r="H68" s="729"/>
      <c r="I68" s="505"/>
    </row>
    <row r="69" spans="1:9" ht="15" customHeight="1" x14ac:dyDescent="0.35">
      <c r="C69" s="728" t="s">
        <v>599</v>
      </c>
      <c r="D69" s="728"/>
      <c r="E69" s="728"/>
      <c r="F69" s="504">
        <f>+'Section A'!E37</f>
        <v>0</v>
      </c>
      <c r="G69" s="729" t="s">
        <v>600</v>
      </c>
      <c r="H69" s="729"/>
      <c r="I69" s="502"/>
    </row>
    <row r="70" spans="1:9" ht="15" customHeight="1" x14ac:dyDescent="0.35">
      <c r="C70" s="728" t="s">
        <v>601</v>
      </c>
      <c r="D70" s="728"/>
      <c r="E70" s="728"/>
      <c r="F70" s="504">
        <f>'Section A'!E40</f>
        <v>0</v>
      </c>
      <c r="G70" s="729" t="s">
        <v>602</v>
      </c>
      <c r="H70" s="729"/>
      <c r="I70" s="502"/>
    </row>
    <row r="71" spans="1:9" x14ac:dyDescent="0.35">
      <c r="C71" s="728" t="s">
        <v>603</v>
      </c>
      <c r="D71" s="728"/>
      <c r="E71" s="728"/>
      <c r="F71" s="504">
        <f>F67-(SUM(F68:F70))</f>
        <v>0</v>
      </c>
      <c r="G71" s="730" t="s">
        <v>604</v>
      </c>
      <c r="H71" s="730"/>
    </row>
    <row r="72" spans="1:9" ht="11.25" customHeight="1" x14ac:dyDescent="0.35">
      <c r="C72" s="505"/>
      <c r="D72" s="505"/>
      <c r="E72" s="505"/>
      <c r="F72" s="506"/>
      <c r="G72" s="502"/>
    </row>
    <row r="73" spans="1:9" x14ac:dyDescent="0.35">
      <c r="A73" s="507" t="s">
        <v>605</v>
      </c>
    </row>
    <row r="74" spans="1:9" x14ac:dyDescent="0.35">
      <c r="A74" s="731"/>
      <c r="B74" s="731"/>
      <c r="C74" s="731"/>
      <c r="D74" s="731"/>
      <c r="E74" s="731"/>
      <c r="F74" s="731"/>
      <c r="G74" s="731"/>
      <c r="H74" s="731"/>
      <c r="I74" s="731"/>
    </row>
    <row r="75" spans="1:9" x14ac:dyDescent="0.35">
      <c r="A75" s="731"/>
      <c r="B75" s="731"/>
      <c r="C75" s="731"/>
      <c r="D75" s="731"/>
      <c r="E75" s="731"/>
      <c r="F75" s="731"/>
      <c r="G75" s="731"/>
      <c r="H75" s="731"/>
      <c r="I75" s="731"/>
    </row>
    <row r="76" spans="1:9" x14ac:dyDescent="0.35">
      <c r="A76" s="731"/>
      <c r="B76" s="731"/>
      <c r="C76" s="731"/>
      <c r="D76" s="731"/>
      <c r="E76" s="731"/>
      <c r="F76" s="731"/>
      <c r="G76" s="731"/>
      <c r="H76" s="731"/>
      <c r="I76" s="731"/>
    </row>
    <row r="77" spans="1:9" x14ac:dyDescent="0.35">
      <c r="A77" s="731"/>
      <c r="B77" s="731"/>
      <c r="C77" s="731"/>
      <c r="D77" s="731"/>
      <c r="E77" s="731"/>
      <c r="F77" s="731"/>
      <c r="G77" s="731"/>
      <c r="H77" s="731"/>
      <c r="I77" s="731"/>
    </row>
    <row r="79" spans="1:9" ht="28.5" customHeight="1" x14ac:dyDescent="0.35">
      <c r="A79" s="728" t="s">
        <v>606</v>
      </c>
      <c r="B79" s="728"/>
      <c r="C79" s="728"/>
      <c r="D79" s="728"/>
      <c r="E79" s="728"/>
      <c r="F79" s="728"/>
      <c r="G79" s="728"/>
      <c r="H79" s="728"/>
      <c r="I79" s="728"/>
    </row>
    <row r="80" spans="1:9" ht="18.75" customHeight="1" x14ac:dyDescent="0.35">
      <c r="A80" s="468" t="s">
        <v>607</v>
      </c>
    </row>
  </sheetData>
  <sheetProtection algorithmName="SHA-512" hashValue="qeY3w9cDRR/hpTZA3S5dbcEjYPNzVcQ78tBKiXYCtw3TK5HFdKUBsHL3a0FhkIQMzl430ExyL0fAnYMPY9WSKQ==" saltValue="OQ/t0x9xFgXl8OzPII5JTg==" spinCount="100000" sheet="1" objects="1" scenarios="1"/>
  <mergeCells count="79">
    <mergeCell ref="C71:E71"/>
    <mergeCell ref="G71:H71"/>
    <mergeCell ref="A74:I77"/>
    <mergeCell ref="A79:I79"/>
    <mergeCell ref="C70:E70"/>
    <mergeCell ref="G70:H70"/>
    <mergeCell ref="C69:E69"/>
    <mergeCell ref="G69:H69"/>
    <mergeCell ref="C65:E65"/>
    <mergeCell ref="C66:E66"/>
    <mergeCell ref="D61:E61"/>
    <mergeCell ref="C62:E62"/>
    <mergeCell ref="C63:E63"/>
    <mergeCell ref="C64:E64"/>
    <mergeCell ref="G66:H66"/>
    <mergeCell ref="C67:E67"/>
    <mergeCell ref="G67:H67"/>
    <mergeCell ref="C68:E68"/>
    <mergeCell ref="G68:H68"/>
    <mergeCell ref="D60:E60"/>
    <mergeCell ref="D49:E49"/>
    <mergeCell ref="D50:E50"/>
    <mergeCell ref="D51:E51"/>
    <mergeCell ref="D52:E52"/>
    <mergeCell ref="C53:E53"/>
    <mergeCell ref="D54:E54"/>
    <mergeCell ref="D55:E55"/>
    <mergeCell ref="D56:E56"/>
    <mergeCell ref="D57:E57"/>
    <mergeCell ref="D58:E58"/>
    <mergeCell ref="C59:E59"/>
    <mergeCell ref="D48:E48"/>
    <mergeCell ref="D37:E37"/>
    <mergeCell ref="C38:E38"/>
    <mergeCell ref="C39:E39"/>
    <mergeCell ref="C40:E40"/>
    <mergeCell ref="C41:E41"/>
    <mergeCell ref="C42:E42"/>
    <mergeCell ref="C43:E43"/>
    <mergeCell ref="D44:E44"/>
    <mergeCell ref="D45:E45"/>
    <mergeCell ref="D46:E46"/>
    <mergeCell ref="D47:E47"/>
    <mergeCell ref="D36:E36"/>
    <mergeCell ref="D25:E25"/>
    <mergeCell ref="D26:E26"/>
    <mergeCell ref="D27:E27"/>
    <mergeCell ref="D28:E28"/>
    <mergeCell ref="D29:E29"/>
    <mergeCell ref="C30:E30"/>
    <mergeCell ref="D31:E31"/>
    <mergeCell ref="D32:E32"/>
    <mergeCell ref="D33:E33"/>
    <mergeCell ref="D34:E34"/>
    <mergeCell ref="C35:E35"/>
    <mergeCell ref="D24:E24"/>
    <mergeCell ref="C16:E16"/>
    <mergeCell ref="C17:E17"/>
    <mergeCell ref="C18:E18"/>
    <mergeCell ref="D7:E7"/>
    <mergeCell ref="D8:E8"/>
    <mergeCell ref="D9:E9"/>
    <mergeCell ref="D10:E10"/>
    <mergeCell ref="D11:E11"/>
    <mergeCell ref="D12:E12"/>
    <mergeCell ref="C19:E19"/>
    <mergeCell ref="C20:E20"/>
    <mergeCell ref="D21:E21"/>
    <mergeCell ref="D22:E22"/>
    <mergeCell ref="D23:E23"/>
    <mergeCell ref="C6:E6"/>
    <mergeCell ref="D13:E13"/>
    <mergeCell ref="D14:E14"/>
    <mergeCell ref="D15:E15"/>
    <mergeCell ref="B1:I1"/>
    <mergeCell ref="A2:G2"/>
    <mergeCell ref="C3:E3"/>
    <mergeCell ref="C4:E4"/>
    <mergeCell ref="C5:E5"/>
  </mergeCells>
  <pageMargins left="0.5" right="0.5" top="0.5" bottom="0.5" header="0.3" footer="0.3"/>
  <pageSetup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7AF4F-9CA0-4109-8660-B70B5B97CB79}">
  <sheetPr>
    <pageSetUpPr fitToPage="1"/>
  </sheetPr>
  <dimension ref="B1:S152"/>
  <sheetViews>
    <sheetView workbookViewId="0">
      <selection activeCell="F8" sqref="F8"/>
    </sheetView>
  </sheetViews>
  <sheetFormatPr defaultColWidth="9.1796875" defaultRowHeight="14.5" x14ac:dyDescent="0.35"/>
  <cols>
    <col min="1" max="1" width="1.453125" style="489" customWidth="1"/>
    <col min="2" max="2" width="3.26953125" style="489" customWidth="1"/>
    <col min="3" max="3" width="19.1796875" style="489" bestFit="1" customWidth="1"/>
    <col min="4" max="4" width="19.1796875" style="489" customWidth="1"/>
    <col min="5" max="5" width="20.26953125" style="489" customWidth="1"/>
    <col min="6" max="6" width="19.81640625" style="489" customWidth="1"/>
    <col min="7" max="7" width="22.81640625" style="489" customWidth="1"/>
    <col min="8" max="8" width="15.1796875" style="489" customWidth="1"/>
    <col min="9" max="9" width="13" style="489" customWidth="1"/>
    <col min="10" max="10" width="18.26953125" style="489" bestFit="1" customWidth="1"/>
    <col min="11" max="11" width="16.7265625" style="489" customWidth="1"/>
    <col min="12" max="12" width="0.81640625" style="489" customWidth="1"/>
    <col min="13" max="13" width="3.54296875" style="489" customWidth="1"/>
    <col min="14" max="14" width="9.1796875" style="510"/>
    <col min="15" max="18" width="9.1796875" style="489"/>
    <col min="19" max="19" width="14" style="489" customWidth="1"/>
    <col min="20" max="16384" width="9.1796875" style="489"/>
  </cols>
  <sheetData>
    <row r="1" spans="2:19" ht="6" customHeight="1" x14ac:dyDescent="0.35"/>
    <row r="2" spans="2:19" ht="21" thickBot="1" x14ac:dyDescent="0.5">
      <c r="B2" s="511" t="s">
        <v>608</v>
      </c>
      <c r="C2" s="512"/>
      <c r="D2" s="512"/>
      <c r="E2" s="512"/>
      <c r="F2" s="512"/>
      <c r="G2" s="512"/>
      <c r="H2" s="512"/>
      <c r="I2" s="512"/>
      <c r="J2" s="512"/>
      <c r="K2" s="513"/>
    </row>
    <row r="3" spans="2:19" ht="5.25" customHeight="1" thickTop="1" x14ac:dyDescent="0.35">
      <c r="B3" s="514"/>
      <c r="C3" s="515"/>
      <c r="D3" s="515"/>
      <c r="E3" s="515"/>
      <c r="F3" s="515"/>
      <c r="G3" s="515"/>
      <c r="H3" s="515"/>
      <c r="I3" s="515"/>
      <c r="J3" s="515"/>
      <c r="K3" s="516"/>
    </row>
    <row r="4" spans="2:19" ht="26.25" customHeight="1" x14ac:dyDescent="0.35">
      <c r="B4" s="514"/>
      <c r="C4" s="732" t="str">
        <f>IF('Section A'!B2="","","Organization Name: "&amp;'Section A'!B2)</f>
        <v/>
      </c>
      <c r="D4" s="732"/>
      <c r="E4" s="732"/>
      <c r="F4" s="732"/>
      <c r="G4" s="733" t="s">
        <v>609</v>
      </c>
      <c r="H4" s="735" t="s">
        <v>610</v>
      </c>
      <c r="I4" s="735"/>
      <c r="J4" s="517"/>
      <c r="K4" s="518"/>
    </row>
    <row r="5" spans="2:19" s="523" customFormat="1" ht="43.5" customHeight="1" x14ac:dyDescent="0.35">
      <c r="B5" s="519"/>
      <c r="C5" s="520" t="s">
        <v>611</v>
      </c>
      <c r="D5" s="520" t="s">
        <v>612</v>
      </c>
      <c r="E5" s="520" t="s">
        <v>613</v>
      </c>
      <c r="F5" s="520" t="str">
        <f>"Amount Spent in FY"&amp;'Section A'!F3</f>
        <v>Amount Spent in FY21</v>
      </c>
      <c r="G5" s="734"/>
      <c r="H5" s="521" t="str">
        <f>"FY"&amp;'Section A'!F3 &amp;" is year ___"</f>
        <v>FY21 is year ___</v>
      </c>
      <c r="I5" s="521" t="s">
        <v>614</v>
      </c>
      <c r="J5" s="520" t="s">
        <v>615</v>
      </c>
      <c r="K5" s="522" t="str">
        <f>"Amount to Exclude in FY"&amp;'Section A'!F3</f>
        <v>Amount to Exclude in FY21</v>
      </c>
      <c r="N5" s="524"/>
      <c r="S5" s="525" t="s">
        <v>645</v>
      </c>
    </row>
    <row r="6" spans="2:19" x14ac:dyDescent="0.35">
      <c r="B6" s="526">
        <v>1</v>
      </c>
      <c r="C6" s="527"/>
      <c r="D6" s="527"/>
      <c r="E6" s="528">
        <v>0</v>
      </c>
      <c r="F6" s="528">
        <v>0</v>
      </c>
      <c r="G6" s="528">
        <v>0</v>
      </c>
      <c r="H6" s="529"/>
      <c r="I6" s="529"/>
      <c r="J6" s="530">
        <f t="shared" ref="J6:J55" si="0">IF(H6="",0,IF(G6&gt;25000,0,IF(F6+G6&gt;25000,25000-G6,F6)))</f>
        <v>0</v>
      </c>
      <c r="K6" s="531">
        <f t="shared" ref="K6:K55" si="1">F6-J6</f>
        <v>0</v>
      </c>
      <c r="N6" s="532"/>
      <c r="O6" s="533"/>
      <c r="P6" s="532" t="s">
        <v>451</v>
      </c>
      <c r="Q6" s="532" t="s">
        <v>616</v>
      </c>
      <c r="R6" s="532" t="s">
        <v>617</v>
      </c>
      <c r="S6" s="525" t="s">
        <v>646</v>
      </c>
    </row>
    <row r="7" spans="2:19" x14ac:dyDescent="0.35">
      <c r="B7" s="534">
        <v>2</v>
      </c>
      <c r="C7" s="535"/>
      <c r="D7" s="535"/>
      <c r="E7" s="536">
        <v>0</v>
      </c>
      <c r="F7" s="536">
        <v>0</v>
      </c>
      <c r="G7" s="536">
        <v>0</v>
      </c>
      <c r="H7" s="537"/>
      <c r="I7" s="537"/>
      <c r="J7" s="538">
        <f t="shared" si="0"/>
        <v>0</v>
      </c>
      <c r="K7" s="539">
        <f t="shared" si="1"/>
        <v>0</v>
      </c>
      <c r="N7" s="540" t="s">
        <v>618</v>
      </c>
      <c r="O7" s="532"/>
      <c r="P7" s="541">
        <f>SUMIF($D$6:$D$35,"Administration",$E$6:$E$35)</f>
        <v>0</v>
      </c>
      <c r="Q7" s="541">
        <f>SUMIF($D$6:$D$35,"Administration",$K$6:$K$35)</f>
        <v>0</v>
      </c>
      <c r="R7" s="541">
        <f>SUMIF($D$6:$D$35,"Administration",$J$6:$J$35)</f>
        <v>0</v>
      </c>
      <c r="S7" s="541">
        <f>P7-R7</f>
        <v>0</v>
      </c>
    </row>
    <row r="8" spans="2:19" x14ac:dyDescent="0.35">
      <c r="B8" s="526">
        <v>3</v>
      </c>
      <c r="C8" s="527"/>
      <c r="D8" s="527"/>
      <c r="E8" s="528">
        <v>0</v>
      </c>
      <c r="F8" s="528">
        <v>0</v>
      </c>
      <c r="G8" s="528">
        <v>0</v>
      </c>
      <c r="H8" s="529"/>
      <c r="I8" s="529"/>
      <c r="J8" s="530">
        <f t="shared" si="0"/>
        <v>0</v>
      </c>
      <c r="K8" s="531">
        <f t="shared" si="1"/>
        <v>0</v>
      </c>
      <c r="N8" s="542" t="s">
        <v>619</v>
      </c>
      <c r="O8" s="533"/>
      <c r="P8" s="541">
        <f>SUMIF($D$6:$D$35,"Youth In-School",$E$6:$E$35)</f>
        <v>0</v>
      </c>
      <c r="Q8" s="541">
        <f>SUMIF($D$6:$D$35,"Youth In-School",$K$6:$K$35)</f>
        <v>0</v>
      </c>
      <c r="R8" s="541">
        <f>SUMIF($D$6:$D$35,"Youth In-School",$J$6:$J$35)</f>
        <v>0</v>
      </c>
      <c r="S8" s="541">
        <f>P8-R8</f>
        <v>0</v>
      </c>
    </row>
    <row r="9" spans="2:19" x14ac:dyDescent="0.35">
      <c r="B9" s="534">
        <v>4</v>
      </c>
      <c r="C9" s="535"/>
      <c r="D9" s="535"/>
      <c r="E9" s="536">
        <v>0</v>
      </c>
      <c r="F9" s="536">
        <v>0</v>
      </c>
      <c r="G9" s="536">
        <v>0</v>
      </c>
      <c r="H9" s="537"/>
      <c r="I9" s="537"/>
      <c r="J9" s="538">
        <f t="shared" si="0"/>
        <v>0</v>
      </c>
      <c r="K9" s="539">
        <f t="shared" si="1"/>
        <v>0</v>
      </c>
      <c r="N9" s="542" t="s">
        <v>620</v>
      </c>
      <c r="O9" s="533"/>
      <c r="P9" s="541">
        <f>SUMIF($D$6:$D$35,"Youth Out-of-School",$E$6:$E$35)</f>
        <v>0</v>
      </c>
      <c r="Q9" s="541">
        <f>SUMIF($D$6:$D$35,"Youth Out-of-School",$K$6:$K$35)</f>
        <v>0</v>
      </c>
      <c r="R9" s="541">
        <f>SUMIF($D$6:$D$35,"Youth Out-of-School",$J$6:$J$35)</f>
        <v>0</v>
      </c>
      <c r="S9" s="541">
        <f>P9-R9</f>
        <v>0</v>
      </c>
    </row>
    <row r="10" spans="2:19" x14ac:dyDescent="0.35">
      <c r="B10" s="526">
        <v>5</v>
      </c>
      <c r="C10" s="527"/>
      <c r="D10" s="527"/>
      <c r="E10" s="528">
        <v>0</v>
      </c>
      <c r="F10" s="528">
        <v>0</v>
      </c>
      <c r="G10" s="528">
        <v>0</v>
      </c>
      <c r="H10" s="529"/>
      <c r="I10" s="529"/>
      <c r="J10" s="530">
        <f t="shared" si="0"/>
        <v>0</v>
      </c>
      <c r="K10" s="531">
        <f t="shared" si="1"/>
        <v>0</v>
      </c>
    </row>
    <row r="11" spans="2:19" x14ac:dyDescent="0.35">
      <c r="B11" s="534">
        <v>6</v>
      </c>
      <c r="C11" s="535"/>
      <c r="D11" s="535"/>
      <c r="E11" s="536">
        <v>0</v>
      </c>
      <c r="F11" s="536">
        <v>0</v>
      </c>
      <c r="G11" s="536">
        <v>0</v>
      </c>
      <c r="H11" s="537"/>
      <c r="I11" s="537"/>
      <c r="J11" s="538">
        <f t="shared" si="0"/>
        <v>0</v>
      </c>
      <c r="K11" s="539">
        <f t="shared" si="1"/>
        <v>0</v>
      </c>
    </row>
    <row r="12" spans="2:19" x14ac:dyDescent="0.35">
      <c r="B12" s="526">
        <v>7</v>
      </c>
      <c r="C12" s="527"/>
      <c r="D12" s="527"/>
      <c r="E12" s="528">
        <v>0</v>
      </c>
      <c r="F12" s="528">
        <v>0</v>
      </c>
      <c r="G12" s="528">
        <v>0</v>
      </c>
      <c r="H12" s="529"/>
      <c r="I12" s="529"/>
      <c r="J12" s="530">
        <f t="shared" si="0"/>
        <v>0</v>
      </c>
      <c r="K12" s="531">
        <f t="shared" si="1"/>
        <v>0</v>
      </c>
      <c r="N12" s="543"/>
      <c r="O12" s="544"/>
      <c r="P12" s="544"/>
    </row>
    <row r="13" spans="2:19" x14ac:dyDescent="0.35">
      <c r="B13" s="534">
        <v>8</v>
      </c>
      <c r="C13" s="535"/>
      <c r="D13" s="535"/>
      <c r="E13" s="536">
        <v>0</v>
      </c>
      <c r="F13" s="536">
        <v>0</v>
      </c>
      <c r="G13" s="536">
        <v>0</v>
      </c>
      <c r="H13" s="537"/>
      <c r="I13" s="537"/>
      <c r="J13" s="538">
        <f t="shared" si="0"/>
        <v>0</v>
      </c>
      <c r="K13" s="539">
        <f t="shared" si="1"/>
        <v>0</v>
      </c>
      <c r="N13" s="543"/>
      <c r="O13" s="544"/>
      <c r="P13" s="544"/>
    </row>
    <row r="14" spans="2:19" x14ac:dyDescent="0.35">
      <c r="B14" s="526">
        <v>9</v>
      </c>
      <c r="C14" s="527"/>
      <c r="D14" s="527"/>
      <c r="E14" s="528">
        <v>0</v>
      </c>
      <c r="F14" s="528">
        <v>0</v>
      </c>
      <c r="G14" s="528">
        <v>0</v>
      </c>
      <c r="H14" s="529"/>
      <c r="I14" s="529"/>
      <c r="J14" s="530">
        <f t="shared" si="0"/>
        <v>0</v>
      </c>
      <c r="K14" s="531">
        <f t="shared" si="1"/>
        <v>0</v>
      </c>
      <c r="N14" s="543"/>
      <c r="O14" s="544"/>
      <c r="P14" s="544"/>
    </row>
    <row r="15" spans="2:19" x14ac:dyDescent="0.35">
      <c r="B15" s="534">
        <v>10</v>
      </c>
      <c r="C15" s="535"/>
      <c r="D15" s="535"/>
      <c r="E15" s="536">
        <v>0</v>
      </c>
      <c r="F15" s="536">
        <v>0</v>
      </c>
      <c r="G15" s="536">
        <v>0</v>
      </c>
      <c r="H15" s="537"/>
      <c r="I15" s="537"/>
      <c r="J15" s="538">
        <f t="shared" si="0"/>
        <v>0</v>
      </c>
      <c r="K15" s="539">
        <f t="shared" si="1"/>
        <v>0</v>
      </c>
      <c r="N15" s="543"/>
      <c r="O15" s="544"/>
      <c r="P15" s="544"/>
    </row>
    <row r="16" spans="2:19" x14ac:dyDescent="0.35">
      <c r="B16" s="526">
        <v>11</v>
      </c>
      <c r="C16" s="527"/>
      <c r="D16" s="527"/>
      <c r="E16" s="528">
        <v>0</v>
      </c>
      <c r="F16" s="528">
        <v>0</v>
      </c>
      <c r="G16" s="528">
        <v>0</v>
      </c>
      <c r="H16" s="529"/>
      <c r="I16" s="529"/>
      <c r="J16" s="530">
        <f t="shared" si="0"/>
        <v>0</v>
      </c>
      <c r="K16" s="531">
        <f t="shared" si="1"/>
        <v>0</v>
      </c>
    </row>
    <row r="17" spans="2:14" x14ac:dyDescent="0.35">
      <c r="B17" s="534">
        <v>12</v>
      </c>
      <c r="C17" s="535"/>
      <c r="D17" s="535"/>
      <c r="E17" s="536">
        <v>0</v>
      </c>
      <c r="F17" s="536">
        <v>0</v>
      </c>
      <c r="G17" s="536">
        <v>0</v>
      </c>
      <c r="H17" s="537"/>
      <c r="I17" s="537"/>
      <c r="J17" s="538">
        <f t="shared" si="0"/>
        <v>0</v>
      </c>
      <c r="K17" s="539">
        <f t="shared" si="1"/>
        <v>0</v>
      </c>
    </row>
    <row r="18" spans="2:14" x14ac:dyDescent="0.35">
      <c r="B18" s="526">
        <v>13</v>
      </c>
      <c r="C18" s="527"/>
      <c r="D18" s="527"/>
      <c r="E18" s="528">
        <v>0</v>
      </c>
      <c r="F18" s="528">
        <v>0</v>
      </c>
      <c r="G18" s="528">
        <v>0</v>
      </c>
      <c r="H18" s="529"/>
      <c r="I18" s="529"/>
      <c r="J18" s="530">
        <f t="shared" si="0"/>
        <v>0</v>
      </c>
      <c r="K18" s="531">
        <f t="shared" si="1"/>
        <v>0</v>
      </c>
    </row>
    <row r="19" spans="2:14" x14ac:dyDescent="0.35">
      <c r="B19" s="534">
        <v>14</v>
      </c>
      <c r="C19" s="535"/>
      <c r="D19" s="535"/>
      <c r="E19" s="536">
        <v>0</v>
      </c>
      <c r="F19" s="536">
        <v>0</v>
      </c>
      <c r="G19" s="536">
        <v>0</v>
      </c>
      <c r="H19" s="537"/>
      <c r="I19" s="537"/>
      <c r="J19" s="538">
        <f t="shared" si="0"/>
        <v>0</v>
      </c>
      <c r="K19" s="539">
        <f t="shared" si="1"/>
        <v>0</v>
      </c>
    </row>
    <row r="20" spans="2:14" x14ac:dyDescent="0.35">
      <c r="B20" s="526">
        <v>15</v>
      </c>
      <c r="C20" s="527"/>
      <c r="D20" s="527"/>
      <c r="E20" s="528">
        <v>0</v>
      </c>
      <c r="F20" s="528">
        <v>0</v>
      </c>
      <c r="G20" s="528">
        <v>0</v>
      </c>
      <c r="H20" s="529"/>
      <c r="I20" s="529"/>
      <c r="J20" s="530">
        <f t="shared" si="0"/>
        <v>0</v>
      </c>
      <c r="K20" s="531">
        <f t="shared" si="1"/>
        <v>0</v>
      </c>
      <c r="N20" s="510" t="str">
        <f t="shared" ref="N20:N55" si="2">IF(F20&gt;0,"X","")</f>
        <v/>
      </c>
    </row>
    <row r="21" spans="2:14" x14ac:dyDescent="0.35">
      <c r="B21" s="534">
        <v>16</v>
      </c>
      <c r="C21" s="535"/>
      <c r="D21" s="535"/>
      <c r="E21" s="536">
        <v>0</v>
      </c>
      <c r="F21" s="536">
        <v>0</v>
      </c>
      <c r="G21" s="536">
        <v>0</v>
      </c>
      <c r="H21" s="537"/>
      <c r="I21" s="537"/>
      <c r="J21" s="538">
        <f t="shared" si="0"/>
        <v>0</v>
      </c>
      <c r="K21" s="539">
        <f t="shared" si="1"/>
        <v>0</v>
      </c>
      <c r="N21" s="510" t="str">
        <f t="shared" si="2"/>
        <v/>
      </c>
    </row>
    <row r="22" spans="2:14" x14ac:dyDescent="0.35">
      <c r="B22" s="526">
        <v>17</v>
      </c>
      <c r="C22" s="527"/>
      <c r="D22" s="527"/>
      <c r="E22" s="528">
        <v>0</v>
      </c>
      <c r="F22" s="528">
        <v>0</v>
      </c>
      <c r="G22" s="528">
        <v>0</v>
      </c>
      <c r="H22" s="529"/>
      <c r="I22" s="529"/>
      <c r="J22" s="530">
        <f t="shared" si="0"/>
        <v>0</v>
      </c>
      <c r="K22" s="531">
        <f t="shared" si="1"/>
        <v>0</v>
      </c>
      <c r="N22" s="510" t="str">
        <f t="shared" si="2"/>
        <v/>
      </c>
    </row>
    <row r="23" spans="2:14" x14ac:dyDescent="0.35">
      <c r="B23" s="534">
        <v>18</v>
      </c>
      <c r="C23" s="535"/>
      <c r="D23" s="535"/>
      <c r="E23" s="536">
        <v>0</v>
      </c>
      <c r="F23" s="536">
        <v>0</v>
      </c>
      <c r="G23" s="536">
        <v>0</v>
      </c>
      <c r="H23" s="537"/>
      <c r="I23" s="537"/>
      <c r="J23" s="538">
        <f t="shared" si="0"/>
        <v>0</v>
      </c>
      <c r="K23" s="539">
        <f t="shared" si="1"/>
        <v>0</v>
      </c>
      <c r="N23" s="510" t="str">
        <f t="shared" si="2"/>
        <v/>
      </c>
    </row>
    <row r="24" spans="2:14" x14ac:dyDescent="0.35">
      <c r="B24" s="526">
        <v>19</v>
      </c>
      <c r="C24" s="527"/>
      <c r="D24" s="527"/>
      <c r="E24" s="528">
        <v>0</v>
      </c>
      <c r="F24" s="528">
        <v>0</v>
      </c>
      <c r="G24" s="528">
        <v>0</v>
      </c>
      <c r="H24" s="529"/>
      <c r="I24" s="529"/>
      <c r="J24" s="530">
        <f t="shared" si="0"/>
        <v>0</v>
      </c>
      <c r="K24" s="531">
        <f t="shared" si="1"/>
        <v>0</v>
      </c>
      <c r="N24" s="510" t="str">
        <f t="shared" si="2"/>
        <v/>
      </c>
    </row>
    <row r="25" spans="2:14" x14ac:dyDescent="0.35">
      <c r="B25" s="534">
        <v>20</v>
      </c>
      <c r="C25" s="535"/>
      <c r="D25" s="535"/>
      <c r="E25" s="536">
        <v>0</v>
      </c>
      <c r="F25" s="536">
        <v>0</v>
      </c>
      <c r="G25" s="536">
        <v>0</v>
      </c>
      <c r="H25" s="537"/>
      <c r="I25" s="537"/>
      <c r="J25" s="538">
        <f t="shared" si="0"/>
        <v>0</v>
      </c>
      <c r="K25" s="539">
        <f t="shared" si="1"/>
        <v>0</v>
      </c>
      <c r="N25" s="510" t="str">
        <f t="shared" si="2"/>
        <v/>
      </c>
    </row>
    <row r="26" spans="2:14" x14ac:dyDescent="0.35">
      <c r="B26" s="526">
        <v>21</v>
      </c>
      <c r="C26" s="527"/>
      <c r="D26" s="527"/>
      <c r="E26" s="528">
        <v>0</v>
      </c>
      <c r="F26" s="528">
        <v>0</v>
      </c>
      <c r="G26" s="528">
        <v>0</v>
      </c>
      <c r="H26" s="529"/>
      <c r="I26" s="529"/>
      <c r="J26" s="530">
        <f t="shared" si="0"/>
        <v>0</v>
      </c>
      <c r="K26" s="531">
        <f t="shared" si="1"/>
        <v>0</v>
      </c>
      <c r="N26" s="510" t="str">
        <f t="shared" si="2"/>
        <v/>
      </c>
    </row>
    <row r="27" spans="2:14" x14ac:dyDescent="0.35">
      <c r="B27" s="534">
        <v>22</v>
      </c>
      <c r="C27" s="535"/>
      <c r="D27" s="535"/>
      <c r="E27" s="536">
        <v>0</v>
      </c>
      <c r="F27" s="536">
        <v>0</v>
      </c>
      <c r="G27" s="536">
        <v>0</v>
      </c>
      <c r="H27" s="537"/>
      <c r="I27" s="537"/>
      <c r="J27" s="538">
        <f t="shared" si="0"/>
        <v>0</v>
      </c>
      <c r="K27" s="539">
        <f t="shared" si="1"/>
        <v>0</v>
      </c>
      <c r="N27" s="510" t="str">
        <f t="shared" si="2"/>
        <v/>
      </c>
    </row>
    <row r="28" spans="2:14" x14ac:dyDescent="0.35">
      <c r="B28" s="526">
        <v>23</v>
      </c>
      <c r="C28" s="527"/>
      <c r="D28" s="527"/>
      <c r="E28" s="528">
        <v>0</v>
      </c>
      <c r="F28" s="528">
        <v>0</v>
      </c>
      <c r="G28" s="528">
        <v>0</v>
      </c>
      <c r="H28" s="529"/>
      <c r="I28" s="529"/>
      <c r="J28" s="530">
        <f t="shared" si="0"/>
        <v>0</v>
      </c>
      <c r="K28" s="531">
        <f t="shared" si="1"/>
        <v>0</v>
      </c>
      <c r="N28" s="510" t="str">
        <f t="shared" si="2"/>
        <v/>
      </c>
    </row>
    <row r="29" spans="2:14" x14ac:dyDescent="0.35">
      <c r="B29" s="534">
        <v>24</v>
      </c>
      <c r="C29" s="535"/>
      <c r="D29" s="535"/>
      <c r="E29" s="536">
        <v>0</v>
      </c>
      <c r="F29" s="536">
        <v>0</v>
      </c>
      <c r="G29" s="536">
        <v>0</v>
      </c>
      <c r="H29" s="537"/>
      <c r="I29" s="537"/>
      <c r="J29" s="538">
        <f t="shared" si="0"/>
        <v>0</v>
      </c>
      <c r="K29" s="539">
        <f t="shared" si="1"/>
        <v>0</v>
      </c>
      <c r="N29" s="510" t="str">
        <f t="shared" si="2"/>
        <v/>
      </c>
    </row>
    <row r="30" spans="2:14" x14ac:dyDescent="0.35">
      <c r="B30" s="526">
        <v>25</v>
      </c>
      <c r="C30" s="527"/>
      <c r="D30" s="527"/>
      <c r="E30" s="528">
        <v>0</v>
      </c>
      <c r="F30" s="528">
        <v>0</v>
      </c>
      <c r="G30" s="528">
        <v>0</v>
      </c>
      <c r="H30" s="529"/>
      <c r="I30" s="529"/>
      <c r="J30" s="530">
        <f t="shared" si="0"/>
        <v>0</v>
      </c>
      <c r="K30" s="531">
        <f t="shared" si="1"/>
        <v>0</v>
      </c>
      <c r="N30" s="510" t="str">
        <f t="shared" si="2"/>
        <v/>
      </c>
    </row>
    <row r="31" spans="2:14" x14ac:dyDescent="0.35">
      <c r="B31" s="534">
        <v>26</v>
      </c>
      <c r="C31" s="535"/>
      <c r="D31" s="535"/>
      <c r="E31" s="536">
        <v>0</v>
      </c>
      <c r="F31" s="536">
        <v>0</v>
      </c>
      <c r="G31" s="536">
        <v>0</v>
      </c>
      <c r="H31" s="537"/>
      <c r="I31" s="537"/>
      <c r="J31" s="538">
        <f t="shared" si="0"/>
        <v>0</v>
      </c>
      <c r="K31" s="539">
        <f t="shared" si="1"/>
        <v>0</v>
      </c>
      <c r="N31" s="510" t="str">
        <f t="shared" si="2"/>
        <v/>
      </c>
    </row>
    <row r="32" spans="2:14" x14ac:dyDescent="0.35">
      <c r="B32" s="526">
        <v>27</v>
      </c>
      <c r="C32" s="527"/>
      <c r="D32" s="527"/>
      <c r="E32" s="528">
        <v>0</v>
      </c>
      <c r="F32" s="528">
        <v>0</v>
      </c>
      <c r="G32" s="528">
        <v>0</v>
      </c>
      <c r="H32" s="529"/>
      <c r="I32" s="529"/>
      <c r="J32" s="530">
        <f t="shared" si="0"/>
        <v>0</v>
      </c>
      <c r="K32" s="531">
        <f t="shared" si="1"/>
        <v>0</v>
      </c>
      <c r="N32" s="510" t="str">
        <f t="shared" si="2"/>
        <v/>
      </c>
    </row>
    <row r="33" spans="2:14" x14ac:dyDescent="0.35">
      <c r="B33" s="534">
        <v>28</v>
      </c>
      <c r="C33" s="535"/>
      <c r="D33" s="535"/>
      <c r="E33" s="536">
        <v>0</v>
      </c>
      <c r="F33" s="536">
        <v>0</v>
      </c>
      <c r="G33" s="536">
        <v>0</v>
      </c>
      <c r="H33" s="537"/>
      <c r="I33" s="537"/>
      <c r="J33" s="538">
        <f t="shared" si="0"/>
        <v>0</v>
      </c>
      <c r="K33" s="539">
        <f t="shared" si="1"/>
        <v>0</v>
      </c>
      <c r="N33" s="510" t="str">
        <f t="shared" si="2"/>
        <v/>
      </c>
    </row>
    <row r="34" spans="2:14" x14ac:dyDescent="0.35">
      <c r="B34" s="526">
        <v>29</v>
      </c>
      <c r="C34" s="527"/>
      <c r="D34" s="527"/>
      <c r="E34" s="528">
        <v>0</v>
      </c>
      <c r="F34" s="528">
        <v>0</v>
      </c>
      <c r="G34" s="528">
        <v>0</v>
      </c>
      <c r="H34" s="529"/>
      <c r="I34" s="529"/>
      <c r="J34" s="530">
        <f t="shared" si="0"/>
        <v>0</v>
      </c>
      <c r="K34" s="531">
        <f t="shared" si="1"/>
        <v>0</v>
      </c>
      <c r="N34" s="510" t="str">
        <f t="shared" si="2"/>
        <v/>
      </c>
    </row>
    <row r="35" spans="2:14" x14ac:dyDescent="0.35">
      <c r="B35" s="534">
        <v>30</v>
      </c>
      <c r="C35" s="535"/>
      <c r="D35" s="535"/>
      <c r="E35" s="536">
        <v>0</v>
      </c>
      <c r="F35" s="536">
        <v>0</v>
      </c>
      <c r="G35" s="536">
        <v>0</v>
      </c>
      <c r="H35" s="537"/>
      <c r="I35" s="537"/>
      <c r="J35" s="538">
        <f t="shared" si="0"/>
        <v>0</v>
      </c>
      <c r="K35" s="539">
        <f t="shared" si="1"/>
        <v>0</v>
      </c>
      <c r="N35" s="510" t="str">
        <f t="shared" si="2"/>
        <v/>
      </c>
    </row>
    <row r="36" spans="2:14" x14ac:dyDescent="0.35">
      <c r="B36" s="526">
        <v>31</v>
      </c>
      <c r="C36" s="527"/>
      <c r="D36" s="527"/>
      <c r="E36" s="528">
        <v>0</v>
      </c>
      <c r="F36" s="528">
        <v>0</v>
      </c>
      <c r="G36" s="528">
        <v>0</v>
      </c>
      <c r="H36" s="529"/>
      <c r="I36" s="529"/>
      <c r="J36" s="530">
        <f t="shared" si="0"/>
        <v>0</v>
      </c>
      <c r="K36" s="531">
        <f t="shared" si="1"/>
        <v>0</v>
      </c>
      <c r="N36" s="510" t="str">
        <f t="shared" si="2"/>
        <v/>
      </c>
    </row>
    <row r="37" spans="2:14" x14ac:dyDescent="0.35">
      <c r="B37" s="534">
        <v>32</v>
      </c>
      <c r="C37" s="535"/>
      <c r="D37" s="535"/>
      <c r="E37" s="536">
        <v>0</v>
      </c>
      <c r="F37" s="536">
        <v>0</v>
      </c>
      <c r="G37" s="536">
        <v>0</v>
      </c>
      <c r="H37" s="537"/>
      <c r="I37" s="537"/>
      <c r="J37" s="538">
        <f t="shared" si="0"/>
        <v>0</v>
      </c>
      <c r="K37" s="539">
        <f t="shared" si="1"/>
        <v>0</v>
      </c>
      <c r="N37" s="510" t="str">
        <f t="shared" si="2"/>
        <v/>
      </c>
    </row>
    <row r="38" spans="2:14" x14ac:dyDescent="0.35">
      <c r="B38" s="526">
        <v>33</v>
      </c>
      <c r="C38" s="527"/>
      <c r="D38" s="527"/>
      <c r="E38" s="528">
        <v>0</v>
      </c>
      <c r="F38" s="528">
        <v>0</v>
      </c>
      <c r="G38" s="528">
        <v>0</v>
      </c>
      <c r="H38" s="529"/>
      <c r="I38" s="529"/>
      <c r="J38" s="530">
        <f t="shared" si="0"/>
        <v>0</v>
      </c>
      <c r="K38" s="531">
        <f t="shared" si="1"/>
        <v>0</v>
      </c>
      <c r="N38" s="510" t="str">
        <f t="shared" si="2"/>
        <v/>
      </c>
    </row>
    <row r="39" spans="2:14" x14ac:dyDescent="0.35">
      <c r="B39" s="534">
        <v>34</v>
      </c>
      <c r="C39" s="535"/>
      <c r="D39" s="535"/>
      <c r="E39" s="536">
        <v>0</v>
      </c>
      <c r="F39" s="536">
        <v>0</v>
      </c>
      <c r="G39" s="536">
        <v>0</v>
      </c>
      <c r="H39" s="537"/>
      <c r="I39" s="537"/>
      <c r="J39" s="538">
        <f t="shared" si="0"/>
        <v>0</v>
      </c>
      <c r="K39" s="539">
        <f t="shared" si="1"/>
        <v>0</v>
      </c>
      <c r="N39" s="510" t="str">
        <f t="shared" si="2"/>
        <v/>
      </c>
    </row>
    <row r="40" spans="2:14" x14ac:dyDescent="0.35">
      <c r="B40" s="526">
        <v>35</v>
      </c>
      <c r="C40" s="527"/>
      <c r="D40" s="527"/>
      <c r="E40" s="528">
        <v>0</v>
      </c>
      <c r="F40" s="528">
        <v>0</v>
      </c>
      <c r="G40" s="528">
        <v>0</v>
      </c>
      <c r="H40" s="529"/>
      <c r="I40" s="529"/>
      <c r="J40" s="530">
        <f t="shared" si="0"/>
        <v>0</v>
      </c>
      <c r="K40" s="531">
        <f t="shared" si="1"/>
        <v>0</v>
      </c>
      <c r="N40" s="510" t="str">
        <f t="shared" si="2"/>
        <v/>
      </c>
    </row>
    <row r="41" spans="2:14" x14ac:dyDescent="0.35">
      <c r="B41" s="534">
        <v>36</v>
      </c>
      <c r="C41" s="535"/>
      <c r="D41" s="535"/>
      <c r="E41" s="536">
        <v>0</v>
      </c>
      <c r="F41" s="536">
        <v>0</v>
      </c>
      <c r="G41" s="536">
        <v>0</v>
      </c>
      <c r="H41" s="537"/>
      <c r="I41" s="537"/>
      <c r="J41" s="538">
        <f t="shared" si="0"/>
        <v>0</v>
      </c>
      <c r="K41" s="539">
        <f t="shared" si="1"/>
        <v>0</v>
      </c>
      <c r="N41" s="510" t="str">
        <f t="shared" si="2"/>
        <v/>
      </c>
    </row>
    <row r="42" spans="2:14" x14ac:dyDescent="0.35">
      <c r="B42" s="526">
        <v>37</v>
      </c>
      <c r="C42" s="527"/>
      <c r="D42" s="527"/>
      <c r="E42" s="528">
        <v>0</v>
      </c>
      <c r="F42" s="528">
        <v>0</v>
      </c>
      <c r="G42" s="528">
        <v>0</v>
      </c>
      <c r="H42" s="529"/>
      <c r="I42" s="529"/>
      <c r="J42" s="530">
        <f t="shared" si="0"/>
        <v>0</v>
      </c>
      <c r="K42" s="531">
        <f t="shared" si="1"/>
        <v>0</v>
      </c>
      <c r="N42" s="510" t="str">
        <f t="shared" si="2"/>
        <v/>
      </c>
    </row>
    <row r="43" spans="2:14" x14ac:dyDescent="0.35">
      <c r="B43" s="534">
        <v>38</v>
      </c>
      <c r="C43" s="535"/>
      <c r="D43" s="535"/>
      <c r="E43" s="536">
        <v>0</v>
      </c>
      <c r="F43" s="536">
        <v>0</v>
      </c>
      <c r="G43" s="536">
        <v>0</v>
      </c>
      <c r="H43" s="537"/>
      <c r="I43" s="537"/>
      <c r="J43" s="538">
        <f t="shared" si="0"/>
        <v>0</v>
      </c>
      <c r="K43" s="539">
        <f t="shared" si="1"/>
        <v>0</v>
      </c>
      <c r="N43" s="510" t="str">
        <f t="shared" si="2"/>
        <v/>
      </c>
    </row>
    <row r="44" spans="2:14" x14ac:dyDescent="0.35">
      <c r="B44" s="526">
        <v>39</v>
      </c>
      <c r="C44" s="527"/>
      <c r="D44" s="527"/>
      <c r="E44" s="528">
        <v>0</v>
      </c>
      <c r="F44" s="528">
        <v>0</v>
      </c>
      <c r="G44" s="528">
        <v>0</v>
      </c>
      <c r="H44" s="529"/>
      <c r="I44" s="529"/>
      <c r="J44" s="530">
        <f t="shared" si="0"/>
        <v>0</v>
      </c>
      <c r="K44" s="531">
        <f t="shared" si="1"/>
        <v>0</v>
      </c>
      <c r="N44" s="510" t="str">
        <f t="shared" si="2"/>
        <v/>
      </c>
    </row>
    <row r="45" spans="2:14" x14ac:dyDescent="0.35">
      <c r="B45" s="534">
        <v>40</v>
      </c>
      <c r="C45" s="535"/>
      <c r="D45" s="535"/>
      <c r="E45" s="536">
        <v>0</v>
      </c>
      <c r="F45" s="536">
        <v>0</v>
      </c>
      <c r="G45" s="536">
        <v>0</v>
      </c>
      <c r="H45" s="537"/>
      <c r="I45" s="537"/>
      <c r="J45" s="538">
        <f t="shared" si="0"/>
        <v>0</v>
      </c>
      <c r="K45" s="539">
        <f t="shared" si="1"/>
        <v>0</v>
      </c>
      <c r="N45" s="510" t="str">
        <f t="shared" si="2"/>
        <v/>
      </c>
    </row>
    <row r="46" spans="2:14" x14ac:dyDescent="0.35">
      <c r="B46" s="526">
        <v>41</v>
      </c>
      <c r="C46" s="527"/>
      <c r="D46" s="527"/>
      <c r="E46" s="528">
        <v>0</v>
      </c>
      <c r="F46" s="528">
        <v>0</v>
      </c>
      <c r="G46" s="528">
        <v>0</v>
      </c>
      <c r="H46" s="529"/>
      <c r="I46" s="529"/>
      <c r="J46" s="530">
        <f t="shared" si="0"/>
        <v>0</v>
      </c>
      <c r="K46" s="531">
        <f t="shared" si="1"/>
        <v>0</v>
      </c>
      <c r="N46" s="510" t="str">
        <f t="shared" si="2"/>
        <v/>
      </c>
    </row>
    <row r="47" spans="2:14" x14ac:dyDescent="0.35">
      <c r="B47" s="534">
        <v>42</v>
      </c>
      <c r="C47" s="535"/>
      <c r="D47" s="535"/>
      <c r="E47" s="536">
        <v>0</v>
      </c>
      <c r="F47" s="536">
        <v>0</v>
      </c>
      <c r="G47" s="536">
        <v>0</v>
      </c>
      <c r="H47" s="537"/>
      <c r="I47" s="537"/>
      <c r="J47" s="538">
        <f t="shared" si="0"/>
        <v>0</v>
      </c>
      <c r="K47" s="539">
        <f t="shared" si="1"/>
        <v>0</v>
      </c>
      <c r="N47" s="510" t="str">
        <f t="shared" si="2"/>
        <v/>
      </c>
    </row>
    <row r="48" spans="2:14" x14ac:dyDescent="0.35">
      <c r="B48" s="526">
        <v>43</v>
      </c>
      <c r="C48" s="527"/>
      <c r="D48" s="527"/>
      <c r="E48" s="528">
        <v>0</v>
      </c>
      <c r="F48" s="528">
        <v>0</v>
      </c>
      <c r="G48" s="528">
        <v>0</v>
      </c>
      <c r="H48" s="529"/>
      <c r="I48" s="529"/>
      <c r="J48" s="530">
        <f t="shared" si="0"/>
        <v>0</v>
      </c>
      <c r="K48" s="531">
        <f t="shared" si="1"/>
        <v>0</v>
      </c>
      <c r="N48" s="510" t="str">
        <f t="shared" si="2"/>
        <v/>
      </c>
    </row>
    <row r="49" spans="2:14" x14ac:dyDescent="0.35">
      <c r="B49" s="534">
        <v>44</v>
      </c>
      <c r="C49" s="535"/>
      <c r="D49" s="535"/>
      <c r="E49" s="536">
        <v>0</v>
      </c>
      <c r="F49" s="536">
        <v>0</v>
      </c>
      <c r="G49" s="536">
        <v>0</v>
      </c>
      <c r="H49" s="537"/>
      <c r="I49" s="537"/>
      <c r="J49" s="538">
        <f t="shared" si="0"/>
        <v>0</v>
      </c>
      <c r="K49" s="539">
        <f t="shared" si="1"/>
        <v>0</v>
      </c>
      <c r="N49" s="510" t="str">
        <f t="shared" si="2"/>
        <v/>
      </c>
    </row>
    <row r="50" spans="2:14" x14ac:dyDescent="0.35">
      <c r="B50" s="526">
        <v>45</v>
      </c>
      <c r="C50" s="527"/>
      <c r="D50" s="527"/>
      <c r="E50" s="528">
        <v>0</v>
      </c>
      <c r="F50" s="528">
        <v>0</v>
      </c>
      <c r="G50" s="528">
        <v>0</v>
      </c>
      <c r="H50" s="529"/>
      <c r="I50" s="529"/>
      <c r="J50" s="530">
        <f t="shared" si="0"/>
        <v>0</v>
      </c>
      <c r="K50" s="531">
        <f t="shared" si="1"/>
        <v>0</v>
      </c>
      <c r="N50" s="510" t="str">
        <f t="shared" si="2"/>
        <v/>
      </c>
    </row>
    <row r="51" spans="2:14" x14ac:dyDescent="0.35">
      <c r="B51" s="534">
        <v>46</v>
      </c>
      <c r="C51" s="535"/>
      <c r="D51" s="535"/>
      <c r="E51" s="536">
        <v>0</v>
      </c>
      <c r="F51" s="536">
        <v>0</v>
      </c>
      <c r="G51" s="536">
        <v>0</v>
      </c>
      <c r="H51" s="537"/>
      <c r="I51" s="537"/>
      <c r="J51" s="538">
        <f t="shared" si="0"/>
        <v>0</v>
      </c>
      <c r="K51" s="539">
        <f t="shared" si="1"/>
        <v>0</v>
      </c>
      <c r="N51" s="510" t="str">
        <f t="shared" si="2"/>
        <v/>
      </c>
    </row>
    <row r="52" spans="2:14" x14ac:dyDescent="0.35">
      <c r="B52" s="526">
        <v>47</v>
      </c>
      <c r="C52" s="527"/>
      <c r="D52" s="527"/>
      <c r="E52" s="528">
        <v>0</v>
      </c>
      <c r="F52" s="528">
        <v>0</v>
      </c>
      <c r="G52" s="528">
        <v>0</v>
      </c>
      <c r="H52" s="529"/>
      <c r="I52" s="529"/>
      <c r="J52" s="530">
        <f t="shared" si="0"/>
        <v>0</v>
      </c>
      <c r="K52" s="531">
        <f t="shared" si="1"/>
        <v>0</v>
      </c>
      <c r="N52" s="510" t="str">
        <f t="shared" si="2"/>
        <v/>
      </c>
    </row>
    <row r="53" spans="2:14" x14ac:dyDescent="0.35">
      <c r="B53" s="534">
        <v>48</v>
      </c>
      <c r="C53" s="535"/>
      <c r="D53" s="535"/>
      <c r="E53" s="536">
        <v>0</v>
      </c>
      <c r="F53" s="536">
        <v>0</v>
      </c>
      <c r="G53" s="536">
        <v>0</v>
      </c>
      <c r="H53" s="537"/>
      <c r="I53" s="537"/>
      <c r="J53" s="538">
        <f t="shared" si="0"/>
        <v>0</v>
      </c>
      <c r="K53" s="539">
        <f t="shared" si="1"/>
        <v>0</v>
      </c>
      <c r="N53" s="510" t="str">
        <f t="shared" si="2"/>
        <v/>
      </c>
    </row>
    <row r="54" spans="2:14" x14ac:dyDescent="0.35">
      <c r="B54" s="526">
        <v>49</v>
      </c>
      <c r="C54" s="527"/>
      <c r="D54" s="527"/>
      <c r="E54" s="528">
        <v>0</v>
      </c>
      <c r="F54" s="528">
        <v>0</v>
      </c>
      <c r="G54" s="528">
        <v>0</v>
      </c>
      <c r="H54" s="529"/>
      <c r="I54" s="529"/>
      <c r="J54" s="530">
        <f t="shared" si="0"/>
        <v>0</v>
      </c>
      <c r="K54" s="531">
        <f t="shared" si="1"/>
        <v>0</v>
      </c>
      <c r="N54" s="510" t="str">
        <f t="shared" si="2"/>
        <v/>
      </c>
    </row>
    <row r="55" spans="2:14" x14ac:dyDescent="0.35">
      <c r="B55" s="534">
        <v>50</v>
      </c>
      <c r="C55" s="535"/>
      <c r="D55" s="535"/>
      <c r="E55" s="536">
        <v>0</v>
      </c>
      <c r="F55" s="536">
        <v>0</v>
      </c>
      <c r="G55" s="536">
        <v>0</v>
      </c>
      <c r="H55" s="537"/>
      <c r="I55" s="537"/>
      <c r="J55" s="538">
        <f t="shared" si="0"/>
        <v>0</v>
      </c>
      <c r="K55" s="539">
        <f t="shared" si="1"/>
        <v>0</v>
      </c>
      <c r="N55" s="510" t="str">
        <f t="shared" si="2"/>
        <v/>
      </c>
    </row>
    <row r="56" spans="2:14" ht="15" thickBot="1" x14ac:dyDescent="0.4">
      <c r="B56" s="545"/>
      <c r="C56" s="546"/>
      <c r="D56" s="546"/>
      <c r="E56" s="546"/>
      <c r="F56" s="547">
        <f>SUM(F6:F55)</f>
        <v>0</v>
      </c>
      <c r="G56" s="547"/>
      <c r="H56" s="546"/>
      <c r="I56" s="546"/>
      <c r="J56" s="548">
        <f>SUM(J6:J55)</f>
        <v>0</v>
      </c>
      <c r="K56" s="549">
        <f>SUM(K6:K55)</f>
        <v>0</v>
      </c>
    </row>
    <row r="57" spans="2:14" ht="15" thickTop="1" x14ac:dyDescent="0.35">
      <c r="B57" s="514"/>
      <c r="C57" s="515"/>
      <c r="D57" s="515"/>
      <c r="E57" s="515"/>
      <c r="F57" s="515"/>
      <c r="G57" s="515"/>
      <c r="H57" s="515"/>
      <c r="I57" s="515"/>
      <c r="J57" s="515"/>
      <c r="K57" s="516"/>
    </row>
    <row r="58" spans="2:14" x14ac:dyDescent="0.35">
      <c r="B58" s="550" t="s">
        <v>621</v>
      </c>
      <c r="C58" s="515"/>
      <c r="D58" s="515"/>
      <c r="E58" s="515"/>
      <c r="F58" s="515"/>
      <c r="G58" s="515"/>
      <c r="H58" s="515"/>
      <c r="I58" s="515"/>
      <c r="J58" s="515"/>
      <c r="K58" s="516"/>
    </row>
    <row r="59" spans="2:14" x14ac:dyDescent="0.35">
      <c r="B59" s="550" t="s">
        <v>622</v>
      </c>
      <c r="C59" s="551"/>
      <c r="D59" s="551"/>
      <c r="E59" s="551"/>
      <c r="F59" s="551"/>
      <c r="G59" s="551"/>
      <c r="H59" s="551"/>
      <c r="I59" s="551"/>
      <c r="J59" s="551"/>
      <c r="K59" s="552"/>
    </row>
    <row r="60" spans="2:14" ht="29.25" customHeight="1" x14ac:dyDescent="0.35">
      <c r="B60" s="736" t="s">
        <v>623</v>
      </c>
      <c r="C60" s="737"/>
      <c r="D60" s="737"/>
      <c r="E60" s="737"/>
      <c r="F60" s="737"/>
      <c r="G60" s="737"/>
      <c r="H60" s="737"/>
      <c r="I60" s="737"/>
      <c r="J60" s="737"/>
      <c r="K60" s="738"/>
    </row>
    <row r="61" spans="2:14" x14ac:dyDescent="0.35">
      <c r="B61" s="553" t="s">
        <v>624</v>
      </c>
      <c r="C61" s="551"/>
      <c r="D61" s="551"/>
      <c r="E61" s="551"/>
      <c r="F61" s="551"/>
      <c r="G61" s="551"/>
      <c r="H61" s="551"/>
      <c r="I61" s="551"/>
      <c r="J61" s="551"/>
      <c r="K61" s="554" t="str">
        <f>IF(K56+J56=F56,"","ERROR: Sums Do Not Equal")</f>
        <v/>
      </c>
    </row>
    <row r="62" spans="2:14" ht="6.75" customHeight="1" x14ac:dyDescent="0.35">
      <c r="B62" s="555"/>
      <c r="C62" s="556"/>
      <c r="D62" s="556"/>
      <c r="E62" s="556"/>
      <c r="F62" s="556"/>
      <c r="G62" s="556"/>
      <c r="H62" s="556"/>
      <c r="I62" s="556"/>
      <c r="J62" s="556"/>
      <c r="K62" s="557"/>
    </row>
    <row r="63" spans="2:14" ht="4.5" customHeight="1" x14ac:dyDescent="0.35"/>
    <row r="127" spans="3:14" x14ac:dyDescent="0.35">
      <c r="C127" s="558">
        <v>0</v>
      </c>
      <c r="D127" s="558"/>
      <c r="N127" s="489"/>
    </row>
    <row r="128" spans="3:14" x14ac:dyDescent="0.35">
      <c r="C128" s="559">
        <v>1</v>
      </c>
      <c r="D128" s="559"/>
      <c r="N128" s="489"/>
    </row>
    <row r="129" spans="3:14" x14ac:dyDescent="0.35">
      <c r="C129" s="559">
        <v>2</v>
      </c>
      <c r="D129" s="559"/>
      <c r="N129" s="489"/>
    </row>
    <row r="130" spans="3:14" x14ac:dyDescent="0.35">
      <c r="C130" s="559">
        <v>3</v>
      </c>
      <c r="D130" s="559"/>
      <c r="N130" s="489"/>
    </row>
    <row r="131" spans="3:14" x14ac:dyDescent="0.35">
      <c r="C131" s="559">
        <v>4</v>
      </c>
      <c r="D131" s="559"/>
      <c r="N131" s="489"/>
    </row>
    <row r="132" spans="3:14" x14ac:dyDescent="0.35">
      <c r="C132" s="559">
        <v>5</v>
      </c>
      <c r="D132" s="559"/>
      <c r="N132" s="489"/>
    </row>
    <row r="133" spans="3:14" x14ac:dyDescent="0.35">
      <c r="C133" s="559">
        <v>6</v>
      </c>
      <c r="D133" s="559"/>
      <c r="N133" s="489"/>
    </row>
    <row r="134" spans="3:14" x14ac:dyDescent="0.35">
      <c r="C134" s="559">
        <v>7</v>
      </c>
      <c r="D134" s="559"/>
      <c r="N134" s="489"/>
    </row>
    <row r="135" spans="3:14" x14ac:dyDescent="0.35">
      <c r="C135" s="559">
        <v>8</v>
      </c>
      <c r="D135" s="559"/>
      <c r="N135" s="489"/>
    </row>
    <row r="136" spans="3:14" x14ac:dyDescent="0.35">
      <c r="C136" s="559">
        <v>9</v>
      </c>
      <c r="D136" s="559"/>
      <c r="N136" s="489"/>
    </row>
    <row r="137" spans="3:14" x14ac:dyDescent="0.35">
      <c r="C137" s="559">
        <v>10</v>
      </c>
      <c r="D137" s="559"/>
      <c r="N137" s="489"/>
    </row>
    <row r="138" spans="3:14" x14ac:dyDescent="0.35">
      <c r="C138" s="559">
        <v>11</v>
      </c>
      <c r="D138" s="559"/>
      <c r="N138" s="489"/>
    </row>
    <row r="139" spans="3:14" x14ac:dyDescent="0.35">
      <c r="C139" s="559">
        <v>12</v>
      </c>
      <c r="D139" s="559"/>
      <c r="N139" s="489"/>
    </row>
    <row r="140" spans="3:14" x14ac:dyDescent="0.35">
      <c r="C140" s="559">
        <v>13</v>
      </c>
      <c r="D140" s="559"/>
      <c r="N140" s="489"/>
    </row>
    <row r="141" spans="3:14" x14ac:dyDescent="0.35">
      <c r="C141" s="559">
        <v>14</v>
      </c>
      <c r="D141" s="559"/>
      <c r="N141" s="489"/>
    </row>
    <row r="142" spans="3:14" x14ac:dyDescent="0.35">
      <c r="C142" s="559">
        <v>15</v>
      </c>
      <c r="D142" s="559"/>
      <c r="N142" s="489"/>
    </row>
    <row r="143" spans="3:14" x14ac:dyDescent="0.35">
      <c r="C143" s="559">
        <v>16</v>
      </c>
      <c r="D143" s="559"/>
      <c r="N143" s="489"/>
    </row>
    <row r="144" spans="3:14" x14ac:dyDescent="0.35">
      <c r="C144" s="559">
        <v>17</v>
      </c>
      <c r="D144" s="559"/>
      <c r="N144" s="489"/>
    </row>
    <row r="145" spans="3:14" x14ac:dyDescent="0.35">
      <c r="C145" s="559">
        <v>18</v>
      </c>
      <c r="D145" s="559"/>
      <c r="N145" s="489"/>
    </row>
    <row r="146" spans="3:14" x14ac:dyDescent="0.35">
      <c r="C146" s="559">
        <v>19</v>
      </c>
      <c r="D146" s="559"/>
      <c r="N146" s="489"/>
    </row>
    <row r="147" spans="3:14" x14ac:dyDescent="0.35">
      <c r="C147" s="559">
        <v>20</v>
      </c>
      <c r="D147" s="559"/>
      <c r="N147" s="489"/>
    </row>
    <row r="148" spans="3:14" x14ac:dyDescent="0.35">
      <c r="C148" s="559"/>
      <c r="D148" s="559"/>
      <c r="N148" s="489"/>
    </row>
    <row r="149" spans="3:14" x14ac:dyDescent="0.35">
      <c r="C149" s="559"/>
      <c r="D149" s="559"/>
      <c r="N149" s="489"/>
    </row>
    <row r="150" spans="3:14" x14ac:dyDescent="0.35">
      <c r="C150" s="559"/>
      <c r="D150" s="559"/>
      <c r="N150" s="489"/>
    </row>
    <row r="151" spans="3:14" x14ac:dyDescent="0.35">
      <c r="C151" s="559"/>
      <c r="D151" s="559"/>
      <c r="N151" s="489"/>
    </row>
    <row r="152" spans="3:14" x14ac:dyDescent="0.35">
      <c r="C152" s="559"/>
      <c r="D152" s="559"/>
      <c r="N152" s="489"/>
    </row>
  </sheetData>
  <sheetProtection algorithmName="SHA-512" hashValue="tUVAriyrMCzAnOZINcFKma1ZRlXis5EQ5Q8bk0CFc8u369DxKc2YQVZvKiuI4mGpEsO0cDvpTGpJi4QSaxb2Ow==" saltValue="bx9wdUDGMloaiJxM+T8LUQ==" spinCount="100000" sheet="1" objects="1" scenarios="1"/>
  <mergeCells count="4">
    <mergeCell ref="C4:F4"/>
    <mergeCell ref="G4:G5"/>
    <mergeCell ref="H4:I4"/>
    <mergeCell ref="B60:K60"/>
  </mergeCells>
  <dataValidations count="2">
    <dataValidation type="list" allowBlank="1" showInputMessage="1" showErrorMessage="1" sqref="H6:I55" xr:uid="{DB45DE01-8A02-4A02-A785-C074E6409916}">
      <formula1>$C$126:$C$147</formula1>
    </dataValidation>
    <dataValidation type="list" allowBlank="1" showInputMessage="1" showErrorMessage="1" sqref="D6:D55" xr:uid="{8502BB0E-E0EE-4BC7-9DB7-34249422B09A}">
      <formula1>$N$6:$N$9</formula1>
    </dataValidation>
  </dataValidations>
  <pageMargins left="0.7" right="0.7" top="0.75" bottom="0.75" header="0.3" footer="0.3"/>
  <pageSetup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46"/>
  <sheetViews>
    <sheetView zoomScaleNormal="100" workbookViewId="0">
      <selection activeCell="A6" sqref="A6:B6"/>
    </sheetView>
  </sheetViews>
  <sheetFormatPr defaultRowHeight="14.5" x14ac:dyDescent="0.35"/>
  <cols>
    <col min="1" max="3" width="44.54296875" customWidth="1"/>
    <col min="4" max="4" width="7.81640625" customWidth="1"/>
    <col min="5" max="6" width="9.1796875" customWidth="1"/>
  </cols>
  <sheetData>
    <row r="1" spans="1:4" ht="20.149999999999999" customHeight="1" x14ac:dyDescent="0.35">
      <c r="A1" s="81" t="str">
        <f>+'Section A'!A1</f>
        <v xml:space="preserve">STATE OF ILLINOIS </v>
      </c>
      <c r="B1" s="79" t="str">
        <f>+'Section A'!B1</f>
        <v>UNIFORM GRANT BUDGET TEMPLATE</v>
      </c>
      <c r="C1" s="80" t="str">
        <f>+'Section A'!E1</f>
        <v>Commerce &amp; Economic Opportunity</v>
      </c>
      <c r="D1" s="91" t="s">
        <v>258</v>
      </c>
    </row>
    <row r="2" spans="1:4" ht="20.149999999999999" customHeight="1" x14ac:dyDescent="0.35">
      <c r="A2" s="207" t="str">
        <f>"Organization Name: "&amp;'Section A'!B2</f>
        <v xml:space="preserve">Organization Name: </v>
      </c>
      <c r="B2" s="81" t="str">
        <f>"DUNS # "&amp;'Section A'!D2</f>
        <v xml:space="preserve">DUNS # </v>
      </c>
      <c r="C2" s="81" t="str">
        <f>"NOFO # "&amp;'Section A'!F2</f>
        <v>NOFO # N/A</v>
      </c>
    </row>
    <row r="3" spans="1:4" ht="20.149999999999999" customHeight="1" x14ac:dyDescent="0.35">
      <c r="A3" s="83" t="str">
        <f>"CSFA # "&amp;'Section A'!B3</f>
        <v>CSFA # 420-30-0075</v>
      </c>
      <c r="B3" s="83" t="str">
        <f>"CSFA Description: "&amp;'Section A'!D3</f>
        <v>CSFA Description: Youth Career Pathways</v>
      </c>
      <c r="C3" s="84" t="str">
        <f>"Fiscal Year: "&amp;'Section A'!F3</f>
        <v>Fiscal Year: 21</v>
      </c>
    </row>
    <row r="4" spans="1:4" ht="20.149999999999999" customHeight="1" x14ac:dyDescent="0.35">
      <c r="A4" s="741" t="s">
        <v>223</v>
      </c>
      <c r="B4" s="742"/>
      <c r="C4" s="90" t="str">
        <f>"Grant Number: "&amp;'Section A'!F4</f>
        <v xml:space="preserve">Grant Number: </v>
      </c>
    </row>
    <row r="5" spans="1:4" ht="20.149999999999999" customHeight="1" x14ac:dyDescent="0.35">
      <c r="A5" s="85" t="s">
        <v>28</v>
      </c>
      <c r="B5" s="86"/>
      <c r="C5" s="87" t="s">
        <v>218</v>
      </c>
    </row>
    <row r="6" spans="1:4" ht="15" customHeight="1" x14ac:dyDescent="0.35">
      <c r="A6" s="743" t="s">
        <v>225</v>
      </c>
      <c r="B6" s="744"/>
      <c r="C6" s="101"/>
    </row>
    <row r="7" spans="1:4" ht="15" customHeight="1" x14ac:dyDescent="0.35">
      <c r="A7" s="747" t="s">
        <v>26</v>
      </c>
      <c r="B7" s="748"/>
      <c r="C7" s="102">
        <v>0</v>
      </c>
    </row>
    <row r="8" spans="1:4" ht="15" customHeight="1" x14ac:dyDescent="0.35">
      <c r="A8" s="747" t="s">
        <v>27</v>
      </c>
      <c r="B8" s="748"/>
      <c r="C8" s="102">
        <v>0</v>
      </c>
    </row>
    <row r="9" spans="1:4" ht="15" customHeight="1" x14ac:dyDescent="0.35">
      <c r="A9" s="749" t="s">
        <v>24</v>
      </c>
      <c r="B9" s="750"/>
      <c r="C9" s="102">
        <v>0</v>
      </c>
    </row>
    <row r="10" spans="1:4" ht="20.149999999999999" customHeight="1" thickBot="1" x14ac:dyDescent="0.4">
      <c r="A10" s="745" t="s">
        <v>224</v>
      </c>
      <c r="B10" s="746"/>
      <c r="C10" s="103">
        <f>(C7+C8+C9)</f>
        <v>0</v>
      </c>
    </row>
    <row r="11" spans="1:4" ht="20.149999999999999" customHeight="1" thickBot="1" x14ac:dyDescent="0.4">
      <c r="A11" s="637" t="s">
        <v>227</v>
      </c>
      <c r="B11" s="639"/>
      <c r="C11" s="641"/>
      <c r="D11" s="91" t="s">
        <v>254</v>
      </c>
    </row>
    <row r="12" spans="1:4" ht="28.5" customHeight="1" x14ac:dyDescent="0.35">
      <c r="A12" s="85" t="s">
        <v>215</v>
      </c>
      <c r="B12" s="85" t="s">
        <v>217</v>
      </c>
      <c r="C12" s="87" t="s">
        <v>219</v>
      </c>
    </row>
    <row r="13" spans="1:4" ht="16.5" customHeight="1" x14ac:dyDescent="0.35">
      <c r="A13" s="562" t="s">
        <v>345</v>
      </c>
      <c r="B13" s="216">
        <v>200.43</v>
      </c>
      <c r="C13" s="76">
        <f>+'1A'!G63</f>
        <v>0</v>
      </c>
    </row>
    <row r="14" spans="1:4" ht="16.5" customHeight="1" x14ac:dyDescent="0.35">
      <c r="A14" s="562" t="s">
        <v>346</v>
      </c>
      <c r="B14" s="216">
        <v>200.43</v>
      </c>
      <c r="C14" s="76">
        <f>+'1B'!G63</f>
        <v>0</v>
      </c>
    </row>
    <row r="15" spans="1:4" ht="16.5" customHeight="1" x14ac:dyDescent="0.35">
      <c r="A15" s="562" t="s">
        <v>347</v>
      </c>
      <c r="B15" s="216">
        <v>200.43</v>
      </c>
      <c r="C15" s="76">
        <f>+'1C'!G63</f>
        <v>0</v>
      </c>
    </row>
    <row r="16" spans="1:4" ht="16.5" customHeight="1" x14ac:dyDescent="0.35">
      <c r="A16" s="562" t="s">
        <v>348</v>
      </c>
      <c r="B16" s="217">
        <v>200.43100000000001</v>
      </c>
      <c r="C16" s="76">
        <f>+'2A'!G103</f>
        <v>0</v>
      </c>
    </row>
    <row r="17" spans="1:3" ht="16.5" customHeight="1" x14ac:dyDescent="0.35">
      <c r="A17" s="562" t="s">
        <v>349</v>
      </c>
      <c r="B17" s="217">
        <v>200.43100000000001</v>
      </c>
      <c r="C17" s="76">
        <f>+'2B'!G103</f>
        <v>0</v>
      </c>
    </row>
    <row r="18" spans="1:3" ht="16.5" customHeight="1" x14ac:dyDescent="0.35">
      <c r="A18" s="562" t="s">
        <v>350</v>
      </c>
      <c r="B18" s="217">
        <v>200.43100000000001</v>
      </c>
      <c r="C18" s="76">
        <f>+'2C'!G103</f>
        <v>0</v>
      </c>
    </row>
    <row r="19" spans="1:3" ht="16.5" hidden="1" customHeight="1" x14ac:dyDescent="0.35">
      <c r="A19" s="563" t="s">
        <v>88</v>
      </c>
      <c r="B19" s="247">
        <v>200.47399999999999</v>
      </c>
      <c r="C19" s="565">
        <f>+Travel!H22</f>
        <v>0</v>
      </c>
    </row>
    <row r="20" spans="1:3" ht="16.5" hidden="1" customHeight="1" x14ac:dyDescent="0.35">
      <c r="A20" s="563" t="s">
        <v>0</v>
      </c>
      <c r="B20" s="247">
        <v>200.43899999999999</v>
      </c>
      <c r="C20" s="565">
        <f>+'Equipment '!G20</f>
        <v>0</v>
      </c>
    </row>
    <row r="21" spans="1:3" ht="16.5" hidden="1" customHeight="1" x14ac:dyDescent="0.35">
      <c r="A21" s="563" t="s">
        <v>1</v>
      </c>
      <c r="B21" s="247">
        <v>200.94</v>
      </c>
      <c r="C21" s="565">
        <f>+Supplies!G23</f>
        <v>0</v>
      </c>
    </row>
    <row r="22" spans="1:3" ht="16.5" hidden="1" customHeight="1" x14ac:dyDescent="0.35">
      <c r="A22" s="564" t="s">
        <v>625</v>
      </c>
      <c r="B22" s="247" t="s">
        <v>220</v>
      </c>
      <c r="C22" s="565">
        <f>+'Contractual Services'!G24</f>
        <v>0</v>
      </c>
    </row>
    <row r="23" spans="1:3" ht="16.5" hidden="1" customHeight="1" x14ac:dyDescent="0.35">
      <c r="A23" s="564" t="s">
        <v>15</v>
      </c>
      <c r="B23" s="247">
        <v>200.459</v>
      </c>
      <c r="C23" s="565">
        <f>+Consultant!H29</f>
        <v>0</v>
      </c>
    </row>
    <row r="24" spans="1:3" ht="16.5" hidden="1" customHeight="1" x14ac:dyDescent="0.35">
      <c r="A24" s="564" t="s">
        <v>16</v>
      </c>
      <c r="B24" s="247"/>
      <c r="C24" s="565">
        <f>+'Construction '!G18</f>
        <v>0</v>
      </c>
    </row>
    <row r="25" spans="1:3" ht="16.5" hidden="1" customHeight="1" x14ac:dyDescent="0.35">
      <c r="A25" s="564" t="s">
        <v>17</v>
      </c>
      <c r="B25" s="247">
        <v>200.465</v>
      </c>
      <c r="C25" s="565">
        <f>+'Occupancy '!G21</f>
        <v>0</v>
      </c>
    </row>
    <row r="26" spans="1:3" ht="16.5" hidden="1" customHeight="1" x14ac:dyDescent="0.35">
      <c r="A26" s="564" t="s">
        <v>18</v>
      </c>
      <c r="B26" s="247">
        <v>200.87</v>
      </c>
      <c r="C26" s="565">
        <f>+'R &amp; D '!G18</f>
        <v>0</v>
      </c>
    </row>
    <row r="27" spans="1:3" ht="16.5" hidden="1" customHeight="1" x14ac:dyDescent="0.35">
      <c r="A27" s="563" t="s">
        <v>626</v>
      </c>
      <c r="B27" s="247"/>
      <c r="C27" s="565">
        <f>+'Telecommunications '!G21</f>
        <v>0</v>
      </c>
    </row>
    <row r="28" spans="1:3" ht="16.5" hidden="1" customHeight="1" x14ac:dyDescent="0.35">
      <c r="A28" s="563" t="s">
        <v>19</v>
      </c>
      <c r="B28" s="247">
        <v>200.47200000000001</v>
      </c>
      <c r="C28" s="565">
        <f>+'Training &amp; Education'!G21</f>
        <v>0</v>
      </c>
    </row>
    <row r="29" spans="1:3" ht="16.5" hidden="1" customHeight="1" x14ac:dyDescent="0.35">
      <c r="A29" s="564" t="s">
        <v>178</v>
      </c>
      <c r="B29" s="247"/>
      <c r="C29" s="565">
        <f>+'Miscellaneous (other) Costs '!G22</f>
        <v>0</v>
      </c>
    </row>
    <row r="30" spans="1:3" ht="16.5" customHeight="1" x14ac:dyDescent="0.35">
      <c r="A30" s="562" t="s">
        <v>627</v>
      </c>
      <c r="B30" s="73"/>
      <c r="C30" s="76">
        <f>+'15A'!G43</f>
        <v>0</v>
      </c>
    </row>
    <row r="31" spans="1:3" ht="16.5" customHeight="1" x14ac:dyDescent="0.35">
      <c r="A31" s="562" t="s">
        <v>628</v>
      </c>
      <c r="B31" s="217"/>
      <c r="C31" s="76">
        <f>+'15B1'!G43</f>
        <v>0</v>
      </c>
    </row>
    <row r="32" spans="1:3" ht="16.5" customHeight="1" x14ac:dyDescent="0.35">
      <c r="A32" s="562" t="s">
        <v>353</v>
      </c>
      <c r="B32" s="217"/>
      <c r="C32" s="76">
        <f>+'15B2'!G43</f>
        <v>0</v>
      </c>
    </row>
    <row r="33" spans="1:3" ht="16.5" customHeight="1" x14ac:dyDescent="0.35">
      <c r="A33" s="562" t="s">
        <v>354</v>
      </c>
      <c r="B33" s="217"/>
      <c r="C33" s="76">
        <f>+'15B3'!G43</f>
        <v>0</v>
      </c>
    </row>
    <row r="34" spans="1:3" ht="16.5" customHeight="1" x14ac:dyDescent="0.35">
      <c r="A34" s="562" t="s">
        <v>355</v>
      </c>
      <c r="B34" s="217"/>
      <c r="C34" s="76">
        <f>+'15C1'!G43</f>
        <v>0</v>
      </c>
    </row>
    <row r="35" spans="1:3" ht="16.5" customHeight="1" x14ac:dyDescent="0.35">
      <c r="A35" s="562" t="s">
        <v>629</v>
      </c>
      <c r="B35" s="217"/>
      <c r="C35" s="76">
        <f>+'15C2'!G43</f>
        <v>0</v>
      </c>
    </row>
    <row r="36" spans="1:3" ht="16.5" customHeight="1" x14ac:dyDescent="0.35">
      <c r="A36" s="562" t="s">
        <v>357</v>
      </c>
      <c r="B36" s="217"/>
      <c r="C36" s="76">
        <f>+'15C3'!G43</f>
        <v>0</v>
      </c>
    </row>
    <row r="37" spans="1:3" ht="16.5" customHeight="1" x14ac:dyDescent="0.35">
      <c r="A37" s="72" t="s">
        <v>202</v>
      </c>
      <c r="B37" s="74">
        <v>200.41300000000001</v>
      </c>
      <c r="C37" s="76">
        <f>SUM(C13:C36)</f>
        <v>0</v>
      </c>
    </row>
    <row r="38" spans="1:3" ht="16.5" hidden="1" customHeight="1" x14ac:dyDescent="0.35">
      <c r="A38" s="566" t="s">
        <v>94</v>
      </c>
      <c r="B38" s="567">
        <v>200.41399999999999</v>
      </c>
      <c r="C38" s="565">
        <f>+'17A'!G33</f>
        <v>0</v>
      </c>
    </row>
    <row r="39" spans="1:3" ht="34.5" hidden="1" customHeight="1" x14ac:dyDescent="0.35">
      <c r="A39" s="739" t="s">
        <v>25</v>
      </c>
      <c r="B39" s="740"/>
      <c r="C39" s="568"/>
    </row>
    <row r="40" spans="1:3" ht="22.5" customHeight="1" x14ac:dyDescent="0.35">
      <c r="A40" s="78" t="s">
        <v>226</v>
      </c>
      <c r="B40" s="77"/>
      <c r="C40" s="82">
        <f>(C37+C38)</f>
        <v>0</v>
      </c>
    </row>
    <row r="41" spans="1:3" ht="17.5" customHeight="1" x14ac:dyDescent="0.35"/>
    <row r="42" spans="1:3" ht="17.5" customHeight="1" x14ac:dyDescent="0.35"/>
    <row r="43" spans="1:3" ht="17.5" customHeight="1" x14ac:dyDescent="0.35"/>
    <row r="45" spans="1:3" ht="15" customHeight="1" x14ac:dyDescent="0.35"/>
    <row r="46" spans="1:3" ht="22.5" customHeight="1" x14ac:dyDescent="0.35"/>
  </sheetData>
  <sheetProtection algorithmName="SHA-512" hashValue="nAQoL2t2ow+TVuJ6a+7VPdT+IJCnMCy6b24oj6yH8wvlUSWwtvveS9D9R2PInjGAnaeSFPHe1Yfv0naIyPaT9Q==" saltValue="cS9KTjEQaRtEkOm3IFyniA==" spinCount="100000" sheet="1" objects="1" scenarios="1"/>
  <mergeCells count="8">
    <mergeCell ref="A39:B39"/>
    <mergeCell ref="A4:B4"/>
    <mergeCell ref="A11:C11"/>
    <mergeCell ref="A6:B6"/>
    <mergeCell ref="A10:B10"/>
    <mergeCell ref="A8:B8"/>
    <mergeCell ref="A9:B9"/>
    <mergeCell ref="A7:B7"/>
  </mergeCells>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workbookViewId="0">
      <selection activeCell="A10" sqref="A10:C10"/>
    </sheetView>
  </sheetViews>
  <sheetFormatPr defaultRowHeight="14.5" x14ac:dyDescent="0.35"/>
  <cols>
    <col min="1" max="9" width="14.26953125" customWidth="1"/>
  </cols>
  <sheetData>
    <row r="1" spans="1:9" ht="39.75" customHeight="1" thickTop="1" thickBot="1" x14ac:dyDescent="0.4">
      <c r="A1" s="753" t="s">
        <v>23</v>
      </c>
      <c r="B1" s="754"/>
      <c r="C1" s="755"/>
      <c r="D1" s="753" t="s">
        <v>213</v>
      </c>
      <c r="E1" s="754"/>
      <c r="F1" s="755"/>
      <c r="G1" s="756" t="str">
        <f>"AGENCY: "&amp;'Section B'!C1</f>
        <v>AGENCY: Commerce &amp; Economic Opportunity</v>
      </c>
      <c r="H1" s="757"/>
      <c r="I1" s="758"/>
    </row>
    <row r="2" spans="1:9" s="584" customFormat="1" ht="33" customHeight="1" thickTop="1" thickBot="1" x14ac:dyDescent="0.4">
      <c r="A2" s="756" t="str">
        <f>"Organization Name: "&amp;'Section A'!B2</f>
        <v xml:space="preserve">Organization Name: </v>
      </c>
      <c r="B2" s="757"/>
      <c r="C2" s="757"/>
      <c r="D2" s="761" t="str">
        <f>"CSFA Description: "&amp;'Section A'!D3</f>
        <v>CSFA Description: Youth Career Pathways</v>
      </c>
      <c r="E2" s="762"/>
      <c r="F2" s="763"/>
      <c r="G2" s="756" t="str">
        <f>"NOFO # "&amp;'Section A'!F2</f>
        <v>NOFO # N/A</v>
      </c>
      <c r="H2" s="757"/>
      <c r="I2" s="758"/>
    </row>
    <row r="3" spans="1:9" ht="16.5" customHeight="1" thickTop="1" thickBot="1" x14ac:dyDescent="0.4">
      <c r="A3" s="759" t="str">
        <f>"CSFA #: "&amp;'Section A'!B3</f>
        <v>CSFA #: 420-30-0075</v>
      </c>
      <c r="B3" s="760"/>
      <c r="C3" s="760"/>
      <c r="D3" s="764" t="str">
        <f>"DUNS # "&amp;'Section A'!D2</f>
        <v xml:space="preserve">DUNS # </v>
      </c>
      <c r="E3" s="765"/>
      <c r="F3" s="766"/>
      <c r="G3" s="756" t="str">
        <f>"Fiscal Year(s): "&amp;'Section A'!F3</f>
        <v>Fiscal Year(s): 21</v>
      </c>
      <c r="H3" s="757"/>
      <c r="I3" s="758"/>
    </row>
    <row r="4" spans="1:9" ht="15" thickTop="1" x14ac:dyDescent="0.35"/>
    <row r="5" spans="1:9" x14ac:dyDescent="0.35">
      <c r="A5" s="58" t="s">
        <v>177</v>
      </c>
      <c r="B5" s="57"/>
    </row>
    <row r="6" spans="1:9" ht="36" customHeight="1" x14ac:dyDescent="0.35">
      <c r="A6" s="752" t="s">
        <v>186</v>
      </c>
      <c r="B6" s="752"/>
      <c r="C6" s="752"/>
      <c r="D6" s="752"/>
      <c r="E6" s="752"/>
      <c r="F6" s="752"/>
      <c r="G6" s="752"/>
      <c r="H6" s="752"/>
      <c r="I6" s="752"/>
    </row>
    <row r="7" spans="1:9" hidden="1" x14ac:dyDescent="0.35">
      <c r="A7" s="9"/>
      <c r="B7" s="10"/>
      <c r="C7" s="10"/>
      <c r="D7" s="10"/>
      <c r="E7" s="10"/>
      <c r="F7" s="10"/>
      <c r="G7" s="10"/>
      <c r="H7" s="10"/>
      <c r="I7" s="10"/>
    </row>
    <row r="8" spans="1:9" x14ac:dyDescent="0.35">
      <c r="A8" s="9"/>
      <c r="B8" s="10"/>
      <c r="C8" s="10"/>
      <c r="D8" s="10"/>
      <c r="E8" s="10"/>
      <c r="F8" s="10"/>
      <c r="G8" s="10"/>
      <c r="H8" s="10"/>
      <c r="I8" s="10"/>
    </row>
    <row r="9" spans="1:9" x14ac:dyDescent="0.35">
      <c r="A9" s="9"/>
      <c r="B9" s="10"/>
      <c r="C9" s="10"/>
      <c r="D9" s="10"/>
      <c r="E9" s="10"/>
      <c r="F9" s="10"/>
      <c r="G9" s="10"/>
      <c r="H9" s="10"/>
      <c r="I9" s="10"/>
    </row>
    <row r="10" spans="1:9" x14ac:dyDescent="0.35">
      <c r="A10" s="767"/>
      <c r="B10" s="767"/>
      <c r="C10" s="767"/>
      <c r="D10" s="10"/>
      <c r="E10" s="767"/>
      <c r="F10" s="767"/>
      <c r="G10" s="767"/>
      <c r="H10" s="10"/>
      <c r="I10" s="10"/>
    </row>
    <row r="11" spans="1:9" x14ac:dyDescent="0.35">
      <c r="A11" s="9" t="s">
        <v>8</v>
      </c>
      <c r="B11" s="10"/>
      <c r="C11" s="10"/>
      <c r="D11" s="10"/>
      <c r="E11" s="9" t="s">
        <v>8</v>
      </c>
      <c r="F11" s="10"/>
      <c r="G11" s="10"/>
      <c r="H11" s="10"/>
      <c r="I11" s="10"/>
    </row>
    <row r="12" spans="1:9" x14ac:dyDescent="0.35">
      <c r="A12" s="9"/>
      <c r="B12" s="10"/>
      <c r="C12" s="10"/>
      <c r="D12" s="10"/>
      <c r="E12" s="9"/>
      <c r="F12" s="10"/>
      <c r="G12" s="10"/>
      <c r="H12" s="10"/>
      <c r="I12" s="10"/>
    </row>
    <row r="13" spans="1:9" x14ac:dyDescent="0.35">
      <c r="A13" s="768"/>
      <c r="B13" s="768"/>
      <c r="C13" s="768"/>
      <c r="D13" s="10"/>
      <c r="E13" s="768"/>
      <c r="F13" s="768"/>
      <c r="G13" s="768"/>
      <c r="H13" s="10"/>
      <c r="I13" s="10"/>
    </row>
    <row r="14" spans="1:9" x14ac:dyDescent="0.35">
      <c r="A14" s="9" t="s">
        <v>9</v>
      </c>
      <c r="B14" s="10"/>
      <c r="C14" s="10"/>
      <c r="D14" s="10"/>
      <c r="E14" s="9" t="s">
        <v>9</v>
      </c>
      <c r="F14" s="10"/>
      <c r="G14" s="10"/>
      <c r="H14" s="10"/>
      <c r="I14" s="10"/>
    </row>
    <row r="15" spans="1:9" x14ac:dyDescent="0.35">
      <c r="A15" s="9"/>
      <c r="B15" s="10"/>
      <c r="C15" s="10"/>
      <c r="D15" s="10"/>
      <c r="E15" s="9"/>
      <c r="F15" s="10"/>
      <c r="G15" s="10"/>
      <c r="H15" s="10"/>
      <c r="I15" s="10"/>
    </row>
    <row r="16" spans="1:9" x14ac:dyDescent="0.35">
      <c r="A16" s="767"/>
      <c r="B16" s="767"/>
      <c r="C16" s="767"/>
      <c r="D16" s="10"/>
      <c r="E16" s="767"/>
      <c r="F16" s="767"/>
      <c r="G16" s="767"/>
      <c r="H16" s="10"/>
      <c r="I16" s="10"/>
    </row>
    <row r="17" spans="1:9" x14ac:dyDescent="0.35">
      <c r="A17" s="9" t="s">
        <v>10</v>
      </c>
      <c r="B17" s="10"/>
      <c r="C17" s="10"/>
      <c r="D17" s="10"/>
      <c r="E17" s="9" t="s">
        <v>10</v>
      </c>
      <c r="F17" s="10"/>
      <c r="G17" s="10"/>
      <c r="H17" s="10"/>
      <c r="I17" s="10"/>
    </row>
    <row r="18" spans="1:9" x14ac:dyDescent="0.35">
      <c r="A18" s="9"/>
      <c r="B18" s="10"/>
      <c r="C18" s="10"/>
      <c r="D18" s="10"/>
      <c r="E18" s="9"/>
      <c r="F18" s="10"/>
      <c r="G18" s="10"/>
      <c r="H18" s="10"/>
      <c r="I18" s="10"/>
    </row>
    <row r="19" spans="1:9" x14ac:dyDescent="0.35">
      <c r="A19" s="767"/>
      <c r="B19" s="767"/>
      <c r="C19" s="767"/>
      <c r="D19" s="10"/>
      <c r="E19" s="767"/>
      <c r="F19" s="767"/>
      <c r="G19" s="767"/>
      <c r="H19" s="10"/>
      <c r="I19" s="10"/>
    </row>
    <row r="20" spans="1:9" x14ac:dyDescent="0.35">
      <c r="A20" s="9" t="s">
        <v>11</v>
      </c>
      <c r="B20" s="10"/>
      <c r="C20" s="10"/>
      <c r="D20" s="10"/>
      <c r="E20" s="9" t="s">
        <v>11</v>
      </c>
      <c r="F20" s="10"/>
      <c r="G20" s="10"/>
      <c r="H20" s="10"/>
      <c r="I20" s="10"/>
    </row>
    <row r="21" spans="1:9" x14ac:dyDescent="0.35">
      <c r="A21" s="9" t="s">
        <v>183</v>
      </c>
      <c r="B21" s="10"/>
      <c r="C21" s="10"/>
      <c r="D21" s="10"/>
      <c r="E21" s="9" t="s">
        <v>184</v>
      </c>
      <c r="F21" s="10"/>
      <c r="G21" s="10"/>
      <c r="H21" s="10"/>
      <c r="I21" s="10"/>
    </row>
    <row r="22" spans="1:9" ht="28.5" customHeight="1" x14ac:dyDescent="0.35">
      <c r="A22" s="767"/>
      <c r="B22" s="767"/>
      <c r="C22" s="767"/>
      <c r="D22" s="10"/>
      <c r="E22" s="767"/>
      <c r="F22" s="767"/>
      <c r="G22" s="767"/>
      <c r="H22" s="10"/>
      <c r="I22" s="10"/>
    </row>
    <row r="23" spans="1:9" x14ac:dyDescent="0.35">
      <c r="A23" s="9" t="s">
        <v>12</v>
      </c>
      <c r="B23" s="10"/>
      <c r="C23" s="10"/>
      <c r="D23" s="10"/>
      <c r="E23" s="9" t="s">
        <v>12</v>
      </c>
      <c r="F23" s="10"/>
      <c r="G23" s="10"/>
      <c r="H23" s="10"/>
      <c r="I23" s="10"/>
    </row>
    <row r="24" spans="1:9" x14ac:dyDescent="0.35">
      <c r="A24" s="10"/>
      <c r="B24" s="10"/>
      <c r="C24" s="10"/>
      <c r="D24" s="10"/>
      <c r="E24" s="10"/>
      <c r="F24" s="10"/>
      <c r="G24" s="10"/>
      <c r="H24" s="10"/>
      <c r="I24" s="10"/>
    </row>
    <row r="27" spans="1:9" ht="42.75" customHeight="1" x14ac:dyDescent="0.35">
      <c r="A27" s="751" t="s">
        <v>185</v>
      </c>
      <c r="B27" s="751"/>
      <c r="C27" s="751"/>
      <c r="D27" s="751"/>
      <c r="E27" s="751"/>
      <c r="F27" s="751"/>
      <c r="G27" s="751"/>
    </row>
  </sheetData>
  <sheetProtection algorithmName="SHA-512" hashValue="oyceRqpwNQStW9ilsizQCk6Rk25lUUrf9m4uJ9dwtLVYMrvIGlAFF7+GmywZBJJzWzdmRJRqONuK8DaceQFKxQ==" saltValue="yeJBttUSoBOvOZGdBLuZDg==" spinCount="100000" sheet="1" objects="1" scenarios="1"/>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5" x14ac:dyDescent="0.35"/>
  <sheetData>
    <row r="1" spans="1:7" x14ac:dyDescent="0.35">
      <c r="A1" s="769"/>
      <c r="B1" s="769"/>
      <c r="C1" s="769"/>
      <c r="D1" s="769"/>
      <c r="E1" s="769"/>
      <c r="F1" s="769"/>
      <c r="G1" s="769"/>
    </row>
    <row r="2" spans="1:7" x14ac:dyDescent="0.35">
      <c r="A2" s="770"/>
      <c r="B2" s="770"/>
      <c r="C2" s="770"/>
      <c r="D2" s="770"/>
      <c r="E2" s="770"/>
      <c r="F2" s="770"/>
      <c r="G2" s="770"/>
    </row>
    <row r="3" spans="1:7" x14ac:dyDescent="0.35">
      <c r="A3" s="2"/>
      <c r="B3" s="1"/>
    </row>
    <row r="4" spans="1:7" x14ac:dyDescent="0.35">
      <c r="A4" s="4"/>
      <c r="B4" s="1"/>
      <c r="C4" s="1"/>
      <c r="D4" s="1"/>
      <c r="E4" s="1"/>
      <c r="F4" s="1"/>
      <c r="G4" s="1"/>
    </row>
    <row r="5" spans="1:7" x14ac:dyDescent="0.35">
      <c r="A5" s="4"/>
      <c r="B5" s="1"/>
    </row>
    <row r="6" spans="1:7" x14ac:dyDescent="0.35">
      <c r="A6" s="4"/>
      <c r="B6" s="1"/>
    </row>
    <row r="7" spans="1:7" x14ac:dyDescent="0.35">
      <c r="A7" s="5"/>
      <c r="B7" s="1"/>
    </row>
    <row r="8" spans="1:7" x14ac:dyDescent="0.35">
      <c r="A8" s="5"/>
      <c r="B8" s="1"/>
    </row>
    <row r="9" spans="1:7" x14ac:dyDescent="0.35">
      <c r="A9" s="5"/>
      <c r="B9" s="3"/>
    </row>
    <row r="10" spans="1:7" x14ac:dyDescent="0.35">
      <c r="B10" s="3"/>
    </row>
  </sheetData>
  <mergeCells count="2">
    <mergeCell ref="A1:G1"/>
    <mergeCell ref="A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8C8B84E-A8DC-46E2-BB42-FA50AB005BE2}"/>
</file>

<file path=customXml/itemProps2.xml><?xml version="1.0" encoding="utf-8"?>
<ds:datastoreItem xmlns:ds="http://schemas.openxmlformats.org/officeDocument/2006/customXml" ds:itemID="{D6BDBEF9-C4B1-4E3E-B2F8-A7E570A2F89E}"/>
</file>

<file path=customXml/itemProps3.xml><?xml version="1.0" encoding="utf-8"?>
<ds:datastoreItem xmlns:ds="http://schemas.openxmlformats.org/officeDocument/2006/customXml" ds:itemID="{7F294F3A-13C4-484F-839B-71C8BF01AF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39</vt:i4>
      </vt:variant>
    </vt:vector>
  </HeadingPairs>
  <TitlesOfParts>
    <vt:vector size="79" baseType="lpstr">
      <vt:lpstr>General Instructions</vt:lpstr>
      <vt:lpstr>Program Specific Instructions</vt:lpstr>
      <vt:lpstr>Section A</vt:lpstr>
      <vt:lpstr>ICI</vt:lpstr>
      <vt:lpstr>Section A - Indirect Worksheet</vt:lpstr>
      <vt:lpstr>Section A - Subaward Listing</vt:lpstr>
      <vt:lpstr>Section B</vt:lpstr>
      <vt:lpstr>Certification </vt:lpstr>
      <vt:lpstr>Sheet1</vt:lpstr>
      <vt:lpstr>1A</vt:lpstr>
      <vt:lpstr>1B</vt:lpstr>
      <vt:lpstr>1C</vt:lpstr>
      <vt:lpstr>2A</vt:lpstr>
      <vt:lpstr>2B</vt:lpstr>
      <vt:lpstr>2C</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Miscellaneous (other) Costs </vt:lpstr>
      <vt:lpstr>15A</vt:lpstr>
      <vt:lpstr>15B1</vt:lpstr>
      <vt:lpstr>15B2</vt:lpstr>
      <vt:lpstr>15B3</vt:lpstr>
      <vt:lpstr>15C1</vt:lpstr>
      <vt:lpstr>15C2</vt:lpstr>
      <vt:lpstr>15C3</vt:lpstr>
      <vt:lpstr>17A</vt:lpstr>
      <vt:lpstr>17B</vt:lpstr>
      <vt:lpstr>17C</vt:lpstr>
      <vt:lpstr>Narrative Summary </vt:lpstr>
      <vt:lpstr>Section D -WIOA Program Funding</vt:lpstr>
      <vt:lpstr>Section D - WIOA Registrants </vt:lpstr>
      <vt:lpstr>Agency Approval</vt:lpstr>
      <vt:lpstr>'15A'!Print_Area</vt:lpstr>
      <vt:lpstr>'15B1'!Print_Area</vt:lpstr>
      <vt:lpstr>'15B2'!Print_Area</vt:lpstr>
      <vt:lpstr>'15B3'!Print_Area</vt:lpstr>
      <vt:lpstr>'15C1'!Print_Area</vt:lpstr>
      <vt:lpstr>'15C2'!Print_Area</vt:lpstr>
      <vt:lpstr>'15C3'!Print_Area</vt:lpstr>
      <vt:lpstr>'17A'!Print_Area</vt:lpstr>
      <vt:lpstr>'17B'!Print_Area</vt:lpstr>
      <vt:lpstr>'17C'!Print_Area</vt:lpstr>
      <vt:lpstr>'1A'!Print_Area</vt:lpstr>
      <vt:lpstr>'1B'!Print_Area</vt:lpstr>
      <vt:lpstr>'1C'!Print_Area</vt:lpstr>
      <vt:lpstr>'2A'!Print_Area</vt:lpstr>
      <vt:lpstr>'2B'!Print_Area</vt:lpstr>
      <vt:lpstr>'2C'!Print_Area</vt:lpstr>
      <vt:lpstr>'Construction '!Print_Area</vt:lpstr>
      <vt:lpstr>Consultant!Print_Area</vt:lpstr>
      <vt:lpstr>'Contractual Services'!Print_Area</vt:lpstr>
      <vt:lpstr>'Equipment '!Print_Area</vt:lpstr>
      <vt:lpstr>'General Instructions'!Print_Area</vt:lpstr>
      <vt:lpstr>ICI!Print_Area</vt:lpstr>
      <vt:lpstr>'Miscellaneous (other) Costs '!Print_Area</vt:lpstr>
      <vt:lpstr>'Narrative Summary '!Print_Area</vt:lpstr>
      <vt:lpstr>'Occupancy '!Print_Area</vt:lpstr>
      <vt:lpstr>'Program Specific Instructions'!Print_Area</vt:lpstr>
      <vt:lpstr>'R &amp; D '!Print_Area</vt:lpstr>
      <vt:lpstr>'Section A'!Print_Area</vt:lpstr>
      <vt:lpstr>'Section A - Indirect Worksheet'!Print_Area</vt:lpstr>
      <vt:lpstr>'Section A - Subaward Listing'!Print_Area</vt:lpstr>
      <vt:lpstr>'Section B'!Print_Area</vt:lpstr>
      <vt:lpstr>'Section D - WIOA Registrants '!Print_Area</vt:lpstr>
      <vt:lpstr>'Section D -WIOA Program Funding'!Print_Area</vt:lpstr>
      <vt:lpstr>Supplies!Print_Area</vt:lpstr>
      <vt:lpstr>'Telecommunications '!Print_Area</vt:lpstr>
      <vt:lpstr>'Training &amp; Education'!Print_Area</vt:lpstr>
      <vt:lpstr>Travel!Print_Area</vt:lpstr>
      <vt:lpstr>'Section D - WIOA Registrants '!Print_Titles</vt:lpstr>
      <vt:lpstr>'Section D -WIOA Program Funding'!Print_Titles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Koons, Joshua</cp:lastModifiedBy>
  <cp:lastPrinted>2019-05-22T18:14:13Z</cp:lastPrinted>
  <dcterms:created xsi:type="dcterms:W3CDTF">2016-01-27T18:57:01Z</dcterms:created>
  <dcterms:modified xsi:type="dcterms:W3CDTF">2021-01-12T16:45:51Z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ies>
</file>