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tammy\OneDrive\Documents\Tammy Work\JTED 2.0\Jared - NOFO\"/>
    </mc:Choice>
  </mc:AlternateContent>
  <xr:revisionPtr revIDLastSave="0" documentId="8_{2BAA8D8F-6F28-4DF2-8998-18631D262C19}" xr6:coauthVersionLast="47" xr6:coauthVersionMax="47" xr10:uidLastSave="{00000000-0000-0000-0000-000000000000}"/>
  <workbookProtection workbookAlgorithmName="SHA-512" workbookHashValue="4hDiw6fvtnYgGwHpLnTzjv0k/gr9XLfqfpbaMBOPaZKMzYZjMTzsLKpR1LQ3Q2ZKzrxAtn0XHQFbYX+pJHa2EA==" workbookSaltValue="EEYqJh31qjDvcEL7D2BpKA==" workbookSpinCount="100000" lockStructure="1"/>
  <bookViews>
    <workbookView xWindow="-98" yWindow="-98" windowWidth="20715" windowHeight="13276" tabRatio="952" activeTab="2" xr2:uid="{00000000-000D-0000-FFFF-FFFF00000000}"/>
  </bookViews>
  <sheets>
    <sheet name="General Instructions" sheetId="31" r:id="rId1"/>
    <sheet name="Section A" sheetId="1" r:id="rId2"/>
    <sheet name="Section A-Indirect Worksheet" sheetId="37" r:id="rId3"/>
    <sheet name="ICI" sheetId="33" r:id="rId4"/>
    <sheet name="Section B" sheetId="8" r:id="rId5"/>
    <sheet name="Certification " sheetId="5" r:id="rId6"/>
    <sheet name="Sheet1" sheetId="7" state="hidden"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state="hidden" r:id="rId15"/>
    <sheet name="Occupancy " sheetId="17" r:id="rId16"/>
    <sheet name="R &amp; D " sheetId="18" r:id="rId17"/>
    <sheet name="Telecommunications " sheetId="19" r:id="rId18"/>
    <sheet name="Training &amp; Education" sheetId="20" r:id="rId19"/>
    <sheet name="Direct Administrative " sheetId="21" r:id="rId20"/>
    <sheet name="Miscellaneous (other) Costs " sheetId="22" r:id="rId21"/>
    <sheet name="Direct Training" sheetId="23" r:id="rId22"/>
    <sheet name="Work-Based" sheetId="34" r:id="rId23"/>
    <sheet name="Other Program" sheetId="35" r:id="rId24"/>
    <sheet name="Barrier Reduction" sheetId="36" r:id="rId25"/>
    <sheet name="Indirect Costs " sheetId="24" r:id="rId26"/>
    <sheet name="Narrative Summary " sheetId="25" r:id="rId27"/>
    <sheet name="Agency Approval" sheetId="29" r:id="rId28"/>
  </sheets>
  <definedNames>
    <definedName name="OLE_LINK1" localSheetId="27">'Agency Approval'!#REF!</definedName>
    <definedName name="OLE_LINK2" localSheetId="27">'Agency Approval'!#REF!</definedName>
    <definedName name="OLE_LINK4" localSheetId="0">'General Instructions'!#REF!</definedName>
    <definedName name="_xlnm.Print_Area" localSheetId="24">'Barrier Reduction'!$A$1:$F$33</definedName>
    <definedName name="_xlnm.Print_Area" localSheetId="14">'Construction '!$A$1:$C$18</definedName>
    <definedName name="_xlnm.Print_Area" localSheetId="13">Consultant!$A$1:$G$60</definedName>
    <definedName name="_xlnm.Print_Area" localSheetId="12">'Contractual Services'!$A$1:$C$37</definedName>
    <definedName name="_xlnm.Print_Area" localSheetId="19">'Direct Administrative '!$A$1:$G$34</definedName>
    <definedName name="_xlnm.Print_Area" localSheetId="21">'Direct Training'!$A$1:$F$55</definedName>
    <definedName name="_xlnm.Print_Area" localSheetId="10">'Equipment '!$A$1:$D$37</definedName>
    <definedName name="_xlnm.Print_Area" localSheetId="8">'Fringe Benefits'!$A$1:$G$46</definedName>
    <definedName name="_xlnm.Print_Area" localSheetId="0">'General Instructions'!$A$1:$P$95</definedName>
    <definedName name="_xlnm.Print_Area" localSheetId="3">ICI!$B$2:$Q$32</definedName>
    <definedName name="_xlnm.Print_Area" localSheetId="25">'Indirect Costs '!$A$1:$D$19</definedName>
    <definedName name="_xlnm.Print_Area" localSheetId="20">'Miscellaneous (other) Costs '!$A$1:$F$34</definedName>
    <definedName name="_xlnm.Print_Area" localSheetId="26">'Narrative Summary '!$A$1:$G$27</definedName>
    <definedName name="_xlnm.Print_Area" localSheetId="15">'Occupancy '!$A$1:$F$36</definedName>
    <definedName name="_xlnm.Print_Area" localSheetId="23">'Other Program'!$A$1:$F$33</definedName>
    <definedName name="_xlnm.Print_Area" localSheetId="7">Personnel!$A$1:$G$47</definedName>
    <definedName name="_xlnm.Print_Area" localSheetId="16">'R &amp; D '!$A$1:$C$29</definedName>
    <definedName name="_xlnm.Print_Area" localSheetId="1">'Section A'!$A$1:$F$31</definedName>
    <definedName name="_xlnm.Print_Area" localSheetId="4">'Section B'!$A$1:$C$33</definedName>
    <definedName name="_xlnm.Print_Area" localSheetId="11">Supplies!$A$1:$D$37</definedName>
    <definedName name="_xlnm.Print_Area" localSheetId="17">'Telecommunications '!$A$1:$F$34</definedName>
    <definedName name="_xlnm.Print_Area" localSheetId="18">'Training &amp; Education'!$A$1:$F$32</definedName>
    <definedName name="_xlnm.Print_Area" localSheetId="9">Travel!$A$1:$G$46</definedName>
    <definedName name="_xlnm.Print_Area" localSheetId="22">'Work-Based'!$A$1:$F$55</definedName>
    <definedName name="_xlnm.Print_Titles" localSheetId="13">Consultant!$2:$2</definedName>
    <definedName name="_xlnm.Print_Titles" localSheetId="21">'Direct Training'!$2:$2</definedName>
    <definedName name="_xlnm.Print_Titles" localSheetId="8">'Fringe Benefits'!$2:$2</definedName>
    <definedName name="_xlnm.Print_Titles" localSheetId="7">Personnel!$2:$2</definedName>
    <definedName name="_xlnm.Print_Titles" localSheetId="9">Travel!$2:$2</definedName>
    <definedName name="_xlnm.Print_Titles" localSheetId="22">'Work-Based'!$2:$2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6" i="11" l="1"/>
  <c r="G35" i="11"/>
  <c r="G32" i="11"/>
  <c r="G31" i="11"/>
  <c r="F23" i="20"/>
  <c r="F19" i="20"/>
  <c r="F14" i="20"/>
  <c r="F9" i="20"/>
  <c r="G25" i="21"/>
  <c r="G21" i="21"/>
  <c r="G16" i="21"/>
  <c r="G10" i="21"/>
  <c r="F25" i="22"/>
  <c r="F21" i="22"/>
  <c r="F16" i="22"/>
  <c r="F10" i="22"/>
  <c r="F46" i="23"/>
  <c r="F37" i="23"/>
  <c r="F27" i="23"/>
  <c r="F18" i="23"/>
  <c r="F46" i="34"/>
  <c r="F37" i="34"/>
  <c r="F27" i="34"/>
  <c r="F18" i="34"/>
  <c r="F24" i="35"/>
  <c r="F20" i="35"/>
  <c r="F15" i="35"/>
  <c r="F9" i="35"/>
  <c r="F24" i="36"/>
  <c r="F20" i="36"/>
  <c r="F15" i="36"/>
  <c r="F9" i="36"/>
  <c r="D11" i="24"/>
  <c r="D7" i="24"/>
  <c r="D10" i="24"/>
  <c r="D9" i="24"/>
  <c r="D6" i="24"/>
  <c r="F23" i="36"/>
  <c r="F22" i="36"/>
  <c r="F19" i="36"/>
  <c r="F18" i="36"/>
  <c r="F14" i="36"/>
  <c r="F13" i="36"/>
  <c r="F12" i="36"/>
  <c r="F11" i="36"/>
  <c r="F8" i="36"/>
  <c r="F7" i="36"/>
  <c r="F6" i="36"/>
  <c r="F23" i="35"/>
  <c r="F22" i="35"/>
  <c r="F19" i="35"/>
  <c r="F18" i="35"/>
  <c r="F14" i="35"/>
  <c r="F13" i="35"/>
  <c r="F12" i="35"/>
  <c r="F11" i="35"/>
  <c r="F8" i="35"/>
  <c r="F7" i="35"/>
  <c r="F6" i="35"/>
  <c r="F45" i="34"/>
  <c r="F44" i="34"/>
  <c r="F43" i="34"/>
  <c r="F42" i="34"/>
  <c r="F41" i="34"/>
  <c r="F40" i="34"/>
  <c r="F39" i="34"/>
  <c r="F36" i="34"/>
  <c r="F35" i="34"/>
  <c r="F34" i="34"/>
  <c r="F33" i="34"/>
  <c r="F32" i="34"/>
  <c r="F31" i="34"/>
  <c r="F30" i="34"/>
  <c r="F26" i="34"/>
  <c r="F25" i="34"/>
  <c r="F24" i="34"/>
  <c r="F23" i="34"/>
  <c r="F22" i="34"/>
  <c r="F21" i="34"/>
  <c r="F20" i="34"/>
  <c r="F17" i="34"/>
  <c r="F16" i="34"/>
  <c r="F15" i="34"/>
  <c r="F14" i="34"/>
  <c r="F13" i="34"/>
  <c r="F12" i="34"/>
  <c r="F26" i="23"/>
  <c r="F25" i="23"/>
  <c r="F24" i="23"/>
  <c r="F23" i="23"/>
  <c r="F22" i="23"/>
  <c r="F21" i="23"/>
  <c r="F20" i="23"/>
  <c r="F36" i="23"/>
  <c r="F35" i="23"/>
  <c r="F34" i="23"/>
  <c r="F33" i="23"/>
  <c r="F32" i="23"/>
  <c r="F31" i="23"/>
  <c r="F30" i="23"/>
  <c r="F45" i="23"/>
  <c r="F44" i="23"/>
  <c r="F43" i="23"/>
  <c r="F42" i="23"/>
  <c r="F41" i="23"/>
  <c r="F40" i="23"/>
  <c r="F39" i="23"/>
  <c r="F17" i="23"/>
  <c r="F16" i="23"/>
  <c r="F15" i="23"/>
  <c r="F14" i="23"/>
  <c r="F13" i="23"/>
  <c r="F12" i="23"/>
  <c r="F24" i="22"/>
  <c r="F23" i="22"/>
  <c r="F20" i="22"/>
  <c r="F19" i="22"/>
  <c r="F15" i="22"/>
  <c r="F14" i="22"/>
  <c r="F13" i="22"/>
  <c r="F12" i="22"/>
  <c r="F9" i="22"/>
  <c r="F8" i="22"/>
  <c r="F7" i="22"/>
  <c r="G20" i="21"/>
  <c r="G19" i="21"/>
  <c r="G24" i="21"/>
  <c r="G23" i="21"/>
  <c r="G15" i="21"/>
  <c r="G14" i="21"/>
  <c r="G13" i="21"/>
  <c r="G12" i="21"/>
  <c r="G9" i="21"/>
  <c r="G8" i="21"/>
  <c r="G7" i="21"/>
  <c r="F22" i="20"/>
  <c r="F21" i="20"/>
  <c r="F18" i="20"/>
  <c r="F17" i="20"/>
  <c r="F13" i="20"/>
  <c r="F12" i="20"/>
  <c r="F11" i="20"/>
  <c r="F8" i="20"/>
  <c r="F7" i="20"/>
  <c r="F25" i="19"/>
  <c r="F21" i="19"/>
  <c r="F16" i="19"/>
  <c r="F10" i="19"/>
  <c r="F24" i="19"/>
  <c r="F23" i="19"/>
  <c r="F20" i="19"/>
  <c r="F19" i="19"/>
  <c r="F15" i="19"/>
  <c r="F14" i="19"/>
  <c r="F13" i="19"/>
  <c r="F12" i="19"/>
  <c r="F9" i="19"/>
  <c r="F8" i="19"/>
  <c r="F7" i="19"/>
  <c r="C20" i="18"/>
  <c r="C16" i="18"/>
  <c r="C11" i="18"/>
  <c r="C7" i="18"/>
  <c r="F26" i="17"/>
  <c r="F25" i="17"/>
  <c r="F22" i="17"/>
  <c r="F21" i="17"/>
  <c r="F17" i="17"/>
  <c r="F16" i="17"/>
  <c r="F15" i="17"/>
  <c r="F14" i="17"/>
  <c r="F18" i="17" s="1"/>
  <c r="F13" i="17"/>
  <c r="F10" i="17"/>
  <c r="F9" i="17"/>
  <c r="F8" i="17"/>
  <c r="F7" i="17"/>
  <c r="F11" i="17" s="1"/>
  <c r="F27" i="17"/>
  <c r="F23" i="17"/>
  <c r="G50" i="15"/>
  <c r="G49" i="15"/>
  <c r="G51" i="15" s="1"/>
  <c r="G46" i="15"/>
  <c r="G45" i="15"/>
  <c r="G41" i="15"/>
  <c r="G40" i="15"/>
  <c r="G42" i="15" s="1"/>
  <c r="G37" i="15"/>
  <c r="G36" i="15"/>
  <c r="G38" i="15" s="1"/>
  <c r="G47" i="15"/>
  <c r="G19" i="15"/>
  <c r="G18" i="15"/>
  <c r="G20" i="15" s="1"/>
  <c r="G23" i="15"/>
  <c r="G22" i="15"/>
  <c r="G11" i="15"/>
  <c r="G14" i="15"/>
  <c r="G13" i="15"/>
  <c r="G12" i="15"/>
  <c r="G15" i="15" s="1"/>
  <c r="G8" i="15"/>
  <c r="G7" i="15"/>
  <c r="G9" i="15" s="1"/>
  <c r="G6" i="15"/>
  <c r="G24" i="15"/>
  <c r="C19" i="14"/>
  <c r="C13" i="14"/>
  <c r="C24" i="14"/>
  <c r="C28" i="14"/>
  <c r="D28" i="13"/>
  <c r="D24" i="13"/>
  <c r="D19" i="13"/>
  <c r="D11" i="13"/>
  <c r="D27" i="13"/>
  <c r="D26" i="13"/>
  <c r="D23" i="13"/>
  <c r="D22" i="13"/>
  <c r="D10" i="13"/>
  <c r="D9" i="13"/>
  <c r="D8" i="13"/>
  <c r="D7" i="13"/>
  <c r="D6" i="13"/>
  <c r="D18" i="13"/>
  <c r="D17" i="13"/>
  <c r="D16" i="13"/>
  <c r="D15" i="13"/>
  <c r="D14" i="13"/>
  <c r="D13" i="13"/>
  <c r="D27" i="12"/>
  <c r="D28" i="12" s="1"/>
  <c r="D26" i="12"/>
  <c r="D23" i="12"/>
  <c r="D22" i="12"/>
  <c r="D18" i="12"/>
  <c r="D17" i="12"/>
  <c r="D16" i="12"/>
  <c r="D15" i="12"/>
  <c r="D14" i="12"/>
  <c r="D13" i="12"/>
  <c r="D10" i="12"/>
  <c r="D9" i="12"/>
  <c r="D8" i="12"/>
  <c r="D7" i="12"/>
  <c r="D11" i="12" s="1"/>
  <c r="D24" i="12"/>
  <c r="D19" i="12"/>
  <c r="G6" i="10"/>
  <c r="G16" i="10" s="1"/>
  <c r="G37" i="11"/>
  <c r="G33" i="11"/>
  <c r="G28" i="11"/>
  <c r="G16" i="11"/>
  <c r="G28" i="10"/>
  <c r="G33" i="10"/>
  <c r="G37" i="10"/>
  <c r="G36" i="10"/>
  <c r="G35" i="10"/>
  <c r="G32" i="10"/>
  <c r="G31" i="10"/>
  <c r="G27" i="10"/>
  <c r="G26" i="10"/>
  <c r="G25" i="10"/>
  <c r="G24" i="10"/>
  <c r="G23" i="10"/>
  <c r="G22" i="10"/>
  <c r="G21" i="10"/>
  <c r="G20" i="10"/>
  <c r="G19" i="10"/>
  <c r="G18" i="10"/>
  <c r="G15" i="10"/>
  <c r="G14" i="10"/>
  <c r="G13" i="10"/>
  <c r="G12" i="10"/>
  <c r="G11" i="10"/>
  <c r="G10" i="10"/>
  <c r="G9" i="10"/>
  <c r="G8" i="10"/>
  <c r="G7" i="10"/>
  <c r="G29" i="9"/>
  <c r="G17" i="9"/>
  <c r="G34" i="9"/>
  <c r="G38" i="9"/>
  <c r="G28" i="9"/>
  <c r="G27" i="9"/>
  <c r="G26" i="9"/>
  <c r="G25" i="9"/>
  <c r="G24" i="9"/>
  <c r="G23" i="9"/>
  <c r="G22" i="9"/>
  <c r="G21" i="9"/>
  <c r="G20" i="9"/>
  <c r="G19" i="9"/>
  <c r="G33" i="9"/>
  <c r="G32" i="9"/>
  <c r="G37" i="9"/>
  <c r="G36" i="9"/>
  <c r="G16" i="9"/>
  <c r="G15" i="9"/>
  <c r="G14" i="9"/>
  <c r="G13" i="9"/>
  <c r="G12" i="9"/>
  <c r="G11" i="9"/>
  <c r="G10" i="9"/>
  <c r="G9" i="9"/>
  <c r="G8" i="9"/>
  <c r="D5" i="24" l="1"/>
  <c r="F5" i="36"/>
  <c r="F5" i="35"/>
  <c r="F63" i="37"/>
  <c r="F11" i="34"/>
  <c r="F11" i="23"/>
  <c r="F6" i="22"/>
  <c r="G6" i="21"/>
  <c r="F6" i="20"/>
  <c r="F6" i="19"/>
  <c r="F6" i="17"/>
  <c r="D5" i="13"/>
  <c r="G5" i="15"/>
  <c r="D6" i="12"/>
  <c r="G7" i="9"/>
  <c r="G19" i="11"/>
  <c r="G20" i="11"/>
  <c r="G21" i="11"/>
  <c r="G22" i="11"/>
  <c r="G23" i="11"/>
  <c r="G24" i="11"/>
  <c r="G25" i="11"/>
  <c r="G26" i="11"/>
  <c r="G27" i="11"/>
  <c r="G18" i="11"/>
  <c r="G7" i="11"/>
  <c r="G8" i="11"/>
  <c r="G9" i="11"/>
  <c r="G10" i="11"/>
  <c r="G11" i="11"/>
  <c r="G12" i="11"/>
  <c r="G13" i="11"/>
  <c r="G14" i="11"/>
  <c r="G15" i="11"/>
  <c r="G6" i="11"/>
  <c r="G72" i="37"/>
  <c r="G31" i="37"/>
  <c r="F77" i="37"/>
  <c r="F76" i="37"/>
  <c r="F64" i="37"/>
  <c r="F65" i="37"/>
  <c r="F66" i="37"/>
  <c r="F67" i="37"/>
  <c r="F68" i="37"/>
  <c r="F58" i="37"/>
  <c r="F59" i="37"/>
  <c r="F60" i="37"/>
  <c r="F61" i="37"/>
  <c r="F62" i="37"/>
  <c r="F57" i="37"/>
  <c r="F51" i="37"/>
  <c r="F52" i="37"/>
  <c r="F53" i="37"/>
  <c r="F54" i="37"/>
  <c r="F55" i="37"/>
  <c r="F50" i="37"/>
  <c r="F45" i="37"/>
  <c r="F46" i="37"/>
  <c r="F47" i="37"/>
  <c r="F48" i="37"/>
  <c r="F49" i="37"/>
  <c r="F44" i="37"/>
  <c r="F30" i="37"/>
  <c r="F29" i="37"/>
  <c r="F21" i="37"/>
  <c r="G16" i="37" l="1"/>
  <c r="G4" i="37"/>
  <c r="G19" i="37"/>
  <c r="G56" i="37" l="1"/>
  <c r="F56" i="37"/>
  <c r="G43" i="37"/>
  <c r="F43" i="37"/>
  <c r="H44" i="37" l="1"/>
  <c r="H45" i="37"/>
  <c r="H46" i="37"/>
  <c r="H47" i="37"/>
  <c r="H48" i="37"/>
  <c r="H49" i="37"/>
  <c r="H50" i="37"/>
  <c r="H51" i="37"/>
  <c r="H52" i="37"/>
  <c r="H53" i="37"/>
  <c r="H54" i="37"/>
  <c r="H55" i="37"/>
  <c r="H57" i="37"/>
  <c r="H58" i="37"/>
  <c r="H59" i="37"/>
  <c r="H60" i="37"/>
  <c r="H61" i="37"/>
  <c r="H62" i="37"/>
  <c r="H63" i="37"/>
  <c r="H64" i="37"/>
  <c r="H65" i="37"/>
  <c r="H66" i="37"/>
  <c r="H67" i="37"/>
  <c r="H68" i="37"/>
  <c r="H76" i="37"/>
  <c r="H77" i="37"/>
  <c r="H21" i="37"/>
  <c r="H29" i="37"/>
  <c r="H30" i="37"/>
  <c r="G75" i="37"/>
  <c r="F75" i="37"/>
  <c r="G69" i="37"/>
  <c r="G40" i="37"/>
  <c r="G37" i="37"/>
  <c r="G34" i="37"/>
  <c r="G28" i="37"/>
  <c r="F28" i="37"/>
  <c r="G25" i="37"/>
  <c r="G22" i="37"/>
  <c r="G13" i="37"/>
  <c r="G10" i="37"/>
  <c r="G7" i="37"/>
  <c r="H75" i="37" l="1"/>
  <c r="H28" i="37"/>
  <c r="H43" i="37"/>
  <c r="H56" i="37"/>
  <c r="C21" i="18" l="1"/>
  <c r="F13" i="25" s="1"/>
  <c r="C21" i="8"/>
  <c r="C17" i="8"/>
  <c r="C29" i="14"/>
  <c r="F9" i="25" s="1"/>
  <c r="F24" i="37"/>
  <c r="H24" i="37" s="1"/>
  <c r="G25" i="15" l="1"/>
  <c r="F39" i="37" l="1"/>
  <c r="H39" i="37" s="1"/>
  <c r="F74" i="37"/>
  <c r="H74" i="37" s="1"/>
  <c r="F18" i="37"/>
  <c r="H18" i="37" s="1"/>
  <c r="F71" i="37"/>
  <c r="H71" i="37" s="1"/>
  <c r="F42" i="37"/>
  <c r="H42" i="37" s="1"/>
  <c r="F36" i="37"/>
  <c r="H36" i="37" s="1"/>
  <c r="F33" i="37"/>
  <c r="H33" i="37" s="1"/>
  <c r="F27" i="37"/>
  <c r="H27" i="37" s="1"/>
  <c r="F15" i="37"/>
  <c r="H15" i="37" s="1"/>
  <c r="F12" i="37"/>
  <c r="H12" i="37" s="1"/>
  <c r="F9" i="37"/>
  <c r="H9" i="37" s="1"/>
  <c r="F6" i="37"/>
  <c r="H6" i="37" s="1"/>
  <c r="F1" i="36"/>
  <c r="F1" i="35"/>
  <c r="F1" i="34"/>
  <c r="F25" i="35" l="1"/>
  <c r="F20" i="25" s="1"/>
  <c r="F25" i="36"/>
  <c r="F21" i="25" s="1"/>
  <c r="F73" i="37"/>
  <c r="F70" i="37"/>
  <c r="E24" i="1"/>
  <c r="I56" i="37" s="1"/>
  <c r="E29" i="1"/>
  <c r="H73" i="37" l="1"/>
  <c r="F72" i="37"/>
  <c r="H70" i="37"/>
  <c r="F69" i="37"/>
  <c r="C28" i="8"/>
  <c r="C29" i="8"/>
  <c r="F16" i="36"/>
  <c r="E21" i="25" s="1"/>
  <c r="E26" i="1"/>
  <c r="E25" i="1"/>
  <c r="F16" i="35"/>
  <c r="E20" i="25" s="1"/>
  <c r="F28" i="34"/>
  <c r="E19" i="25" s="1"/>
  <c r="F47" i="34"/>
  <c r="F19" i="25" s="1"/>
  <c r="C27" i="8"/>
  <c r="F27" i="36"/>
  <c r="F27" i="35"/>
  <c r="F49" i="34"/>
  <c r="C29" i="1"/>
  <c r="I72" i="37" l="1"/>
  <c r="H72" i="37"/>
  <c r="I69" i="37"/>
  <c r="H69" i="37"/>
  <c r="G20" i="25"/>
  <c r="G21" i="25"/>
  <c r="C2" i="8" l="1"/>
  <c r="B2" i="8"/>
  <c r="O1" i="33" l="1"/>
  <c r="F1" i="33"/>
  <c r="F20" i="37" l="1"/>
  <c r="H20" i="37" l="1"/>
  <c r="F19" i="37"/>
  <c r="E14" i="1"/>
  <c r="C20" i="14"/>
  <c r="E9" i="25" s="1"/>
  <c r="C10" i="16"/>
  <c r="C6" i="16"/>
  <c r="I19" i="37" l="1"/>
  <c r="H19" i="37"/>
  <c r="C12" i="18"/>
  <c r="E13" i="25" s="1"/>
  <c r="E18" i="1"/>
  <c r="I28" i="37" s="1"/>
  <c r="G38" i="11"/>
  <c r="F6" i="25" s="1"/>
  <c r="C14" i="8"/>
  <c r="C23" i="18"/>
  <c r="C31" i="14"/>
  <c r="F11" i="25"/>
  <c r="C19" i="8"/>
  <c r="E11" i="25"/>
  <c r="E16" i="1"/>
  <c r="C12" i="16"/>
  <c r="F1" i="23"/>
  <c r="F1" i="22"/>
  <c r="F1" i="20"/>
  <c r="F1" i="19"/>
  <c r="C1" i="18"/>
  <c r="C1" i="16"/>
  <c r="G1" i="15"/>
  <c r="C1" i="14"/>
  <c r="D1" i="12"/>
  <c r="G1" i="11"/>
  <c r="G1" i="25"/>
  <c r="G2" i="29"/>
  <c r="G3" i="29"/>
  <c r="D3" i="29"/>
  <c r="D2" i="29"/>
  <c r="A3" i="29"/>
  <c r="B4" i="29"/>
  <c r="A2" i="29"/>
  <c r="D1" i="24"/>
  <c r="G1" i="21"/>
  <c r="F1" i="17"/>
  <c r="D1" i="13"/>
  <c r="G1" i="10"/>
  <c r="G1" i="9"/>
  <c r="G3" i="5"/>
  <c r="G2" i="5"/>
  <c r="D3" i="5"/>
  <c r="D2" i="5"/>
  <c r="A3" i="5"/>
  <c r="A2" i="5"/>
  <c r="A2" i="8" l="1"/>
  <c r="C3" i="8"/>
  <c r="C1" i="8"/>
  <c r="G1" i="5" s="1"/>
  <c r="A1" i="8"/>
  <c r="B1" i="8"/>
  <c r="G43" i="15" l="1"/>
  <c r="E28" i="1" l="1"/>
  <c r="F38" i="37"/>
  <c r="F35" i="37"/>
  <c r="F32" i="37"/>
  <c r="F11" i="37"/>
  <c r="F82" i="37" l="1"/>
  <c r="I75" i="37"/>
  <c r="H38" i="37"/>
  <c r="F37" i="37"/>
  <c r="H37" i="37" s="1"/>
  <c r="H35" i="37"/>
  <c r="F34" i="37"/>
  <c r="H32" i="37"/>
  <c r="F31" i="37"/>
  <c r="F10" i="37"/>
  <c r="H11" i="37"/>
  <c r="F47" i="23"/>
  <c r="F18" i="25" s="1"/>
  <c r="C26" i="8"/>
  <c r="E23" i="1"/>
  <c r="I43" i="37" s="1"/>
  <c r="F28" i="23"/>
  <c r="E18" i="25" s="1"/>
  <c r="C25" i="8"/>
  <c r="F26" i="22"/>
  <c r="F17" i="25" s="1"/>
  <c r="G26" i="21"/>
  <c r="F16" i="25" s="1"/>
  <c r="C24" i="8"/>
  <c r="E21" i="1"/>
  <c r="G17" i="21"/>
  <c r="E16" i="25" s="1"/>
  <c r="C23" i="8"/>
  <c r="F24" i="20"/>
  <c r="F15" i="25" s="1"/>
  <c r="E20" i="1"/>
  <c r="F15" i="20"/>
  <c r="E15" i="25" s="1"/>
  <c r="F26" i="19"/>
  <c r="F14" i="25" s="1"/>
  <c r="C22" i="8"/>
  <c r="F17" i="19"/>
  <c r="E14" i="25" s="1"/>
  <c r="E19" i="1"/>
  <c r="F28" i="17"/>
  <c r="F12" i="25" s="1"/>
  <c r="C20" i="8"/>
  <c r="C16" i="8"/>
  <c r="D29" i="13"/>
  <c r="F8" i="25" s="1"/>
  <c r="C15" i="8"/>
  <c r="D29" i="12"/>
  <c r="F7" i="25" s="1"/>
  <c r="E11" i="1"/>
  <c r="G29" i="11"/>
  <c r="E6" i="25" s="1"/>
  <c r="G28" i="21"/>
  <c r="F26" i="20"/>
  <c r="F28" i="19"/>
  <c r="E22" i="25"/>
  <c r="F8" i="37"/>
  <c r="F5" i="37"/>
  <c r="F14" i="37"/>
  <c r="F17" i="37"/>
  <c r="F23" i="37"/>
  <c r="F26" i="37"/>
  <c r="F41" i="37"/>
  <c r="H41" i="37" l="1"/>
  <c r="F40" i="37"/>
  <c r="I37" i="37"/>
  <c r="I34" i="37"/>
  <c r="H34" i="37"/>
  <c r="I31" i="37"/>
  <c r="H31" i="37"/>
  <c r="F25" i="37"/>
  <c r="H26" i="37"/>
  <c r="F16" i="37"/>
  <c r="H17" i="37"/>
  <c r="F22" i="37"/>
  <c r="H23" i="37"/>
  <c r="H14" i="37"/>
  <c r="F13" i="37"/>
  <c r="H13" i="37" s="1"/>
  <c r="I10" i="37"/>
  <c r="H10" i="37"/>
  <c r="F7" i="37"/>
  <c r="H8" i="37"/>
  <c r="F4" i="37"/>
  <c r="H5" i="37"/>
  <c r="E22" i="1"/>
  <c r="F17" i="22"/>
  <c r="E17" i="25" s="1"/>
  <c r="E17" i="1"/>
  <c r="F19" i="17"/>
  <c r="E12" i="25" s="1"/>
  <c r="G52" i="15"/>
  <c r="C18" i="8"/>
  <c r="E15" i="1"/>
  <c r="G16" i="15"/>
  <c r="E10" i="25" s="1"/>
  <c r="E13" i="1"/>
  <c r="D20" i="13"/>
  <c r="E8" i="25" s="1"/>
  <c r="E12" i="1"/>
  <c r="D20" i="12"/>
  <c r="E7" i="25" s="1"/>
  <c r="C13" i="8"/>
  <c r="G38" i="10"/>
  <c r="F5" i="25" s="1"/>
  <c r="E10" i="1"/>
  <c r="G29" i="10"/>
  <c r="E5" i="25" s="1"/>
  <c r="G39" i="9"/>
  <c r="F4" i="25" s="1"/>
  <c r="C12" i="8"/>
  <c r="E9" i="1"/>
  <c r="G30" i="9"/>
  <c r="E4" i="25" s="1"/>
  <c r="F49" i="23"/>
  <c r="F28" i="22"/>
  <c r="F30" i="17"/>
  <c r="G27" i="15"/>
  <c r="D31" i="13"/>
  <c r="D31" i="12"/>
  <c r="G40" i="11"/>
  <c r="G40" i="10"/>
  <c r="G41" i="9"/>
  <c r="G19" i="25"/>
  <c r="F22" i="25"/>
  <c r="C31" i="8"/>
  <c r="D13" i="24"/>
  <c r="C9" i="8"/>
  <c r="I40" i="37" l="1"/>
  <c r="H40" i="37"/>
  <c r="I25" i="37"/>
  <c r="H25" i="37"/>
  <c r="I16" i="37"/>
  <c r="H16" i="37"/>
  <c r="I22" i="37"/>
  <c r="H22" i="37"/>
  <c r="I13" i="37"/>
  <c r="I7" i="37"/>
  <c r="H7" i="37"/>
  <c r="I4" i="37"/>
  <c r="F78" i="37"/>
  <c r="H4" i="37"/>
  <c r="F10" i="25"/>
  <c r="G54" i="15"/>
  <c r="C30" i="8"/>
  <c r="E27" i="1"/>
  <c r="G5" i="25"/>
  <c r="G18" i="25"/>
  <c r="G22" i="25"/>
  <c r="G17" i="25"/>
  <c r="H78" i="37" l="1"/>
  <c r="F81" i="37"/>
  <c r="F83" i="37" s="1"/>
  <c r="H79" i="37"/>
  <c r="G11" i="25"/>
  <c r="G9" i="25"/>
  <c r="G4" i="25"/>
  <c r="G10" i="25"/>
  <c r="G16" i="25"/>
  <c r="G15" i="25"/>
  <c r="G14" i="25"/>
  <c r="G12" i="25"/>
  <c r="G8" i="25"/>
  <c r="G7" i="25"/>
  <c r="E31" i="1" l="1"/>
  <c r="E6" i="1" s="1"/>
  <c r="C33" i="8"/>
  <c r="F26" i="25"/>
  <c r="G13" i="25"/>
  <c r="I26" i="25" l="1"/>
  <c r="G6" i="25"/>
  <c r="G27" i="25" s="1"/>
  <c r="E25" i="25"/>
  <c r="I25" i="25" l="1"/>
  <c r="A10" i="29"/>
  <c r="I27" i="25"/>
</calcChain>
</file>

<file path=xl/sharedStrings.xml><?xml version="1.0" encoding="utf-8"?>
<sst xmlns="http://schemas.openxmlformats.org/spreadsheetml/2006/main" count="997" uniqueCount="466">
  <si>
    <t>Cost</t>
  </si>
  <si>
    <t>Item</t>
  </si>
  <si>
    <t>Budget Category</t>
  </si>
  <si>
    <t xml:space="preserve">     TOTAL PROJECT COSTS</t>
  </si>
  <si>
    <t>Institution/Organization</t>
  </si>
  <si>
    <t xml:space="preserve">Signature </t>
  </si>
  <si>
    <t xml:space="preserve">Name of Official </t>
  </si>
  <si>
    <t xml:space="preserve">Title </t>
  </si>
  <si>
    <t>Date of Execution</t>
  </si>
  <si>
    <t>UNIFORM GRANT BUDGET TEMPLATE</t>
  </si>
  <si>
    <t>8. Construction</t>
  </si>
  <si>
    <t xml:space="preserve">Purpose </t>
  </si>
  <si>
    <t>Organization Name:</t>
  </si>
  <si>
    <t>DUNS#</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</si>
  <si>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</si>
  <si>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</si>
  <si>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</si>
  <si>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</si>
  <si>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</si>
  <si>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</si>
  <si>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</si>
  <si>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</si>
  <si>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</si>
  <si>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</si>
  <si>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</si>
  <si>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</si>
  <si>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</si>
  <si>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</si>
  <si>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 xml:space="preserve">Total Personnel </t>
  </si>
  <si>
    <t xml:space="preserve">Personnel Narrative (State): </t>
  </si>
  <si>
    <t>Base</t>
  </si>
  <si>
    <t>Rate</t>
  </si>
  <si>
    <t xml:space="preserve">State Total </t>
  </si>
  <si>
    <t xml:space="preserve">Location </t>
  </si>
  <si>
    <t xml:space="preserve">Cost Rate </t>
  </si>
  <si>
    <t xml:space="preserve">Basis </t>
  </si>
  <si>
    <t xml:space="preserve">Quantity </t>
  </si>
  <si>
    <t># of Trips</t>
  </si>
  <si>
    <t xml:space="preserve">Travel Narrative (State): </t>
  </si>
  <si>
    <t>Quantity</t>
  </si>
  <si>
    <t xml:space="preserve">Equipment Narrative (State): </t>
  </si>
  <si>
    <t>Total Equipment</t>
  </si>
  <si>
    <t>Quantity/ Duration</t>
  </si>
  <si>
    <t xml:space="preserve">Supplies  Narrative (State): </t>
  </si>
  <si>
    <t>Total Supplies</t>
  </si>
  <si>
    <t>Fee</t>
  </si>
  <si>
    <t>Basis</t>
  </si>
  <si>
    <t xml:space="preserve">Consultant Services (Fees) </t>
  </si>
  <si>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</si>
  <si>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</si>
  <si>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</si>
  <si>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</si>
  <si>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</si>
  <si>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</si>
  <si>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t xml:space="preserve">Total Occupancy </t>
  </si>
  <si>
    <t xml:space="preserve">R &amp; D Narrative (State): </t>
  </si>
  <si>
    <t xml:space="preserve">Total R &amp; D </t>
  </si>
  <si>
    <t xml:space="preserve">Telecommunications Narrative (State): </t>
  </si>
  <si>
    <t xml:space="preserve">Training &amp; Education Narrative (State): </t>
  </si>
  <si>
    <t xml:space="preserve">Total Training &amp; Education </t>
  </si>
  <si>
    <t>Total Direct Administrative Costs</t>
  </si>
  <si>
    <t>Consult with Program Office before budgeting Construction costs.</t>
  </si>
  <si>
    <t xml:space="preserve">Base </t>
  </si>
  <si>
    <t xml:space="preserve">Rate </t>
  </si>
  <si>
    <t xml:space="preserve">Indirect Cost Narrative (State): </t>
  </si>
  <si>
    <t xml:space="preserve">State </t>
  </si>
  <si>
    <t xml:space="preserve">NON-State </t>
  </si>
  <si>
    <t xml:space="preserve">Total </t>
  </si>
  <si>
    <t xml:space="preserve">     State Request</t>
  </si>
  <si>
    <t>17.  Indirect Costs* (see below)</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</si>
  <si>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</si>
  <si>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</si>
  <si>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t xml:space="preserve">Total Telecommunications </t>
  </si>
  <si>
    <t xml:space="preserve">Total Indirect Costs </t>
  </si>
  <si>
    <t xml:space="preserve">Other Costs Narrative (State): </t>
  </si>
  <si>
    <t xml:space="preserve">Total Other Costs </t>
  </si>
  <si>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</si>
  <si>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</si>
  <si>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</si>
  <si>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</si>
  <si>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</si>
  <si>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</si>
  <si>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</si>
  <si>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</si>
  <si>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</si>
  <si>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</si>
  <si>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</si>
  <si>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</si>
  <si>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</si>
  <si>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</si>
  <si>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</si>
  <si>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</si>
  <si>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</si>
  <si>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</si>
  <si>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</si>
  <si>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</si>
  <si>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</si>
  <si>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</si>
  <si>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</si>
  <si>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</si>
  <si>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</si>
  <si>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</si>
  <si>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</si>
  <si>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</si>
  <si>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</si>
  <si>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</si>
  <si>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</si>
  <si>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</si>
  <si>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</si>
  <si>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</si>
  <si>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</si>
  <si>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</si>
  <si>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</si>
  <si>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</si>
  <si>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</si>
  <si>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</si>
  <si>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</si>
  <si>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</si>
  <si>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</si>
  <si>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</si>
  <si>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</si>
  <si>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</si>
  <si>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</si>
  <si>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</si>
  <si>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</si>
  <si>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</si>
  <si>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</si>
  <si>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</si>
  <si>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</si>
  <si>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</si>
  <si>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</si>
  <si>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</si>
  <si>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</si>
  <si>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</si>
  <si>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</si>
  <si>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</si>
  <si>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</si>
  <si>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</si>
  <si>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</si>
  <si>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</si>
  <si>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</si>
  <si>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</si>
  <si>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</si>
  <si>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</si>
  <si>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</si>
  <si>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</si>
  <si>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</si>
  <si>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</si>
  <si>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</si>
  <si>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</si>
  <si>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</si>
  <si>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 xml:space="preserve">      Non-State Amount</t>
  </si>
  <si>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</si>
  <si>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</si>
  <si>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</si>
  <si>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</si>
  <si>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</si>
  <si>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</si>
  <si>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</si>
  <si>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</si>
  <si>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</si>
  <si>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</si>
  <si>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</si>
  <si>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</si>
  <si>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</si>
  <si>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</si>
  <si>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</si>
  <si>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</si>
  <si>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</si>
  <si>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</si>
  <si>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</si>
  <si>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</si>
  <si>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</si>
  <si>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t xml:space="preserve">Direct Administrative Narrative (State): </t>
  </si>
  <si>
    <t>(a). State of Illinois Grant Amount Requested</t>
  </si>
  <si>
    <t>16. Total Direct Costs (lines 1-15)</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</si>
  <si>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</si>
  <si>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</si>
  <si>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</si>
  <si>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</si>
  <si>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</si>
  <si>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</si>
  <si>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</si>
  <si>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</si>
  <si>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t>Total Travel</t>
  </si>
  <si>
    <t xml:space="preserve">    STATE OF ILLINOIS                                            UNIFORM GRANT BUDGET TEMPLATE</t>
  </si>
  <si>
    <t xml:space="preserve">    STATE OF ILLINOIS                                          UNIFORM GRANT BUDGET TEMPLATE</t>
  </si>
  <si>
    <t xml:space="preserve">Fringe Benefits Narrative (State): </t>
  </si>
  <si>
    <t>Total Fringe Benefits</t>
  </si>
  <si>
    <t xml:space="preserve">Budget Expenditure Categories               </t>
  </si>
  <si>
    <t>Fiscal Year:</t>
  </si>
  <si>
    <t>OMB Uniform Guidance                                                          Federal Awards Reference  2 CFR 200</t>
  </si>
  <si>
    <t xml:space="preserve">TOTAL REVENUE </t>
  </si>
  <si>
    <t>TOTAL EXPENDITURES</t>
  </si>
  <si>
    <t xml:space="preserve">200.413 ( c) </t>
  </si>
  <si>
    <t>200.318 &amp; 200.92</t>
  </si>
  <si>
    <t xml:space="preserve">18. Total Costs State Grant Funds  (16 &amp;17) </t>
  </si>
  <si>
    <t>S E C T I O N   B   -- NON STATE OF ILLINOIS  FUNDS</t>
  </si>
  <si>
    <t>NON-STATE Funds Total</t>
  </si>
  <si>
    <t xml:space="preserve">18. Total Costs NON -State Grant Funds  (16 &amp;17) </t>
  </si>
  <si>
    <t xml:space="preserve"> BUDGET SUMMARY NON-STATE OF ILLINOIS FUNDS </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</si>
  <si>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</si>
  <si>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Please use detail worksheet and narrative section for further descriptions and explanations of budgetary line items</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</si>
  <si>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</si>
  <si>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</si>
  <si>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t>Line 18: Show the total budget request for each fiscal year for which funding is requested.</t>
  </si>
  <si>
    <t>Lines 1-17: For each project year, for which matching funds or other contributions are provided, show the total contribution for each applicable budget category.</t>
  </si>
  <si>
    <t>Line 18: Show the total matching or other contribution for each fiscal year.</t>
  </si>
  <si>
    <t>Grant Number</t>
  </si>
  <si>
    <t xml:space="preserve">STATE OF ILLINOIS </t>
  </si>
  <si>
    <t>Commerce &amp; Economic Opportunity</t>
  </si>
  <si>
    <t>S E C T I O N   A   -- STATE OF ILLINOIS FUNDS</t>
  </si>
  <si>
    <t>AGENCY: Commerce &amp; Economic Opportunity</t>
  </si>
  <si>
    <t>Length of time=# of units of Basis</t>
  </si>
  <si>
    <t>Give a brief description of items that you are claiming</t>
  </si>
  <si>
    <t>This rows adds State &amp; Non-State Totals</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</si>
  <si>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</si>
  <si>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</si>
  <si>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</si>
  <si>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</si>
  <si>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</si>
  <si>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</si>
  <si>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you should not need to type anything in below this row</t>
  </si>
  <si>
    <t>You should not need to write anything on this page</t>
  </si>
  <si>
    <t>17. Indirect Costs</t>
  </si>
  <si>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</si>
  <si>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To:</t>
  </si>
  <si>
    <t xml:space="preserve"> The Indirect Cost Rate is:</t>
  </si>
  <si>
    <t>content in rows 1 to 3 &amp; cell C4 come from Section A</t>
  </si>
  <si>
    <t>Grant #</t>
  </si>
  <si>
    <t>Your Organization may not have a Federally Negotiated Indirect Cost Rate Agreement. Therefore, in order for your Organization to be reimbursed for Indirect Costs from the State of Illinois, your Organization must either:</t>
  </si>
  <si>
    <t>Use a Restricted Rate designated by programmatic or statutory policy. (See Notice of Funding Opportunity for Restricted Rate Programs)</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</si>
  <si>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</si>
  <si>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Complies with other statutory policies (please specify):</t>
  </si>
  <si>
    <t>No reimbursement of Indirect Cost is being requested. (Please consult your program office regarding possible match requirements)</t>
  </si>
  <si>
    <t xml:space="preserve"> Period Covered by the NICRA:  From:</t>
  </si>
  <si>
    <t>(mm/dd/yyyy)</t>
  </si>
  <si>
    <t xml:space="preserve"> Approving Federal/State agency (please specify):</t>
  </si>
  <si>
    <t>%</t>
  </si>
  <si>
    <t xml:space="preserve">The Distribution Base is: </t>
  </si>
  <si>
    <t>To select an option - highlight the box and drop down the shape fill box on the drawing tools ribbon.  you can either select a fill color or you can fill with texture, choose more textures and pick a checkmark from clipart.</t>
  </si>
  <si>
    <t xml:space="preserve">Complete the Negotiated Indirect Cost Rate Agreement information below if Option (1) or (2a) is selected </t>
  </si>
  <si>
    <t>Please type in the light blue highlighted cells</t>
  </si>
  <si>
    <t>description</t>
  </si>
  <si>
    <t>purpose</t>
  </si>
  <si>
    <t>Personnel Cost</t>
  </si>
  <si>
    <t>Fringe Benefit Cost</t>
  </si>
  <si>
    <t>Travel Cost</t>
  </si>
  <si>
    <t>Equipment Cost</t>
  </si>
  <si>
    <t>Supplies Cost</t>
  </si>
  <si>
    <t>Contractual Services Cost</t>
  </si>
  <si>
    <t>Consultant Expenses - Item</t>
  </si>
  <si>
    <t>Services Provided</t>
  </si>
  <si>
    <t>Consultant Services (Fee) Cost</t>
  </si>
  <si>
    <t>Construction Cost</t>
  </si>
  <si>
    <t>Occupancy Cost</t>
  </si>
  <si>
    <t>Research &amp; Development Cost</t>
  </si>
  <si>
    <t>Telecommunications Cost</t>
  </si>
  <si>
    <t>Training &amp; Education Cost</t>
  </si>
  <si>
    <t>Direct Administrative Cost</t>
  </si>
  <si>
    <t>Other or Miscellaneous Cost</t>
  </si>
  <si>
    <t>Indirect Cost</t>
  </si>
  <si>
    <t>Total Contractual Services</t>
  </si>
  <si>
    <t>Total Consultant Services (Fees)</t>
  </si>
  <si>
    <t>Total Consultant Expenses</t>
  </si>
  <si>
    <t>If you need to insert rows, insert them between existing rows that total up to the formula in column C</t>
  </si>
  <si>
    <t xml:space="preserve">Consultant Services Narrative (State): </t>
  </si>
  <si>
    <t xml:space="preserve">Consultant Expenses Narrative (State): </t>
  </si>
  <si>
    <t>If you need to insert rows, insert them between existing rows that total up to the formula in column F</t>
  </si>
  <si>
    <t>Position(s)</t>
  </si>
  <si>
    <t>Purpose of Travel/Items</t>
  </si>
  <si>
    <t>Base:</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</si>
  <si>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t>
    </r>
  </si>
  <si>
    <t>Rate:</t>
  </si>
  <si>
    <t>Total Cost</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</si>
  <si>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</si>
  <si>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t>420-27-2731</t>
  </si>
  <si>
    <t>3010.  Apprenticeships/Pre-apprenticeships: Costs associated with a formal apprenticeship or pre-apprenticeship program that combines on-the-job training (for apprenticeships) or work experience/internships (for pre-apprenticeships) with job-related instruction in curricula tied to the attainment of industry-recognized skills standard. 
	3011 – Adult (Direct Training Subtotal)
	3012 – Youth (Direct Training Subtotal)</t>
  </si>
  <si>
    <r>
      <rPr>
        <b/>
        <sz val="10"/>
        <color theme="1"/>
        <rFont val="Times New Roman"/>
        <family val="1"/>
      </rPr>
      <t xml:space="preserve">15B). </t>
    </r>
    <r>
      <rPr>
        <b/>
        <u/>
        <sz val="10"/>
        <color theme="1"/>
        <rFont val="Times New Roman"/>
        <family val="1"/>
      </rPr>
      <t>Work-Based Training</t>
    </r>
    <r>
      <rPr>
        <sz val="10"/>
        <color theme="1"/>
        <rFont val="Times New Roman"/>
        <family val="1"/>
      </rPr>
      <t>:  Includes on-the-job training, customized training, incumbent worker training, work experience and transitional jobs as outlined in the NOFO.  GRS reporting lines will appear in the cells below
	3001 – Adult (Work-Based Training Subtotal)
	3002 – Youth (Work-Based Training Subtotal)</t>
    </r>
  </si>
  <si>
    <t>3020.  Work Experience / Internships:  Cost associated with a planned, structured, time-limited learning experience that takes places in a workplace as a work experience, internship or job-shadowing.  This also includes the wages and staff costs for the development and management of the work experience.
	3021 – Adult (Direct Training Subtotal)
	3022 – Youth (Direct Training Subtotal)</t>
  </si>
  <si>
    <t>3030.  Transitional Jobs:  Cost associated with a limited work experience, that is subsidized in the public, private, or non-profit sectors for those individuals with barriers to employment because of chronic unemployment or inconsistent work history; these jobs are designed to enable an individual to establish a work history, demonstrate work success, and develop the skills that lead to unsubsidized employment. 
	3031 – Adult (Direct Training Subtotal)
	3032 – Youth (Direct Training Subtotal)</t>
  </si>
  <si>
    <t>3040.  On-the-Job Training (OJT):  Contract(s) with an employer(s) in the public, private non-profit, or private sector.  Through the OJT contract, occupational training is provided for the WIOA participant in exchange for the reimbursement for the extraordinary costs of providing the training and supervision related to the training.  
	3041 – Adult (Direct Training Subtotal)
	3042 – Youth (Direct Training Subtotal)</t>
  </si>
  <si>
    <t>3050.  Customized Training:  Costs associated with training that is used to meet the special requirements of an employer or group of employers, conducted with a commitment by the employer to employ all individuals upon successful completion of training 
	3051 – Adult (Direct Training Subtotal)
	3052 – Youth (Direct Training Subtotal)</t>
  </si>
  <si>
    <t>3060.  Incumbent Worker Training:  Training to workers that have an established employment history with the employer for six (6) months or more.  Incumbent worker training is only allowed to be provided to “under employed workers” as defined by this NOFO.
	3061 – Adult (Direct Training Subtotal)
	3062 – Youth (Direct Training Subtotal)</t>
  </si>
  <si>
    <r>
      <t xml:space="preserve">Grantee Match/Leverage Requirement ________ % </t>
    </r>
    <r>
      <rPr>
        <i/>
        <sz val="11"/>
        <color rgb="FFFF0000"/>
        <rFont val="Times New Roman"/>
        <family val="1"/>
      </rPr>
      <t>(Agency to populate)</t>
    </r>
  </si>
  <si>
    <r>
      <t xml:space="preserve">Personnel Narrative (Non-State) </t>
    </r>
    <r>
      <rPr>
        <i/>
        <sz val="10"/>
        <color theme="1"/>
        <rFont val="Times New Roman"/>
        <family val="1"/>
      </rPr>
      <t xml:space="preserve">i.e. "Match" or "Leverage" </t>
    </r>
  </si>
  <si>
    <t>1000. PERSONNEL - Compensation for services of employees rendered during the period of performance under the award associated with non-youth services, including but not necessarily limited to wages and salaries as defined in 2 CFR 200.430
	1001 – Adult (GRS Reporting Line)
	1002 – Youth (GRS Reporting Line)</t>
  </si>
  <si>
    <t>The State of Illinois will be tracking grant expenditures to Youth and Non-Youth program participants using the budget line items listed below.  Grantees will be required to budget and report costs for the Youth and Non-Youth participant expenditures.  Grantees will be allowed to “transfer” funds between the Youth and the Non-Youth costs under each budget line item without submitting a formal budget modification.</t>
  </si>
  <si>
    <r>
      <t xml:space="preserve">Fringe Benefits Narrative (Non-State) </t>
    </r>
    <r>
      <rPr>
        <i/>
        <sz val="10"/>
        <color theme="1"/>
        <rFont val="Times New Roman"/>
        <family val="1"/>
      </rPr>
      <t xml:space="preserve">i.e. "Match" or "Leverage" </t>
    </r>
  </si>
  <si>
    <r>
      <t xml:space="preserve">Travel Narrative (Non-State) </t>
    </r>
    <r>
      <rPr>
        <i/>
        <sz val="10"/>
        <color theme="1"/>
        <rFont val="Times New Roman"/>
        <family val="1"/>
      </rPr>
      <t>i.e. "Match" or "Leverage"</t>
    </r>
  </si>
  <si>
    <r>
      <t xml:space="preserve">Equipment Narrative (Non-State) </t>
    </r>
    <r>
      <rPr>
        <i/>
        <sz val="10"/>
        <color theme="1"/>
        <rFont val="Times New Roman"/>
        <family val="1"/>
      </rPr>
      <t>i.e. "Match" or "Leverage"</t>
    </r>
  </si>
  <si>
    <r>
      <t xml:space="preserve">Supplies Narrative (Non-State) </t>
    </r>
    <r>
      <rPr>
        <i/>
        <sz val="10"/>
        <color theme="1"/>
        <rFont val="Times New Roman"/>
        <family val="1"/>
      </rPr>
      <t>i.e. "Match" or "Leverage"</t>
    </r>
  </si>
  <si>
    <r>
      <t xml:space="preserve">Contractual Services Narrative (Non-State) </t>
    </r>
    <r>
      <rPr>
        <i/>
        <sz val="10"/>
        <color theme="1"/>
        <rFont val="Times New Roman"/>
        <family val="1"/>
      </rPr>
      <t>i.e. "Match" or "Leverage"</t>
    </r>
  </si>
  <si>
    <r>
      <t xml:space="preserve">Consultant Services Narrative (Non-State) </t>
    </r>
    <r>
      <rPr>
        <i/>
        <sz val="10"/>
        <color theme="1"/>
        <rFont val="Times New Roman"/>
        <family val="1"/>
      </rPr>
      <t>i.e. "Match" or "Leverage"</t>
    </r>
  </si>
  <si>
    <r>
      <t xml:space="preserve">Consultant Expenses Narrative (Non-State) </t>
    </r>
    <r>
      <rPr>
        <i/>
        <sz val="10"/>
        <color theme="1"/>
        <rFont val="Times New Roman"/>
        <family val="1"/>
      </rPr>
      <t>i.e. "Match" or "Leverage"</t>
    </r>
  </si>
  <si>
    <r>
      <t xml:space="preserve">Occupancy Narrative (Non-State) </t>
    </r>
    <r>
      <rPr>
        <i/>
        <sz val="10"/>
        <color theme="1"/>
        <rFont val="Times New Roman"/>
        <family val="1"/>
      </rPr>
      <t>i.e. "Match" or "Leverage"</t>
    </r>
  </si>
  <si>
    <r>
      <t xml:space="preserve">R &amp; D Narrative (Non-State) </t>
    </r>
    <r>
      <rPr>
        <i/>
        <sz val="10"/>
        <color theme="1"/>
        <rFont val="Times New Roman"/>
        <family val="1"/>
      </rPr>
      <t>i.e. "Match" or "Leverage"</t>
    </r>
  </si>
  <si>
    <r>
      <t xml:space="preserve">Telecommunications Narrative (Non-State) </t>
    </r>
    <r>
      <rPr>
        <i/>
        <sz val="10"/>
        <color theme="1"/>
        <rFont val="Times New Roman"/>
        <family val="1"/>
      </rPr>
      <t>i.e. "Match" or "Leverage"</t>
    </r>
  </si>
  <si>
    <r>
      <t xml:space="preserve">Training &amp; Education Narrative (Non-State) </t>
    </r>
    <r>
      <rPr>
        <i/>
        <sz val="10"/>
        <color theme="1"/>
        <rFont val="Times New Roman"/>
        <family val="1"/>
      </rPr>
      <t>i.e. "Match" or "Leverage"</t>
    </r>
  </si>
  <si>
    <r>
      <t xml:space="preserve">Direct Administrative Narrative (Non-State) </t>
    </r>
    <r>
      <rPr>
        <i/>
        <sz val="10"/>
        <color theme="1"/>
        <rFont val="Times New Roman"/>
        <family val="1"/>
      </rPr>
      <t>i.e. "Match" or "Leverage"</t>
    </r>
  </si>
  <si>
    <r>
      <t xml:space="preserve">Other Cost Narrative (Non-State) </t>
    </r>
    <r>
      <rPr>
        <i/>
        <sz val="10"/>
        <color theme="1"/>
        <rFont val="Times New Roman"/>
        <family val="1"/>
      </rPr>
      <t>i.e. "Match" or "Leverage"</t>
    </r>
  </si>
  <si>
    <r>
      <t xml:space="preserve">Indirect Cost Narrative (Non-State) </t>
    </r>
    <r>
      <rPr>
        <i/>
        <sz val="10"/>
        <color theme="1"/>
        <rFont val="Times New Roman"/>
        <family val="1"/>
      </rPr>
      <t>i.e. "Match" or "Leverage"</t>
    </r>
  </si>
  <si>
    <t>1050. FRINGE BENEFITS - Allowances and services provided by employers to their employees as compensation in addition to regular salaries and wages associated with non-youth services. Fringe benefits include, but are not limited to, the costs of leave (vacation, family-related, sick or military), employee insurance, pensions, and unemployment benefit plans as outlined in 2 CFR 200.431.
	1051 – Adult (GRS Reporting Line)
	1052 – Youth (GRS Reporting Line)</t>
  </si>
  <si>
    <t>1100. TRAVEL - Costs consistent with 2CFR200.475 including expenses for transportation, lodging, subsistence, and related items incurred by employees who are in travel status
	1101 – Adult (GRS Reporting Line)
	1102 – Youth (GRS Reporting Line)</t>
  </si>
  <si>
    <t>1150. EQUIPMENT - An article of tangible personal property that has a useful life of more than one year and a per-unit acquisition cost of more than $5,000 associated with the non-youth program.  NOTE: Prior written approval is required for all equipment purchases.
	1151 – Adult (GRS Reporting Line)
	1152 – Youth (GRS Reporting Line)</t>
  </si>
  <si>
    <t>1200. SUPPLIES – Costs Consistent with 2CFR200.94 including tangible personal property other than those described in 200.33 (equipment) 
	1201 – Adult (GRS Reporting Line)
	1202 – Youth (GRS Reporting Line)</t>
  </si>
  <si>
    <t>1250. CONTRACTUAL &amp; SUBAWARDS -Costs consistent with 2CFR.200.318 and 2 CFR 200.92 (for pass-through entities), 2CFR200.22 means the legal instrument by which a non-Federal entity purchases property or services needed to carry out the project.
	1251 – Adult (GRS Reporting Line)
	1252 – Youth (GRS Reporting Line)</t>
  </si>
  <si>
    <t>1300. CONSULTANT: The costs associated with consultant services and expenses as defined at 2 CFR 200.459.
	1301 – Adult (GRS Reporting Line)
	1302 – Youth (GRS Reporting Line)</t>
  </si>
  <si>
    <t>1350. OCCUPANCY: The costs associated with occupancy, rent and utilities as defined at 2 CFR 200.465.
	1351 – Adult (GRS Reporting Line)
	1352 – Youth (GRS Reporting Line)</t>
  </si>
  <si>
    <t>1400. RESEARCH &amp; DEVELOPMENT: The costs associated with all research activities, both basic and applied as defined at 2 CFR 200.87
	1401 – Adult (GRS Reporting Line)
	1402 – Youth (GRS Reporting Line)</t>
  </si>
  <si>
    <t>1450. TELECOMMUNICATIONS: Costs of telecommunication services required by the project that can be specifically identified with the project or activity and are not also recovered as direct administrative or indirect costs
	1451 – Adult (GRS Reporting Line)
	1452 – Youth (GRS Reporting Line)</t>
  </si>
  <si>
    <t>1500. TRAINING &amp; EDUCATION: Cost associated with the training, education and development of employees as defined at 2 CFR 200.473 [Please note that the training cost for job seekers is included under budget line 15]
	1501 – Adult (GRS Reporting Line)
	1502 – Youth (GRS Reporting Line)</t>
  </si>
  <si>
    <t>1550 DIRECT ADMINISTRATION: The cost of administrative services that are integral to a project or activity that include individuals that can be specifically identified with the project or activity and are not also recovered as indirect costs
	1551 – Adult (GRS Reporting Line)
	1552 – Youth (GRS Reporting Line)</t>
  </si>
  <si>
    <t>1600 MISCELLANEOUS: Allowable costs that are not classified in other budget lines 
	1601 – Adult (GRS Reporting Line)
	1602 – Youth (GRS Reporting Line)</t>
  </si>
  <si>
    <t>2010. Occupational Skills Training:  Cost associated with training that this is traditionally non-academic and directly related to a specific trade, occupation or vocational skills leading to proficiency in performing actual tasks and technical functions required by certain occupational fields at entry, intermediate, or advanced levels.
	2011 – Adult (GRS Reporting Line)
2012 – Youth (GRS Reporting Line)</t>
  </si>
  <si>
    <t>2020.  Skill upgrading and retraining (remedial skills training): Training costs to assist with upgrading the skills and/or retraining the participants.  Training may be used to prepare workers enter into a new occupation through instruction in new and different skills.
	2021 – Adult (GRS Reporting Line)
2022 – Youth (GRS Reporting Line)</t>
  </si>
  <si>
    <t>2030.  Entrepreneurial training – Costs associated with training entrepreneurs to either start a small business or expand an existing business, usually through the development of a business plan.
	2031 – Adult (GRS Reporting Line)
2032 – Youth (GRS Reporting Line)</t>
  </si>
  <si>
    <t>2040.  Job readiness training: Costs associated with training that is primarily focused on job seeking and interviewing skills, understanding employer expectations, and enhancing a customer’s capacity to move toward self-sufficiency.
	2041 – Adult (GRS Reporting Line)
2042 – Youth (GRS Reporting Line)</t>
  </si>
  <si>
    <t>2050.  Adult education and literacy:  Cost associated with English Language acquisition and integrated education and training programs, provided concurrently or in combination with services provided in any of the services listed above or as part of work-based learning
	2051 – Adult (GRS Reporting Line)
2052 – Youth (GRS Reporting Line)</t>
  </si>
  <si>
    <t>2060. Supportive Services:  Expenditures to, or on behalf of, a participant enrolled in training or in the twelve-month follow-up period subsequent to placement, such as books, training fees transportation, and tutoring.  These expenditures are needed to support the participant’s participation in a workforce training program.
	2061 – Adult (GRS Reporting Line)
2062 – Youth (GRS Reporting Line)</t>
  </si>
  <si>
    <r>
      <rPr>
        <b/>
        <sz val="10"/>
        <color theme="1"/>
        <rFont val="Times New Roman"/>
        <family val="1"/>
      </rPr>
      <t xml:space="preserve">15A). </t>
    </r>
    <r>
      <rPr>
        <b/>
        <u/>
        <sz val="10"/>
        <color theme="1"/>
        <rFont val="Times New Roman"/>
        <family val="1"/>
      </rPr>
      <t>Direct Training Costs</t>
    </r>
    <r>
      <rPr>
        <sz val="10"/>
        <color theme="1"/>
        <rFont val="Times New Roman"/>
        <family val="1"/>
      </rPr>
      <t>:  Program expenditures for training as outlined in the JTED NOFO. GRS reporting lines in cells below
	2001 – Adult (Direct Training Subtotal)
	2002 – Youth (Direct Training Subtotal)</t>
    </r>
  </si>
  <si>
    <r>
      <rPr>
        <b/>
        <sz val="10"/>
        <color theme="1"/>
        <rFont val="Times New Roman"/>
        <family val="1"/>
      </rPr>
      <t xml:space="preserve">15C). </t>
    </r>
    <r>
      <rPr>
        <b/>
        <u/>
        <sz val="10"/>
        <color theme="1"/>
        <rFont val="Times New Roman"/>
        <family val="1"/>
      </rPr>
      <t>Other Program Costs</t>
    </r>
    <r>
      <rPr>
        <sz val="10"/>
        <color theme="1"/>
        <rFont val="Times New Roman"/>
        <family val="1"/>
      </rPr>
      <t>:  All other program costs related to providing services not elsewhere classified
4001 – Adult (GRS Reporting Line)
	4002 – Youth (GRS Reporting Line)</t>
    </r>
  </si>
  <si>
    <r>
      <rPr>
        <b/>
        <sz val="10"/>
        <color theme="1"/>
        <rFont val="Times New Roman"/>
        <family val="1"/>
      </rPr>
      <t xml:space="preserve">15D). </t>
    </r>
    <r>
      <rPr>
        <b/>
        <u/>
        <sz val="10"/>
        <color theme="1"/>
        <rFont val="Times New Roman"/>
        <family val="1"/>
      </rPr>
      <t>Barrier Reduction Fund</t>
    </r>
    <r>
      <rPr>
        <sz val="10"/>
        <color theme="1"/>
        <rFont val="Times New Roman"/>
        <family val="1"/>
      </rPr>
      <t>:  Cost associated with customized financial payments to assists participants in overcoming a barrier that is preventing them from advancing an employment or training goal as defined in 20 ILCS 605/605-415(b) and in NOFO XX.
5001 – Adult (GRS Reporting Line)
	5002 – Youth (GRS Reporting Line)</t>
    </r>
  </si>
  <si>
    <t>7000. INDIRECT: Includes the allowable costs defined in 2 CFR 200.414 
7001 – Adult (GRS Reporting Line)
	7002 – Youth (GRS Reporting Line)</t>
  </si>
  <si>
    <r>
      <t xml:space="preserve">Total </t>
    </r>
    <r>
      <rPr>
        <b/>
        <i/>
        <u/>
        <sz val="11"/>
        <color theme="1"/>
        <rFont val="Times New Roman"/>
        <family val="1"/>
      </rPr>
      <t>Barrier Reduction Fund</t>
    </r>
  </si>
  <si>
    <r>
      <rPr>
        <b/>
        <u/>
        <sz val="10"/>
        <color theme="1"/>
        <rFont val="Times New Roman"/>
        <family val="1"/>
      </rPr>
      <t>Barrier Reduction Fund</t>
    </r>
    <r>
      <rPr>
        <b/>
        <sz val="10"/>
        <color theme="1"/>
        <rFont val="Times New Roman"/>
        <family val="1"/>
      </rPr>
      <t xml:space="preserve"> Narrative (State): </t>
    </r>
  </si>
  <si>
    <r>
      <rPr>
        <b/>
        <u/>
        <sz val="10"/>
        <color theme="1"/>
        <rFont val="Times New Roman"/>
        <family val="1"/>
      </rPr>
      <t>Barrier Reduction Fund</t>
    </r>
    <r>
      <rPr>
        <b/>
        <sz val="10"/>
        <color theme="1"/>
        <rFont val="Times New Roman"/>
        <family val="1"/>
      </rPr>
      <t xml:space="preserve"> Narrative (Non-State) </t>
    </r>
    <r>
      <rPr>
        <i/>
        <sz val="10"/>
        <color theme="1"/>
        <rFont val="Times New Roman"/>
        <family val="1"/>
      </rPr>
      <t>i.e. "Match" or "Leverage"</t>
    </r>
  </si>
  <si>
    <r>
      <t xml:space="preserve">Total </t>
    </r>
    <r>
      <rPr>
        <b/>
        <i/>
        <u/>
        <sz val="11"/>
        <color theme="1"/>
        <rFont val="Times New Roman"/>
        <family val="1"/>
      </rPr>
      <t>Other Program Costs</t>
    </r>
  </si>
  <si>
    <r>
      <rPr>
        <b/>
        <u/>
        <sz val="10"/>
        <color theme="1"/>
        <rFont val="Times New Roman"/>
        <family val="1"/>
      </rPr>
      <t>Other Program Costs</t>
    </r>
    <r>
      <rPr>
        <b/>
        <sz val="10"/>
        <color theme="1"/>
        <rFont val="Times New Roman"/>
        <family val="1"/>
      </rPr>
      <t xml:space="preserve"> Narrative (State): </t>
    </r>
  </si>
  <si>
    <r>
      <rPr>
        <b/>
        <u/>
        <sz val="10"/>
        <color theme="1"/>
        <rFont val="Times New Roman"/>
        <family val="1"/>
      </rPr>
      <t>Other Program Costs</t>
    </r>
    <r>
      <rPr>
        <b/>
        <sz val="10"/>
        <color theme="1"/>
        <rFont val="Times New Roman"/>
        <family val="1"/>
      </rPr>
      <t xml:space="preserve"> Narrative (Non-State) </t>
    </r>
    <r>
      <rPr>
        <i/>
        <sz val="10"/>
        <color theme="1"/>
        <rFont val="Times New Roman"/>
        <family val="1"/>
      </rPr>
      <t>i.e. "Match" or "Leverage"</t>
    </r>
  </si>
  <si>
    <r>
      <t xml:space="preserve">Total </t>
    </r>
    <r>
      <rPr>
        <b/>
        <i/>
        <u/>
        <sz val="11"/>
        <color theme="1"/>
        <rFont val="Times New Roman"/>
        <family val="1"/>
      </rPr>
      <t>Work-Based Training</t>
    </r>
  </si>
  <si>
    <r>
      <rPr>
        <b/>
        <u/>
        <sz val="10"/>
        <color theme="1"/>
        <rFont val="Times New Roman"/>
        <family val="1"/>
      </rPr>
      <t>Work-Based Training</t>
    </r>
    <r>
      <rPr>
        <b/>
        <sz val="10"/>
        <color theme="1"/>
        <rFont val="Times New Roman"/>
        <family val="1"/>
      </rPr>
      <t xml:space="preserve"> Narrative (State): </t>
    </r>
  </si>
  <si>
    <r>
      <rPr>
        <b/>
        <u/>
        <sz val="10"/>
        <color theme="1"/>
        <rFont val="Times New Roman"/>
        <family val="1"/>
      </rPr>
      <t>Work-Based Training</t>
    </r>
    <r>
      <rPr>
        <b/>
        <sz val="10"/>
        <color theme="1"/>
        <rFont val="Times New Roman"/>
        <family val="1"/>
      </rPr>
      <t xml:space="preserve"> Narrative (Non-State) </t>
    </r>
    <r>
      <rPr>
        <i/>
        <sz val="10"/>
        <color theme="1"/>
        <rFont val="Times New Roman"/>
        <family val="1"/>
      </rPr>
      <t>i.e. "Match" or "Leverage"</t>
    </r>
  </si>
  <si>
    <r>
      <t xml:space="preserve">Total </t>
    </r>
    <r>
      <rPr>
        <b/>
        <i/>
        <u/>
        <sz val="11"/>
        <color theme="1"/>
        <rFont val="Times New Roman"/>
        <family val="1"/>
      </rPr>
      <t>Direct Training Costs</t>
    </r>
  </si>
  <si>
    <r>
      <rPr>
        <b/>
        <u/>
        <sz val="10"/>
        <color theme="1"/>
        <rFont val="Times New Roman"/>
        <family val="1"/>
      </rPr>
      <t>Direct Training Costs</t>
    </r>
    <r>
      <rPr>
        <b/>
        <sz val="10"/>
        <color theme="1"/>
        <rFont val="Times New Roman"/>
        <family val="1"/>
      </rPr>
      <t xml:space="preserve"> Narrative (State): </t>
    </r>
  </si>
  <si>
    <r>
      <rPr>
        <b/>
        <u/>
        <sz val="10"/>
        <color theme="1"/>
        <rFont val="Times New Roman"/>
        <family val="1"/>
      </rPr>
      <t>Direct Training Costs</t>
    </r>
    <r>
      <rPr>
        <b/>
        <sz val="10"/>
        <color theme="1"/>
        <rFont val="Times New Roman"/>
        <family val="1"/>
      </rPr>
      <t xml:space="preserve"> Narrative (Non-State) </t>
    </r>
    <r>
      <rPr>
        <i/>
        <sz val="10"/>
        <color theme="1"/>
        <rFont val="Times New Roman"/>
        <family val="1"/>
      </rPr>
      <t>i.e. "Match" or "Leverage"</t>
    </r>
  </si>
  <si>
    <t>Occupational Skills Training</t>
  </si>
  <si>
    <t>Skill Upgrading and Retraining</t>
  </si>
  <si>
    <t>Entrepreneurial Training</t>
  </si>
  <si>
    <t>Job Rediness Training</t>
  </si>
  <si>
    <t>Adult Education &amp; Literacy</t>
  </si>
  <si>
    <t>Supportive Services</t>
  </si>
  <si>
    <t>Apprenticeship/Pre-apprenticeship</t>
  </si>
  <si>
    <t>Work Experience/Internships</t>
  </si>
  <si>
    <t>Transitional Jobs</t>
  </si>
  <si>
    <t>On-the-Job Training</t>
  </si>
  <si>
    <t>Customized Training</t>
  </si>
  <si>
    <t>Incumbent Worker Training</t>
  </si>
  <si>
    <t>State-Adult Total</t>
  </si>
  <si>
    <t>State-Youth Total</t>
  </si>
  <si>
    <t xml:space="preserve">State-Youth Total </t>
  </si>
  <si>
    <t>NON-State-Adult Total</t>
  </si>
  <si>
    <t xml:space="preserve">NON-State-Youth Total </t>
  </si>
  <si>
    <t>NON-State-Youth Total</t>
  </si>
  <si>
    <t>State Total</t>
  </si>
  <si>
    <t>Non-State Total</t>
  </si>
  <si>
    <t>1. Personnel (Salaries &amp; Wages)</t>
  </si>
  <si>
    <t>2. Fringe Benefits</t>
  </si>
  <si>
    <t>3. Travel</t>
  </si>
  <si>
    <t>4. Equipment</t>
  </si>
  <si>
    <t>5. Supplies</t>
  </si>
  <si>
    <t>6. Contractual Services  &amp; Subawards</t>
  </si>
  <si>
    <t>7. Consultant (Professional Services)</t>
  </si>
  <si>
    <t>9. Occupancy (Rent &amp; Utilities)</t>
  </si>
  <si>
    <t>10. Research &amp; Development (R&amp;D)</t>
  </si>
  <si>
    <t>11. Telecommunications</t>
  </si>
  <si>
    <t>12. Training &amp; Education</t>
  </si>
  <si>
    <t>13. Direct Administrative costs</t>
  </si>
  <si>
    <t>14. Miscellaneous Costs</t>
  </si>
  <si>
    <r>
      <rPr>
        <sz val="11"/>
        <color theme="1"/>
        <rFont val="Times New Roman"/>
        <family val="1"/>
      </rPr>
      <t>15</t>
    </r>
    <r>
      <rPr>
        <b/>
        <sz val="11"/>
        <color theme="1"/>
        <rFont val="Times New Roman"/>
        <family val="1"/>
      </rPr>
      <t xml:space="preserve">. A. </t>
    </r>
    <r>
      <rPr>
        <b/>
        <i/>
        <u/>
        <sz val="11"/>
        <color theme="1"/>
        <rFont val="Times New Roman"/>
        <family val="1"/>
      </rPr>
      <t>Training Costs</t>
    </r>
  </si>
  <si>
    <r>
      <t xml:space="preserve">      B. </t>
    </r>
    <r>
      <rPr>
        <b/>
        <i/>
        <u/>
        <sz val="11"/>
        <color theme="1"/>
        <rFont val="Times New Roman"/>
        <family val="1"/>
      </rPr>
      <t>Work-Based Training</t>
    </r>
  </si>
  <si>
    <r>
      <t xml:space="preserve">      C. </t>
    </r>
    <r>
      <rPr>
        <b/>
        <i/>
        <u/>
        <sz val="11"/>
        <color theme="1"/>
        <rFont val="Times New Roman"/>
        <family val="1"/>
      </rPr>
      <t>Other Program Costs</t>
    </r>
  </si>
  <si>
    <r>
      <t xml:space="preserve">      D. </t>
    </r>
    <r>
      <rPr>
        <b/>
        <i/>
        <u/>
        <sz val="11"/>
        <color theme="1"/>
        <rFont val="Times New Roman"/>
        <family val="1"/>
      </rPr>
      <t>Barrier Reduction Fund</t>
    </r>
  </si>
  <si>
    <t>1. Personnel</t>
  </si>
  <si>
    <t>6. Contractual Services</t>
  </si>
  <si>
    <t>13. Direct Administrative Costs</t>
  </si>
  <si>
    <t>14. Other or Misc. Costs</t>
  </si>
  <si>
    <t>15A. Training Costs</t>
  </si>
  <si>
    <t>15B. Work-Based Training</t>
  </si>
  <si>
    <t>15C. Other Program Costs</t>
  </si>
  <si>
    <t>15D. Barrier Reduction Fund</t>
  </si>
  <si>
    <t>FY2021 Job Training and Economic Development (JTED)</t>
  </si>
  <si>
    <t xml:space="preserve">Indirect Cost Rate = </t>
  </si>
  <si>
    <t>GATA Line</t>
  </si>
  <si>
    <t>GRS Exp Code</t>
  </si>
  <si>
    <t>Description</t>
  </si>
  <si>
    <t>Total Costs</t>
  </si>
  <si>
    <t>Direct Cost Base Exclusions</t>
  </si>
  <si>
    <t>Direct Cost Base</t>
  </si>
  <si>
    <t>Notes
(for de minimis calculations)</t>
  </si>
  <si>
    <t>PERSONNEL</t>
  </si>
  <si>
    <t>Adult</t>
  </si>
  <si>
    <t>Youth</t>
  </si>
  <si>
    <t xml:space="preserve"> FRINGE BENEFITS</t>
  </si>
  <si>
    <t>Travel</t>
  </si>
  <si>
    <t>Equipment</t>
  </si>
  <si>
    <t>Supplies</t>
  </si>
  <si>
    <t>Contractual Services</t>
  </si>
  <si>
    <t>7</t>
  </si>
  <si>
    <t>Consultant Services and Expenses</t>
  </si>
  <si>
    <t>9</t>
  </si>
  <si>
    <t>Occupancy</t>
  </si>
  <si>
    <t>10</t>
  </si>
  <si>
    <t>Research and Development</t>
  </si>
  <si>
    <t>Telecommunications</t>
  </si>
  <si>
    <t>Training and Education</t>
  </si>
  <si>
    <t>Direct Administrative Costs</t>
  </si>
  <si>
    <t>Miscellaneous Costs</t>
  </si>
  <si>
    <t>15A</t>
  </si>
  <si>
    <t>15B</t>
  </si>
  <si>
    <t>15C</t>
  </si>
  <si>
    <t>Other Program Costs</t>
  </si>
  <si>
    <t>15D</t>
  </si>
  <si>
    <t>Barrier Reduction Fund</t>
  </si>
  <si>
    <t>Indirect Costs</t>
  </si>
  <si>
    <t>2XXX</t>
  </si>
  <si>
    <t>TOTAL PROGRAM</t>
  </si>
  <si>
    <t>Program Direct Cost Base</t>
  </si>
  <si>
    <t>TOTAL DIRECT COST BASE</t>
  </si>
  <si>
    <t>Total Indirect Costs</t>
  </si>
  <si>
    <t>Calculated from Table Above</t>
  </si>
  <si>
    <t>Program Indirect</t>
  </si>
  <si>
    <t>Must Equal Indirect-Program in Section A</t>
  </si>
  <si>
    <t>Check for Accuracy (Must Equal Zero)</t>
  </si>
  <si>
    <t>Must Equal Zero</t>
  </si>
  <si>
    <t>Comments:</t>
  </si>
  <si>
    <t>UPDATED 09/23/2021</t>
  </si>
  <si>
    <t>Please enter data in the blue highlighted cells</t>
  </si>
  <si>
    <t>Direct Training Costs</t>
  </si>
  <si>
    <t>Adult Occupational Skills Training</t>
  </si>
  <si>
    <t>Adult Skill Upgrading and Retaining</t>
  </si>
  <si>
    <t>Adult Entreprenueurial Training</t>
  </si>
  <si>
    <t>Adult Job Readiness Training</t>
  </si>
  <si>
    <t>Adult Education and Literacy</t>
  </si>
  <si>
    <t>Adult Supportive Services</t>
  </si>
  <si>
    <t>Youth Occupational Skills Training</t>
  </si>
  <si>
    <t>Youth Skill Upgrading and Retaining</t>
  </si>
  <si>
    <t>Youth Entreprenueurial Training</t>
  </si>
  <si>
    <t>Youth Job Readiness Training</t>
  </si>
  <si>
    <t>Youth Education and Literacy</t>
  </si>
  <si>
    <t>Youth Supportive Services</t>
  </si>
  <si>
    <t>Work Based Training</t>
  </si>
  <si>
    <t>Adult Apprenticeships/Pre-apprenticeships</t>
  </si>
  <si>
    <t>Adult Work Experience/Internships</t>
  </si>
  <si>
    <t>Adult Transitional Jobs</t>
  </si>
  <si>
    <t xml:space="preserve">Adult On-the-Job Training </t>
  </si>
  <si>
    <t>Adult Customized Training</t>
  </si>
  <si>
    <t xml:space="preserve">Adult Incumbent Worker Training </t>
  </si>
  <si>
    <t>Adult Indirect Costs</t>
  </si>
  <si>
    <t>Youth Indirect Costs</t>
  </si>
  <si>
    <t>If you need to insert rows, contact DCEO</t>
  </si>
  <si>
    <t>Job Training Economic Development Program</t>
  </si>
  <si>
    <t>Included in Indirect Cost Base</t>
  </si>
  <si>
    <t>Excluded from Indirect Cost Base</t>
  </si>
  <si>
    <t>Exclude Rent from Indirect Base</t>
  </si>
  <si>
    <t>Exclude Costs Covered in Indirect</t>
  </si>
  <si>
    <t>*See Note #1 Below</t>
  </si>
  <si>
    <t>**See Note #2 Below</t>
  </si>
  <si>
    <t xml:space="preserve">NOTE #2:   Direct Training and Work-Based Training Costs cannot be included as a part of the indirect cost base if this service is provided under a contract or subrecipient agreement.  In this case, only the first $25,000 of each contract or subrecipient agreement would be allowed to be included in the Indirect Cost base.  </t>
  </si>
  <si>
    <t>Youth Apprenticeships/Pre-apprenticeships</t>
  </si>
  <si>
    <t>Youth Work Experience/Internships</t>
  </si>
  <si>
    <t>Youth Transitional Jobs</t>
  </si>
  <si>
    <t xml:space="preserve">Youth On-the-Job Training </t>
  </si>
  <si>
    <t>Youth Customized Training</t>
  </si>
  <si>
    <t xml:space="preserve">Youth Incumbent Worker Training </t>
  </si>
  <si>
    <t>NOTE #1:   Each contract or subaward AND the amount must be listed in the budget narrative.  Grantees are allow to include only the first $25,000 of each contract or subrecipient agreement as a part of the indirect cost rate base.  Any additional costs are excluded from the indirect cost base.  If a subaward includes training or work-based learning, those amounts have to be reported under Direct Training (DT) or Work Based Training (WBT) and not subawards.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</si>
</sst>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62"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i/>
      <sz val="11"/>
      <color rgb="FFFF000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b/>
      <sz val="11"/>
      <color rgb="FFFF0000"/>
      <name val="Times New Roman"/>
      <family val="1"/>
    </font>
    <font>
      <i/>
      <u/>
      <sz val="10"/>
      <name val="Times New Roman"/>
      <family val="1"/>
    </font>
    <font>
      <b/>
      <sz val="14"/>
      <color theme="1"/>
      <name val="Calibri"/>
      <family val="2"/>
      <scheme val="minor"/>
    </font>
    <font>
      <b/>
      <sz val="11"/>
      <color rgb="FFFF0000"/>
      <name val="Calibri"/>
      <family val="2"/>
      <scheme val="minor"/>
    </font>
    <font>
      <i/>
      <sz val="10"/>
      <color theme="1"/>
      <name val="Calibri"/>
      <family val="2"/>
      <scheme val="minor"/>
    </font>
  </fonts>
  <fills count="14">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2" tint="-9.9978637043366805E-2"/>
        <bgColor indexed="64"/>
      </patternFill>
    </fill>
  </fills>
  <borders count="3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s>
  <cellStyleXfs count="7">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3" fillId="6" borderId="0" applyNumberFormat="0" applyBorder="0" applyAlignment="0" applyProtection="0"/>
    <xf numFmtId="0" fontId="55" fillId="8" borderId="0" applyNumberFormat="0" applyBorder="0" applyAlignment="0" applyProtection="0"/>
  </cellStyleXfs>
  <cellXfs count="595">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31" fillId="0" borderId="0" xfId="0" applyFont="1" applyBorder="1" applyAlignment="1">
      <alignment horizontal="right"/>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26" fillId="0" borderId="0" xfId="0" applyFont="1" applyBorder="1"/>
    <xf numFmtId="0" fontId="30" fillId="0" borderId="0" xfId="0" applyFont="1" applyBorder="1"/>
    <xf numFmtId="0" fontId="24" fillId="0" borderId="17" xfId="0" applyFont="1" applyBorder="1" applyAlignment="1">
      <alignment horizontal="center" vertical="center" wrapText="1"/>
    </xf>
    <xf numFmtId="0" fontId="24" fillId="0" borderId="17" xfId="0" applyFont="1" applyBorder="1" applyAlignment="1">
      <alignment horizontal="center" vertical="top" wrapText="1"/>
    </xf>
    <xf numFmtId="0" fontId="0" fillId="0" borderId="0" xfId="0" applyBorder="1" applyAlignment="1">
      <alignment horizontal="left"/>
    </xf>
    <xf numFmtId="0" fontId="0" fillId="0" borderId="0" xfId="0" applyBorder="1" applyAlignment="1">
      <alignment horizontal="right"/>
    </xf>
    <xf numFmtId="0" fontId="26" fillId="0" borderId="19" xfId="0" applyFont="1" applyBorder="1"/>
    <xf numFmtId="0" fontId="26" fillId="0" borderId="20" xfId="0" applyFont="1" applyBorder="1"/>
    <xf numFmtId="0" fontId="23" fillId="0" borderId="20" xfId="0" applyFont="1" applyBorder="1"/>
    <xf numFmtId="0" fontId="38" fillId="0" borderId="20" xfId="0" applyFont="1" applyBorder="1" applyAlignment="1">
      <alignment horizontal="center"/>
    </xf>
    <xf numFmtId="0" fontId="17" fillId="0" borderId="20" xfId="0" applyFont="1" applyBorder="1" applyAlignment="1">
      <alignment horizontal="center"/>
    </xf>
    <xf numFmtId="0" fontId="38" fillId="0" borderId="16" xfId="0" applyFont="1" applyBorder="1" applyAlignment="1">
      <alignment horizontal="center"/>
    </xf>
    <xf numFmtId="0" fontId="12" fillId="0" borderId="20" xfId="0" applyFont="1" applyBorder="1"/>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1" fillId="0" borderId="0" xfId="0" applyFont="1" applyAlignment="1">
      <alignment horizontal="left" vertical="center"/>
    </xf>
    <xf numFmtId="0" fontId="6" fillId="0" borderId="0" xfId="0" applyFont="1" applyBorder="1" applyAlignment="1">
      <alignment horizontal="left" vertical="center" indent="3"/>
    </xf>
    <xf numFmtId="0" fontId="33" fillId="0" borderId="0" xfId="0" applyFont="1" applyBorder="1" applyAlignment="1">
      <alignment horizontal="left"/>
    </xf>
    <xf numFmtId="0" fontId="0" fillId="0" borderId="0" xfId="0" applyFont="1"/>
    <xf numFmtId="0" fontId="44" fillId="0" borderId="0" xfId="0" applyFont="1" applyAlignment="1">
      <alignment horizontal="center" vertical="center"/>
    </xf>
    <xf numFmtId="0" fontId="44"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Border="1" applyAlignment="1">
      <alignment horizontal="left" vertical="center"/>
    </xf>
    <xf numFmtId="0" fontId="41" fillId="0" borderId="0" xfId="0" applyFont="1" applyBorder="1" applyAlignment="1">
      <alignment horizontal="left" vertical="center"/>
    </xf>
    <xf numFmtId="0" fontId="15" fillId="0" borderId="0" xfId="0" applyFont="1" applyBorder="1" applyAlignment="1">
      <alignment horizontal="left" vertical="center" indent="3"/>
    </xf>
    <xf numFmtId="0" fontId="43" fillId="0" borderId="0" xfId="0" applyFont="1" applyBorder="1" applyAlignment="1">
      <alignment horizontal="left" vertical="center"/>
    </xf>
    <xf numFmtId="0" fontId="3" fillId="2" borderId="0" xfId="0" applyFont="1" applyFill="1" applyBorder="1" applyAlignment="1">
      <alignment vertical="center" wrapText="1"/>
    </xf>
    <xf numFmtId="0" fontId="37"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6" fillId="0" borderId="0" xfId="0" applyFont="1" applyBorder="1" applyAlignment="1">
      <alignment vertical="center" wrapText="1"/>
    </xf>
    <xf numFmtId="0" fontId="17" fillId="0" borderId="0" xfId="0" applyFont="1" applyBorder="1" applyAlignment="1">
      <alignment horizontal="left" vertical="center"/>
    </xf>
    <xf numFmtId="0" fontId="50" fillId="0" borderId="0" xfId="0" applyFont="1" applyBorder="1" applyAlignment="1">
      <alignment horizontal="left"/>
    </xf>
    <xf numFmtId="0" fontId="12" fillId="0" borderId="0" xfId="0" applyFont="1" applyBorder="1"/>
    <xf numFmtId="0" fontId="2" fillId="0" borderId="17" xfId="0" applyFont="1" applyBorder="1" applyAlignment="1">
      <alignment horizontal="center" vertical="center"/>
    </xf>
    <xf numFmtId="0" fontId="31" fillId="0" borderId="0" xfId="0" applyFont="1" applyBorder="1" applyAlignment="1">
      <alignment horizontal="right"/>
    </xf>
    <xf numFmtId="0" fontId="2" fillId="0" borderId="0" xfId="0" applyFont="1" applyBorder="1" applyAlignment="1">
      <alignment horizontal="left"/>
    </xf>
    <xf numFmtId="0" fontId="26" fillId="0" borderId="0" xfId="0" applyFont="1" applyBorder="1" applyAlignment="1"/>
    <xf numFmtId="0" fontId="24" fillId="0" borderId="17" xfId="0" applyFont="1" applyBorder="1" applyAlignment="1">
      <alignment horizontal="center" vertical="center" wrapText="1"/>
    </xf>
    <xf numFmtId="0" fontId="27" fillId="0" borderId="17" xfId="0" applyFont="1" applyBorder="1" applyAlignment="1">
      <alignment horizontal="center" vertical="top" wrapText="1"/>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2" fillId="0" borderId="17" xfId="0" applyFont="1" applyBorder="1"/>
    <xf numFmtId="0" fontId="13" fillId="0" borderId="17" xfId="0" applyFont="1" applyBorder="1"/>
    <xf numFmtId="165" fontId="37" fillId="0" borderId="17" xfId="0" applyNumberFormat="1" applyFont="1" applyBorder="1" applyAlignment="1">
      <alignment horizontal="center"/>
    </xf>
    <xf numFmtId="0" fontId="37" fillId="0" borderId="17" xfId="0" applyFont="1" applyBorder="1" applyAlignment="1">
      <alignment horizontal="center"/>
    </xf>
    <xf numFmtId="0" fontId="37" fillId="0" borderId="17" xfId="0" applyFont="1" applyBorder="1" applyAlignment="1">
      <alignment horizontal="center" vertical="center"/>
    </xf>
    <xf numFmtId="0" fontId="13" fillId="2" borderId="17" xfId="0" applyFont="1" applyFill="1" applyBorder="1" applyAlignment="1">
      <alignment horizontal="left" vertical="center" wrapText="1"/>
    </xf>
    <xf numFmtId="44" fontId="37" fillId="0" borderId="17" xfId="0" applyNumberFormat="1" applyFont="1" applyBorder="1"/>
    <xf numFmtId="0" fontId="37" fillId="0" borderId="17" xfId="0" applyNumberFormat="1" applyFont="1" applyBorder="1"/>
    <xf numFmtId="42" fontId="51" fillId="0" borderId="17" xfId="3"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3" fillId="2" borderId="17" xfId="0" applyFont="1" applyFill="1" applyBorder="1" applyAlignment="1">
      <alignment horizontal="center" vertical="center" wrapText="1"/>
    </xf>
    <xf numFmtId="0" fontId="13" fillId="0" borderId="17" xfId="0" applyFont="1" applyBorder="1" applyAlignment="1">
      <alignment horizontal="left" vertical="center"/>
    </xf>
    <xf numFmtId="0" fontId="13" fillId="2" borderId="17" xfId="0" applyFont="1" applyFill="1" applyBorder="1" applyAlignment="1">
      <alignment vertical="center" wrapText="1"/>
    </xf>
    <xf numFmtId="44" fontId="37" fillId="5" borderId="17" xfId="0" applyNumberFormat="1" applyFont="1" applyFill="1" applyBorder="1"/>
    <xf numFmtId="0" fontId="13" fillId="2" borderId="18" xfId="0" applyFont="1" applyFill="1" applyBorder="1" applyAlignment="1">
      <alignment horizontal="center" vertical="center" wrapText="1"/>
    </xf>
    <xf numFmtId="0" fontId="28" fillId="2" borderId="18" xfId="0" applyFont="1" applyFill="1" applyBorder="1" applyAlignment="1">
      <alignment horizontal="center" vertical="center"/>
    </xf>
    <xf numFmtId="0" fontId="13" fillId="0" borderId="18" xfId="0" applyFont="1" applyBorder="1" applyAlignment="1">
      <alignment horizontal="center" vertical="center"/>
    </xf>
    <xf numFmtId="0" fontId="13" fillId="0" borderId="17" xfId="0" applyFont="1" applyFill="1" applyBorder="1" applyAlignment="1">
      <alignment vertical="center"/>
    </xf>
    <xf numFmtId="0" fontId="30" fillId="0" borderId="0" xfId="0" applyFont="1"/>
    <xf numFmtId="44" fontId="23" fillId="0" borderId="0" xfId="1" applyFont="1" applyBorder="1"/>
    <xf numFmtId="44" fontId="0" fillId="0" borderId="0" xfId="1" applyFont="1" applyBorder="1"/>
    <xf numFmtId="44" fontId="23" fillId="0" borderId="0" xfId="1" applyFont="1" applyBorder="1" applyProtection="1"/>
    <xf numFmtId="44" fontId="38" fillId="0" borderId="0" xfId="1" applyFont="1" applyBorder="1" applyAlignment="1">
      <alignment horizontal="left"/>
    </xf>
    <xf numFmtId="44" fontId="17" fillId="0" borderId="0" xfId="1" applyFont="1" applyBorder="1"/>
    <xf numFmtId="44" fontId="38"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12" fillId="3" borderId="17" xfId="2" applyFont="1" applyBorder="1" applyAlignment="1" applyProtection="1">
      <alignment vertical="center" wrapText="1"/>
      <protection locked="0"/>
    </xf>
    <xf numFmtId="0" fontId="37" fillId="0" borderId="17" xfId="0" applyFont="1" applyBorder="1" applyAlignment="1" applyProtection="1">
      <alignment horizontal="center" vertical="center"/>
      <protection locked="0"/>
    </xf>
    <xf numFmtId="0" fontId="13" fillId="0" borderId="17" xfId="0" applyNumberFormat="1" applyFont="1" applyBorder="1" applyAlignment="1" applyProtection="1">
      <alignment horizontal="center" vertical="center"/>
      <protection locked="0"/>
    </xf>
    <xf numFmtId="44" fontId="37" fillId="5" borderId="21" xfId="0" applyNumberFormat="1" applyFont="1" applyFill="1" applyBorder="1" applyProtection="1">
      <protection locked="0"/>
    </xf>
    <xf numFmtId="0" fontId="26" fillId="0" borderId="0" xfId="0" applyFont="1" applyBorder="1" applyAlignment="1" applyProtection="1">
      <protection locked="0"/>
    </xf>
    <xf numFmtId="0" fontId="2" fillId="0" borderId="0" xfId="0" applyFont="1" applyBorder="1" applyProtection="1">
      <protection locked="0"/>
    </xf>
    <xf numFmtId="44" fontId="25" fillId="0" borderId="0" xfId="0" applyNumberFormat="1" applyFont="1" applyBorder="1" applyProtection="1">
      <protection locked="0"/>
    </xf>
    <xf numFmtId="0" fontId="25" fillId="0" borderId="0" xfId="0" applyFont="1" applyBorder="1" applyAlignment="1" applyProtection="1">
      <alignment horizontal="center"/>
      <protection locked="0"/>
    </xf>
    <xf numFmtId="9" fontId="25"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0" fontId="2" fillId="0" borderId="0" xfId="0" applyFont="1" applyBorder="1" applyAlignment="1" applyProtection="1">
      <alignment horizontal="center"/>
      <protection locked="0"/>
    </xf>
    <xf numFmtId="9" fontId="2" fillId="0" borderId="0" xfId="0" applyNumberFormat="1" applyFont="1" applyBorder="1" applyAlignment="1" applyProtection="1">
      <alignment horizontal="center"/>
      <protection locked="0"/>
    </xf>
    <xf numFmtId="44" fontId="12" fillId="0" borderId="0" xfId="1" applyFont="1" applyBorder="1" applyProtection="1">
      <protection locked="0"/>
    </xf>
    <xf numFmtId="0" fontId="22" fillId="0" borderId="0" xfId="0" applyNumberFormat="1" applyFont="1" applyBorder="1" applyAlignment="1" applyProtection="1">
      <alignment horizontal="center"/>
      <protection locked="0"/>
    </xf>
    <xf numFmtId="0" fontId="22" fillId="0" borderId="0" xfId="0"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44" fontId="23"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 fillId="0" borderId="8" xfId="0" applyFont="1" applyBorder="1" applyAlignment="1" applyProtection="1">
      <alignment vertical="top"/>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31" fillId="0" borderId="0" xfId="0" applyFont="1" applyBorder="1" applyAlignment="1" applyProtection="1">
      <alignment vertical="top"/>
      <protection locked="0"/>
    </xf>
    <xf numFmtId="0" fontId="3" fillId="0" borderId="9" xfId="0" applyFont="1" applyBorder="1" applyAlignment="1" applyProtection="1">
      <alignment vertical="top"/>
      <protection locked="0"/>
    </xf>
    <xf numFmtId="0" fontId="22" fillId="0" borderId="9" xfId="0" applyFont="1" applyBorder="1" applyAlignment="1" applyProtection="1">
      <alignment vertical="top"/>
      <protection locked="0"/>
    </xf>
    <xf numFmtId="0" fontId="22"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2" fillId="0" borderId="0" xfId="0" applyFont="1" applyBorder="1"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44" fontId="22" fillId="0" borderId="0" xfId="0" applyNumberFormat="1" applyFont="1" applyBorder="1" applyProtection="1">
      <protection locked="0"/>
    </xf>
    <xf numFmtId="10" fontId="22" fillId="0" borderId="0" xfId="0" applyNumberFormat="1" applyFont="1" applyBorder="1" applyProtection="1">
      <protection locked="0"/>
    </xf>
    <xf numFmtId="0" fontId="25" fillId="0" borderId="0" xfId="0" applyFont="1" applyBorder="1" applyProtection="1">
      <protection locked="0"/>
    </xf>
    <xf numFmtId="9" fontId="23" fillId="0" borderId="0" xfId="0" applyNumberFormat="1" applyFont="1" applyBorder="1" applyAlignment="1" applyProtection="1">
      <alignment horizontal="right"/>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24" fillId="0" borderId="0" xfId="0" applyFont="1" applyBorder="1" applyAlignment="1" applyProtection="1">
      <alignment vertical="top" wrapText="1"/>
      <protection locked="0"/>
    </xf>
    <xf numFmtId="0" fontId="25" fillId="0" borderId="0" xfId="0" applyFont="1" applyBorder="1" applyAlignment="1" applyProtection="1">
      <alignment horizontal="left"/>
      <protection locked="0"/>
    </xf>
    <xf numFmtId="6" fontId="25" fillId="0" borderId="0" xfId="0" applyNumberFormat="1" applyFont="1" applyBorder="1" applyAlignment="1" applyProtection="1">
      <alignment horizontal="left"/>
      <protection locked="0"/>
    </xf>
    <xf numFmtId="42" fontId="0" fillId="0" borderId="10" xfId="0" applyNumberFormat="1" applyBorder="1" applyProtection="1">
      <protection locked="0"/>
    </xf>
    <xf numFmtId="0" fontId="0" fillId="0" borderId="10" xfId="0" applyBorder="1" applyProtection="1">
      <protection locked="0"/>
    </xf>
    <xf numFmtId="44" fontId="2" fillId="0" borderId="0" xfId="1" applyFont="1" applyBorder="1" applyProtection="1">
      <protection locked="0"/>
    </xf>
    <xf numFmtId="164" fontId="25" fillId="0" borderId="0" xfId="1" applyNumberFormat="1" applyFont="1" applyBorder="1" applyAlignment="1" applyProtection="1">
      <alignment horizontal="left"/>
      <protection locked="0"/>
    </xf>
    <xf numFmtId="164" fontId="25"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22" fillId="0" borderId="0" xfId="1" applyFont="1" applyBorder="1" applyProtection="1">
      <protection locked="0"/>
    </xf>
    <xf numFmtId="44" fontId="23" fillId="0" borderId="14" xfId="1" applyFont="1" applyBorder="1" applyProtection="1">
      <protection locked="0"/>
    </xf>
    <xf numFmtId="44" fontId="2" fillId="0" borderId="0" xfId="0" applyNumberFormat="1" applyFont="1" applyBorder="1" applyProtection="1">
      <protection locked="0"/>
    </xf>
    <xf numFmtId="44" fontId="31" fillId="0" borderId="0" xfId="1" applyFont="1" applyBorder="1" applyAlignment="1" applyProtection="1">
      <alignment vertical="top"/>
      <protection locked="0"/>
    </xf>
    <xf numFmtId="0" fontId="37" fillId="0" borderId="9" xfId="0" applyFont="1" applyBorder="1" applyAlignment="1" applyProtection="1">
      <alignment vertical="top"/>
      <protection locked="0"/>
    </xf>
    <xf numFmtId="10"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0" fontId="2" fillId="0" borderId="0" xfId="0" applyFont="1" applyBorder="1" applyAlignment="1" applyProtection="1">
      <protection locked="0"/>
    </xf>
    <xf numFmtId="0" fontId="0" fillId="0" borderId="0" xfId="0" applyFill="1" applyBorder="1"/>
    <xf numFmtId="0" fontId="31" fillId="0" borderId="0" xfId="0" applyFont="1" applyBorder="1" applyAlignment="1">
      <alignment horizontal="right"/>
    </xf>
    <xf numFmtId="44" fontId="25" fillId="0" borderId="0" xfId="1" applyFont="1" applyBorder="1" applyProtection="1">
      <protection locked="0"/>
    </xf>
    <xf numFmtId="44" fontId="2" fillId="0" borderId="0" xfId="1" applyFont="1" applyBorder="1" applyAlignment="1" applyProtection="1">
      <protection locked="0"/>
    </xf>
    <xf numFmtId="0" fontId="3" fillId="0" borderId="8" xfId="0" applyFont="1" applyBorder="1" applyAlignment="1" applyProtection="1">
      <alignment horizontal="left" vertical="top"/>
      <protection locked="0"/>
    </xf>
    <xf numFmtId="0" fontId="25" fillId="0" borderId="0" xfId="0" applyFont="1" applyBorder="1" applyAlignment="1" applyProtection="1">
      <alignment horizontal="center"/>
      <protection locked="0"/>
    </xf>
    <xf numFmtId="0" fontId="25" fillId="0" borderId="0" xfId="0" applyFont="1" applyBorder="1" applyAlignment="1" applyProtection="1">
      <alignment horizontal="center" vertical="top" wrapText="1"/>
      <protection locked="0"/>
    </xf>
    <xf numFmtId="44" fontId="22" fillId="0" borderId="14" xfId="1" applyFont="1" applyBorder="1" applyProtection="1">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6" fillId="0" borderId="0" xfId="0" applyFont="1" applyBorder="1" applyAlignment="1" applyProtection="1">
      <alignment horizontal="left" vertical="center" wrapText="1"/>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1" xfId="0" applyFont="1" applyBorder="1" applyAlignment="1" applyProtection="1">
      <alignment horizontal="center"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0" xfId="0" applyFont="1" applyBorder="1" applyAlignment="1" applyProtection="1">
      <alignment horizontal="left" vertic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5" fillId="0" borderId="0" xfId="0" applyFont="1" applyBorder="1" applyAlignment="1" applyProtection="1">
      <alignment horizontal="center"/>
      <protection locked="0"/>
    </xf>
    <xf numFmtId="0" fontId="26" fillId="0" borderId="0" xfId="0" applyFont="1" applyBorder="1" applyAlignment="1" applyProtection="1">
      <protection locked="0"/>
    </xf>
    <xf numFmtId="0" fontId="25" fillId="0" borderId="0" xfId="0" applyFont="1" applyBorder="1" applyAlignment="1" applyProtection="1">
      <alignment horizontal="center" vertical="top" wrapText="1"/>
      <protection locked="0"/>
    </xf>
    <xf numFmtId="0" fontId="22" fillId="0" borderId="0" xfId="0" applyFont="1" applyBorder="1" applyAlignment="1" applyProtection="1">
      <protection locked="0"/>
    </xf>
    <xf numFmtId="0" fontId="0" fillId="0" borderId="0" xfId="0" applyBorder="1" applyAlignment="1" applyProtection="1">
      <protection locked="0"/>
    </xf>
    <xf numFmtId="0" fontId="22" fillId="0" borderId="0" xfId="0" applyFont="1" applyBorder="1" applyAlignment="1" applyProtection="1">
      <alignment horizontal="left" wrapText="1"/>
      <protection locked="0"/>
    </xf>
    <xf numFmtId="0" fontId="26" fillId="0" borderId="0" xfId="0" applyFont="1" applyBorder="1" applyAlignment="1" applyProtection="1">
      <alignment horizontal="left" vertical="top" wrapText="1"/>
      <protection locked="0"/>
    </xf>
    <xf numFmtId="0" fontId="17" fillId="0" borderId="0" xfId="0" applyFont="1" applyBorder="1" applyAlignment="1" applyProtection="1">
      <protection locked="0"/>
    </xf>
    <xf numFmtId="9" fontId="23" fillId="0" borderId="0" xfId="0" applyNumberFormat="1" applyFont="1" applyBorder="1" applyAlignment="1" applyProtection="1">
      <protection locked="0"/>
    </xf>
    <xf numFmtId="0" fontId="22" fillId="0" borderId="0" xfId="0" applyFont="1"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0" fillId="0" borderId="0" xfId="0"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2" fillId="0" borderId="0" xfId="0" applyFont="1" applyBorder="1" applyAlignment="1" applyProtection="1">
      <alignment vertical="top"/>
      <protection locked="0"/>
    </xf>
    <xf numFmtId="0" fontId="25" fillId="0" borderId="0" xfId="0" applyFont="1" applyBorder="1" applyAlignment="1" applyProtection="1">
      <alignment vertical="top"/>
      <protection locked="0"/>
    </xf>
    <xf numFmtId="43" fontId="2" fillId="0" borderId="0" xfId="0" applyNumberFormat="1" applyFont="1" applyBorder="1"/>
    <xf numFmtId="43" fontId="12" fillId="0" borderId="0" xfId="0" applyNumberFormat="1" applyFont="1" applyBorder="1"/>
    <xf numFmtId="44" fontId="13" fillId="0" borderId="0" xfId="1" applyFont="1" applyBorder="1" applyProtection="1">
      <protection locked="0"/>
    </xf>
    <xf numFmtId="44" fontId="3" fillId="0" borderId="0" xfId="1" applyFont="1" applyBorder="1" applyProtection="1">
      <protection locked="0"/>
    </xf>
    <xf numFmtId="44" fontId="33" fillId="0" borderId="0" xfId="1" applyFont="1" applyBorder="1" applyProtection="1">
      <protection locked="0"/>
    </xf>
    <xf numFmtId="0" fontId="22" fillId="0" borderId="0" xfId="0" applyFont="1" applyBorder="1" applyAlignment="1" applyProtection="1">
      <alignment horizontal="left"/>
      <protection locked="0"/>
    </xf>
    <xf numFmtId="0" fontId="17" fillId="0" borderId="0" xfId="0" applyFont="1" applyBorder="1" applyAlignment="1" applyProtection="1">
      <alignment horizontal="right"/>
    </xf>
    <xf numFmtId="44" fontId="26" fillId="0" borderId="0" xfId="1" applyFont="1" applyBorder="1" applyProtection="1"/>
    <xf numFmtId="9" fontId="23" fillId="0" borderId="0" xfId="0" applyNumberFormat="1" applyFont="1" applyBorder="1" applyAlignment="1" applyProtection="1">
      <alignment horizontal="right"/>
    </xf>
    <xf numFmtId="0" fontId="13" fillId="2" borderId="17" xfId="0" applyFont="1" applyFill="1" applyBorder="1" applyAlignment="1" applyProtection="1">
      <alignment horizontal="left" vertical="center" wrapText="1"/>
    </xf>
    <xf numFmtId="0" fontId="13" fillId="0" borderId="17" xfId="0" applyFont="1" applyBorder="1" applyAlignment="1" applyProtection="1">
      <alignment horizontal="left" vertical="center"/>
    </xf>
    <xf numFmtId="0" fontId="13" fillId="2" borderId="17" xfId="0" applyFont="1" applyFill="1" applyBorder="1" applyAlignment="1" applyProtection="1">
      <alignment vertical="center" wrapText="1"/>
    </xf>
    <xf numFmtId="0" fontId="13" fillId="0" borderId="17" xfId="0" applyFont="1" applyFill="1" applyBorder="1" applyAlignment="1" applyProtection="1">
      <alignment vertical="center"/>
    </xf>
    <xf numFmtId="0" fontId="6" fillId="0" borderId="20" xfId="0" applyFont="1" applyBorder="1" applyAlignment="1" applyProtection="1">
      <alignment horizontal="center" vertical="center"/>
      <protection locked="0"/>
    </xf>
    <xf numFmtId="0" fontId="6" fillId="0" borderId="9" xfId="0" applyFont="1" applyBorder="1" applyAlignment="1" applyProtection="1">
      <alignment vertical="center"/>
      <protection locked="0"/>
    </xf>
    <xf numFmtId="0" fontId="6" fillId="0" borderId="0" xfId="0" applyFont="1" applyBorder="1" applyAlignment="1" applyProtection="1">
      <alignment vertical="center"/>
      <protection locked="0"/>
    </xf>
    <xf numFmtId="0" fontId="54" fillId="0" borderId="9" xfId="0" applyFont="1" applyBorder="1" applyAlignment="1" applyProtection="1">
      <alignment vertical="center"/>
      <protection locked="0"/>
    </xf>
    <xf numFmtId="0" fontId="13" fillId="7" borderId="8" xfId="0" applyFont="1" applyFill="1" applyBorder="1" applyAlignment="1" applyProtection="1">
      <alignment horizontal="left" vertical="center" wrapText="1"/>
      <protection locked="0"/>
    </xf>
    <xf numFmtId="0" fontId="53" fillId="0" borderId="0" xfId="5" applyFill="1" applyBorder="1"/>
    <xf numFmtId="44" fontId="37" fillId="7" borderId="17" xfId="0" applyNumberFormat="1" applyFont="1" applyFill="1" applyBorder="1" applyAlignment="1" applyProtection="1">
      <alignment horizontal="center" vertical="center"/>
      <protection locked="0"/>
    </xf>
    <xf numFmtId="0" fontId="25" fillId="0" borderId="0" xfId="0" applyFont="1" applyBorder="1" applyAlignment="1" applyProtection="1">
      <protection locked="0"/>
    </xf>
    <xf numFmtId="0" fontId="25"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7" fillId="0" borderId="17" xfId="0" applyFont="1" applyBorder="1" applyAlignment="1">
      <alignment horizontal="center" vertical="center" wrapText="1"/>
    </xf>
    <xf numFmtId="0" fontId="24" fillId="0" borderId="17" xfId="0" applyFont="1" applyBorder="1" applyAlignment="1">
      <alignment horizontal="center" vertical="center" wrapText="1"/>
    </xf>
    <xf numFmtId="44" fontId="38" fillId="0" borderId="14" xfId="1" applyFont="1" applyBorder="1" applyAlignment="1">
      <alignment horizontal="left"/>
    </xf>
    <xf numFmtId="44" fontId="17" fillId="0" borderId="14" xfId="1" applyFont="1" applyBorder="1"/>
    <xf numFmtId="0" fontId="22" fillId="0" borderId="0" xfId="0" applyNumberFormat="1" applyFont="1" applyBorder="1" applyAlignment="1" applyProtection="1">
      <alignment horizontal="left"/>
      <protection locked="0"/>
    </xf>
    <xf numFmtId="0" fontId="31" fillId="0" borderId="0" xfId="0" applyFont="1" applyBorder="1" applyAlignment="1">
      <alignment horizontal="right"/>
    </xf>
    <xf numFmtId="0" fontId="25"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31" fillId="0" borderId="0" xfId="0" applyFont="1" applyBorder="1" applyAlignment="1">
      <alignment horizontal="right"/>
    </xf>
    <xf numFmtId="0" fontId="2" fillId="0" borderId="17" xfId="0" applyFont="1" applyBorder="1" applyAlignment="1">
      <alignment horizontal="center" vertical="center"/>
    </xf>
    <xf numFmtId="0" fontId="25"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22" fillId="0" borderId="0" xfId="0" applyFont="1" applyBorder="1" applyAlignment="1" applyProtection="1">
      <alignment horizontal="left" vertical="top" wrapText="1"/>
      <protection locked="0"/>
    </xf>
    <xf numFmtId="0" fontId="2" fillId="0" borderId="0" xfId="0" applyFont="1" applyBorder="1" applyAlignment="1" applyProtection="1">
      <alignment horizontal="center"/>
      <protection locked="0"/>
    </xf>
    <xf numFmtId="0" fontId="22" fillId="0" borderId="9"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7" fillId="0" borderId="17" xfId="0" applyFont="1" applyBorder="1" applyAlignment="1">
      <alignment horizontal="center" vertical="center" wrapText="1"/>
    </xf>
    <xf numFmtId="0" fontId="27" fillId="0" borderId="17" xfId="0" applyFont="1" applyBorder="1" applyAlignment="1">
      <alignment horizontal="center" vertical="top" wrapText="1"/>
    </xf>
    <xf numFmtId="0" fontId="31" fillId="0" borderId="0" xfId="0" applyFont="1" applyBorder="1" applyAlignment="1" applyProtection="1">
      <alignment horizontal="right"/>
      <protection locked="0"/>
    </xf>
    <xf numFmtId="0" fontId="24" fillId="0" borderId="19" xfId="0" applyFont="1" applyBorder="1" applyAlignment="1">
      <alignment horizontal="center" vertical="center" wrapText="1"/>
    </xf>
    <xf numFmtId="0" fontId="3" fillId="0" borderId="8" xfId="0" applyFont="1" applyBorder="1" applyAlignment="1" applyProtection="1">
      <alignment vertical="top"/>
    </xf>
    <xf numFmtId="14" fontId="44" fillId="0" borderId="0" xfId="0" applyNumberFormat="1" applyFont="1"/>
    <xf numFmtId="0" fontId="12" fillId="3" borderId="8" xfId="2" applyFont="1" applyBorder="1" applyAlignment="1">
      <alignment horizontal="right" vertical="center" wrapText="1"/>
    </xf>
    <xf numFmtId="10" fontId="12" fillId="7" borderId="16" xfId="4" applyNumberFormat="1" applyFont="1" applyFill="1" applyBorder="1" applyAlignment="1" applyProtection="1">
      <alignment horizontal="center" vertical="center" wrapText="1"/>
      <protection locked="0"/>
    </xf>
    <xf numFmtId="0" fontId="12" fillId="3" borderId="13" xfId="2" applyFont="1" applyBorder="1" applyAlignment="1">
      <alignment horizontal="right" vertical="center" wrapText="1"/>
    </xf>
    <xf numFmtId="164" fontId="12" fillId="7" borderId="16" xfId="1" applyNumberFormat="1" applyFont="1" applyFill="1" applyBorder="1" applyAlignment="1" applyProtection="1">
      <alignment horizontal="center" vertical="center" wrapText="1"/>
      <protection locked="0"/>
    </xf>
    <xf numFmtId="0" fontId="13" fillId="7" borderId="17" xfId="0" applyFont="1" applyFill="1" applyBorder="1" applyAlignment="1" applyProtection="1">
      <alignment horizontal="left" vertical="center" wrapText="1"/>
      <protection locked="0"/>
    </xf>
    <xf numFmtId="0" fontId="13" fillId="7" borderId="21" xfId="0" applyFont="1" applyFill="1" applyBorder="1" applyAlignment="1" applyProtection="1">
      <alignment horizontal="left" vertical="center" wrapText="1"/>
      <protection locked="0"/>
    </xf>
    <xf numFmtId="49" fontId="13" fillId="7" borderId="19" xfId="0" applyNumberFormat="1" applyFont="1" applyFill="1" applyBorder="1" applyAlignment="1" applyProtection="1">
      <alignment horizontal="left" vertical="center" wrapText="1"/>
      <protection locked="0"/>
    </xf>
    <xf numFmtId="0" fontId="13" fillId="7" borderId="16" xfId="0" applyFont="1" applyFill="1" applyBorder="1" applyAlignment="1" applyProtection="1">
      <alignment horizontal="left" vertical="center" wrapText="1"/>
      <protection locked="0"/>
    </xf>
    <xf numFmtId="0" fontId="0" fillId="0" borderId="0" xfId="0" applyAlignment="1">
      <alignment wrapText="1"/>
    </xf>
    <xf numFmtId="0" fontId="55" fillId="8" borderId="0" xfId="6" applyBorder="1" applyAlignment="1">
      <alignment vertical="center"/>
    </xf>
    <xf numFmtId="0" fontId="22" fillId="0" borderId="0" xfId="0" applyFont="1" applyBorder="1" applyAlignment="1" applyProtection="1">
      <alignment horizontal="left" vertical="top" wrapText="1"/>
      <protection locked="0"/>
    </xf>
    <xf numFmtId="0" fontId="13" fillId="2" borderId="17" xfId="0" applyFont="1" applyFill="1" applyBorder="1" applyAlignment="1">
      <alignment horizontal="left" vertical="center" wrapText="1"/>
    </xf>
    <xf numFmtId="0" fontId="37" fillId="0" borderId="17" xfId="0" applyFont="1" applyBorder="1" applyAlignment="1">
      <alignment horizontal="center"/>
    </xf>
    <xf numFmtId="0" fontId="22" fillId="0" borderId="0" xfId="0" applyFont="1" applyBorder="1" applyAlignment="1" applyProtection="1">
      <alignment horizontal="left" vertical="top" wrapText="1"/>
      <protection locked="0"/>
    </xf>
    <xf numFmtId="0" fontId="26" fillId="0" borderId="0" xfId="0" applyFont="1" applyBorder="1" applyAlignment="1" applyProtection="1">
      <protection locked="0"/>
    </xf>
    <xf numFmtId="0" fontId="25" fillId="0" borderId="0" xfId="0" applyFont="1" applyBorder="1" applyAlignment="1" applyProtection="1">
      <protection locked="0"/>
    </xf>
    <xf numFmtId="0" fontId="22" fillId="0" borderId="0" xfId="0" applyFont="1" applyBorder="1" applyAlignment="1" applyProtection="1">
      <alignment horizontal="left" vertical="top" wrapText="1"/>
      <protection locked="0"/>
    </xf>
    <xf numFmtId="0" fontId="26" fillId="9" borderId="0" xfId="0" applyFont="1" applyFill="1" applyBorder="1"/>
    <xf numFmtId="0" fontId="25" fillId="9" borderId="0" xfId="0" applyFont="1" applyFill="1" applyBorder="1"/>
    <xf numFmtId="0" fontId="0" fillId="9" borderId="0" xfId="0" applyFill="1" applyBorder="1"/>
    <xf numFmtId="44" fontId="38" fillId="9" borderId="0" xfId="1" applyFont="1" applyFill="1" applyBorder="1" applyAlignment="1">
      <alignment horizontal="left"/>
    </xf>
    <xf numFmtId="44" fontId="17" fillId="9" borderId="0" xfId="1" applyFont="1" applyFill="1" applyBorder="1"/>
    <xf numFmtId="0" fontId="0" fillId="9" borderId="0" xfId="0" applyFill="1" applyBorder="1" applyProtection="1">
      <protection hidden="1"/>
    </xf>
    <xf numFmtId="0" fontId="0" fillId="0" borderId="0" xfId="0" applyBorder="1" applyProtection="1">
      <protection hidden="1"/>
    </xf>
    <xf numFmtId="0" fontId="24" fillId="9" borderId="17" xfId="0" applyFont="1" applyFill="1" applyBorder="1" applyAlignment="1" applyProtection="1">
      <alignment horizontal="center" vertical="center" wrapText="1"/>
      <protection hidden="1"/>
    </xf>
    <xf numFmtId="0" fontId="25" fillId="9" borderId="9" xfId="0" applyFont="1" applyFill="1" applyBorder="1" applyAlignment="1" applyProtection="1">
      <alignment horizontal="left" vertical="top" wrapText="1"/>
      <protection hidden="1"/>
    </xf>
    <xf numFmtId="0" fontId="22" fillId="9" borderId="9" xfId="0" applyFont="1" applyFill="1" applyBorder="1" applyAlignment="1" applyProtection="1">
      <alignment horizontal="left" vertical="top" wrapText="1"/>
      <protection hidden="1"/>
    </xf>
    <xf numFmtId="44" fontId="2" fillId="9" borderId="0" xfId="1" applyFont="1" applyFill="1" applyBorder="1" applyProtection="1">
      <protection hidden="1"/>
    </xf>
    <xf numFmtId="0" fontId="25" fillId="0" borderId="0" xfId="0" applyFont="1" applyBorder="1" applyAlignment="1" applyProtection="1">
      <alignment vertical="top"/>
      <protection hidden="1"/>
    </xf>
    <xf numFmtId="0" fontId="22" fillId="9" borderId="0" xfId="0" applyFont="1" applyFill="1" applyBorder="1" applyAlignment="1" applyProtection="1">
      <alignment horizontal="left" vertical="top" wrapText="1"/>
      <protection hidden="1"/>
    </xf>
    <xf numFmtId="44" fontId="2" fillId="9" borderId="14" xfId="1" applyFont="1" applyFill="1" applyBorder="1" applyProtection="1">
      <protection hidden="1"/>
    </xf>
    <xf numFmtId="0" fontId="25" fillId="0" borderId="0" xfId="0" applyFont="1" applyBorder="1" applyAlignment="1" applyProtection="1">
      <alignment horizontal="left" vertical="top"/>
      <protection hidden="1"/>
    </xf>
    <xf numFmtId="0" fontId="25" fillId="0" borderId="0" xfId="0" applyFont="1" applyBorder="1" applyAlignment="1" applyProtection="1">
      <alignment horizontal="left" vertical="top" wrapText="1"/>
      <protection hidden="1"/>
    </xf>
    <xf numFmtId="9" fontId="23" fillId="9" borderId="0" xfId="0" applyNumberFormat="1" applyFont="1" applyFill="1" applyBorder="1" applyAlignment="1" applyProtection="1">
      <alignment horizontal="right"/>
      <protection hidden="1"/>
    </xf>
    <xf numFmtId="44" fontId="23" fillId="9" borderId="0" xfId="1" applyFont="1" applyFill="1" applyBorder="1" applyProtection="1">
      <protection hidden="1"/>
    </xf>
    <xf numFmtId="6" fontId="25" fillId="0" borderId="0" xfId="0" applyNumberFormat="1" applyFont="1" applyAlignment="1" applyProtection="1">
      <alignment horizontal="left"/>
      <protection hidden="1"/>
    </xf>
    <xf numFmtId="44" fontId="0" fillId="9" borderId="0" xfId="1" applyFont="1" applyFill="1" applyBorder="1" applyProtection="1">
      <protection hidden="1"/>
    </xf>
    <xf numFmtId="44" fontId="22" fillId="9" borderId="0" xfId="1" applyFont="1" applyFill="1" applyBorder="1" applyProtection="1">
      <protection hidden="1"/>
    </xf>
    <xf numFmtId="44" fontId="22" fillId="9" borderId="14" xfId="1" applyFont="1" applyFill="1" applyBorder="1" applyProtection="1">
      <protection hidden="1"/>
    </xf>
    <xf numFmtId="0" fontId="0" fillId="9" borderId="0" xfId="0" applyFill="1" applyBorder="1" applyAlignment="1" applyProtection="1">
      <alignment horizontal="left" vertical="top" wrapText="1"/>
      <protection hidden="1"/>
    </xf>
    <xf numFmtId="0" fontId="17" fillId="9" borderId="0" xfId="0" applyFont="1" applyFill="1" applyBorder="1" applyAlignment="1" applyProtection="1">
      <alignment horizontal="right"/>
      <protection hidden="1"/>
    </xf>
    <xf numFmtId="44" fontId="19" fillId="9" borderId="0" xfId="1" applyFont="1" applyFill="1" applyBorder="1" applyProtection="1">
      <protection hidden="1"/>
    </xf>
    <xf numFmtId="0" fontId="31" fillId="9" borderId="0" xfId="0" applyFont="1" applyFill="1" applyBorder="1" applyAlignment="1" applyProtection="1">
      <alignment horizontal="right"/>
      <protection hidden="1"/>
    </xf>
    <xf numFmtId="0" fontId="22" fillId="0" borderId="0" xfId="0" applyFont="1" applyProtection="1">
      <protection hidden="1"/>
    </xf>
    <xf numFmtId="0" fontId="3" fillId="9" borderId="8" xfId="0" applyFont="1" applyFill="1" applyBorder="1" applyAlignment="1" applyProtection="1">
      <alignment vertical="top"/>
      <protection hidden="1"/>
    </xf>
    <xf numFmtId="0" fontId="31" fillId="9" borderId="9" xfId="0" applyFont="1" applyFill="1" applyBorder="1" applyAlignment="1" applyProtection="1">
      <alignment vertical="top"/>
      <protection hidden="1"/>
    </xf>
    <xf numFmtId="0" fontId="31" fillId="9" borderId="10" xfId="0" applyFont="1" applyFill="1" applyBorder="1" applyAlignment="1" applyProtection="1">
      <alignment vertical="top"/>
      <protection hidden="1"/>
    </xf>
    <xf numFmtId="0" fontId="22" fillId="9" borderId="9" xfId="0" applyFont="1" applyFill="1" applyBorder="1" applyAlignment="1" applyProtection="1">
      <alignment vertical="top"/>
      <protection hidden="1"/>
    </xf>
    <xf numFmtId="0" fontId="22" fillId="9" borderId="10" xfId="0" applyFont="1" applyFill="1" applyBorder="1" applyAlignment="1" applyProtection="1">
      <alignment vertical="top"/>
      <protection hidden="1"/>
    </xf>
    <xf numFmtId="0" fontId="12" fillId="9" borderId="17" xfId="0" applyFont="1" applyFill="1" applyBorder="1"/>
    <xf numFmtId="0" fontId="37" fillId="9" borderId="17" xfId="0" applyFont="1" applyFill="1" applyBorder="1" applyAlignment="1">
      <alignment horizontal="center"/>
    </xf>
    <xf numFmtId="44" fontId="37" fillId="9" borderId="17" xfId="0" applyNumberFormat="1" applyFont="1" applyFill="1" applyBorder="1"/>
    <xf numFmtId="0" fontId="22" fillId="0" borderId="9" xfId="0" applyFont="1" applyBorder="1" applyAlignment="1" applyProtection="1">
      <alignment horizontal="left" vertical="top" wrapText="1"/>
      <protection hidden="1"/>
    </xf>
    <xf numFmtId="0" fontId="22" fillId="0" borderId="0" xfId="0" applyFont="1" applyBorder="1" applyAlignment="1" applyProtection="1">
      <alignment horizontal="left" vertical="top" wrapText="1"/>
      <protection hidden="1"/>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6" fontId="25" fillId="0" borderId="0" xfId="0" applyNumberFormat="1" applyFont="1" applyBorder="1" applyAlignment="1" applyProtection="1">
      <alignment horizontal="left"/>
      <protection locked="0"/>
    </xf>
    <xf numFmtId="0" fontId="22" fillId="0" borderId="0" xfId="0" applyFont="1" applyBorder="1" applyAlignment="1" applyProtection="1">
      <alignment horizontal="left" vertical="top" wrapText="1"/>
      <protection locked="0"/>
    </xf>
    <xf numFmtId="0" fontId="23" fillId="0" borderId="0" xfId="0" applyFont="1" applyBorder="1" applyAlignment="1" applyProtection="1">
      <alignment horizontal="right"/>
    </xf>
    <xf numFmtId="0" fontId="22" fillId="0" borderId="0"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23" fillId="0" borderId="0" xfId="0" applyFont="1" applyBorder="1" applyAlignment="1" applyProtection="1">
      <alignment horizontal="right"/>
      <protection locked="0"/>
    </xf>
    <xf numFmtId="44" fontId="3" fillId="0" borderId="0" xfId="1" applyFont="1" applyBorder="1" applyProtection="1"/>
    <xf numFmtId="0" fontId="22" fillId="0" borderId="0" xfId="0" applyFont="1" applyAlignment="1" applyProtection="1">
      <alignment horizontal="center"/>
      <protection locked="0"/>
    </xf>
    <xf numFmtId="44" fontId="22" fillId="0" borderId="0" xfId="0" applyNumberFormat="1" applyFont="1" applyProtection="1">
      <protection locked="0"/>
    </xf>
    <xf numFmtId="0" fontId="0" fillId="0" borderId="17" xfId="0" applyBorder="1" applyAlignment="1">
      <alignment horizontal="center" vertical="center" wrapText="1"/>
    </xf>
    <xf numFmtId="10" fontId="0" fillId="7" borderId="17" xfId="4" applyNumberFormat="1" applyFont="1" applyFill="1" applyBorder="1" applyAlignment="1" applyProtection="1">
      <alignment horizontal="left" vertical="center"/>
      <protection locked="0"/>
    </xf>
    <xf numFmtId="0" fontId="0" fillId="0" borderId="17" xfId="0" applyBorder="1" applyAlignment="1">
      <alignment horizontal="center" vertical="center"/>
    </xf>
    <xf numFmtId="0" fontId="0" fillId="10" borderId="17" xfId="0" applyFill="1" applyBorder="1" applyAlignment="1">
      <alignment horizontal="right"/>
    </xf>
    <xf numFmtId="0" fontId="0" fillId="10" borderId="17" xfId="0" applyFill="1" applyBorder="1" applyAlignment="1">
      <alignment vertical="center" wrapText="1"/>
    </xf>
    <xf numFmtId="44" fontId="0" fillId="7" borderId="17" xfId="1" applyFont="1" applyFill="1" applyBorder="1" applyAlignment="1" applyProtection="1">
      <alignment horizontal="center" vertical="center" wrapText="1"/>
      <protection locked="0"/>
    </xf>
    <xf numFmtId="0" fontId="60" fillId="10" borderId="17" xfId="0" applyFont="1" applyFill="1" applyBorder="1"/>
    <xf numFmtId="0" fontId="0" fillId="0" borderId="17" xfId="0" applyBorder="1" applyAlignment="1">
      <alignment horizontal="right"/>
    </xf>
    <xf numFmtId="0" fontId="0" fillId="0" borderId="17" xfId="0" applyBorder="1" applyAlignment="1">
      <alignment vertical="center" wrapText="1"/>
    </xf>
    <xf numFmtId="44" fontId="0" fillId="0" borderId="17" xfId="1" applyFont="1" applyFill="1" applyBorder="1" applyAlignment="1" applyProtection="1">
      <alignment horizontal="center" wrapText="1"/>
    </xf>
    <xf numFmtId="0" fontId="60" fillId="0" borderId="17" xfId="0" applyFont="1" applyBorder="1"/>
    <xf numFmtId="44" fontId="0" fillId="11" borderId="17" xfId="1" applyFont="1" applyFill="1" applyBorder="1" applyAlignment="1" applyProtection="1">
      <alignment horizontal="center" vertical="center" wrapText="1"/>
    </xf>
    <xf numFmtId="44" fontId="0" fillId="11" borderId="17" xfId="1" applyFont="1" applyFill="1" applyBorder="1" applyAlignment="1" applyProtection="1">
      <alignment horizontal="center" wrapText="1"/>
    </xf>
    <xf numFmtId="0" fontId="0" fillId="12" borderId="17" xfId="0" applyFill="1" applyBorder="1" applyAlignment="1">
      <alignment horizontal="right"/>
    </xf>
    <xf numFmtId="0" fontId="0" fillId="12" borderId="17" xfId="0" applyFill="1" applyBorder="1" applyAlignment="1">
      <alignment vertical="center" wrapText="1"/>
    </xf>
    <xf numFmtId="0" fontId="0" fillId="0" borderId="17" xfId="0" applyBorder="1"/>
    <xf numFmtId="44" fontId="0" fillId="0" borderId="17" xfId="1" applyFont="1" applyBorder="1" applyAlignment="1" applyProtection="1">
      <alignment horizontal="center" wrapText="1"/>
    </xf>
    <xf numFmtId="0" fontId="56" fillId="0" borderId="17" xfId="0" applyFont="1" applyBorder="1"/>
    <xf numFmtId="0" fontId="0" fillId="12" borderId="17" xfId="0" applyFill="1" applyBorder="1"/>
    <xf numFmtId="0" fontId="0" fillId="10" borderId="17" xfId="0" applyFill="1" applyBorder="1"/>
    <xf numFmtId="49" fontId="0" fillId="10" borderId="17" xfId="0" applyNumberFormat="1" applyFill="1" applyBorder="1" applyAlignment="1">
      <alignment horizontal="right"/>
    </xf>
    <xf numFmtId="44" fontId="0" fillId="7" borderId="17" xfId="1" applyFont="1" applyFill="1" applyBorder="1" applyAlignment="1" applyProtection="1">
      <alignment horizontal="center" vertical="center"/>
      <protection locked="0"/>
    </xf>
    <xf numFmtId="44" fontId="0" fillId="7" borderId="17" xfId="1" applyFont="1" applyFill="1" applyBorder="1" applyAlignment="1" applyProtection="1">
      <alignment horizontal="center"/>
      <protection locked="0"/>
    </xf>
    <xf numFmtId="44" fontId="0" fillId="11" borderId="17" xfId="1" applyFont="1" applyFill="1" applyBorder="1" applyAlignment="1" applyProtection="1">
      <alignment horizontal="center"/>
    </xf>
    <xf numFmtId="0" fontId="0" fillId="10" borderId="19" xfId="0" applyFill="1" applyBorder="1" applyAlignment="1">
      <alignment horizontal="left" vertical="center"/>
    </xf>
    <xf numFmtId="0" fontId="0" fillId="10" borderId="20" xfId="0" applyFill="1" applyBorder="1" applyAlignment="1">
      <alignment horizontal="left" vertical="center"/>
    </xf>
    <xf numFmtId="0" fontId="0" fillId="10" borderId="16" xfId="0" applyFill="1" applyBorder="1" applyAlignment="1">
      <alignment horizontal="left" vertical="center"/>
    </xf>
    <xf numFmtId="44" fontId="0" fillId="13" borderId="17" xfId="1" applyFont="1" applyFill="1" applyBorder="1" applyAlignment="1" applyProtection="1">
      <alignment horizontal="center"/>
    </xf>
    <xf numFmtId="44" fontId="0" fillId="13" borderId="17" xfId="1" applyFont="1" applyFill="1" applyBorder="1" applyAlignment="1" applyProtection="1">
      <alignment horizontal="left"/>
    </xf>
    <xf numFmtId="0" fontId="0" fillId="0" borderId="0" xfId="0" applyAlignment="1">
      <alignment horizontal="center" wrapText="1"/>
    </xf>
    <xf numFmtId="44" fontId="0" fillId="13" borderId="17" xfId="0" applyNumberFormat="1" applyFill="1" applyBorder="1"/>
    <xf numFmtId="44" fontId="0" fillId="0" borderId="0" xfId="1" applyFont="1" applyAlignment="1" applyProtection="1">
      <alignment horizontal="left" wrapText="1"/>
    </xf>
    <xf numFmtId="0" fontId="0" fillId="0" borderId="0" xfId="0" applyAlignment="1">
      <alignment horizontal="left" wrapText="1"/>
    </xf>
    <xf numFmtId="44" fontId="0" fillId="0" borderId="0" xfId="1" applyFont="1" applyAlignment="1" applyProtection="1">
      <alignment horizontal="center" wrapText="1"/>
    </xf>
    <xf numFmtId="0" fontId="33" fillId="0" borderId="0" xfId="0" applyFont="1"/>
    <xf numFmtId="0" fontId="0" fillId="0" borderId="0" xfId="0" applyAlignment="1">
      <alignment horizontal="center"/>
    </xf>
    <xf numFmtId="44" fontId="0" fillId="11" borderId="17" xfId="1" applyFont="1" applyFill="1" applyBorder="1" applyAlignment="1">
      <alignment horizontal="center" vertical="center" wrapText="1"/>
    </xf>
    <xf numFmtId="44" fontId="0" fillId="0" borderId="0" xfId="1" applyNumberFormat="1" applyFont="1" applyAlignment="1" applyProtection="1">
      <alignment horizontal="left" wrapText="1"/>
    </xf>
    <xf numFmtId="0" fontId="25" fillId="0" borderId="0" xfId="0" applyFont="1" applyBorder="1" applyAlignment="1" applyProtection="1">
      <protection locked="0"/>
    </xf>
    <xf numFmtId="0" fontId="22" fillId="0" borderId="0" xfId="0" applyFont="1" applyBorder="1" applyAlignment="1" applyProtection="1">
      <alignment horizontal="left" vertical="top" wrapText="1"/>
      <protection locked="0"/>
    </xf>
    <xf numFmtId="44" fontId="0" fillId="0" borderId="17" xfId="1" applyFont="1" applyFill="1" applyBorder="1" applyAlignment="1" applyProtection="1">
      <alignment horizontal="center" vertical="center" wrapText="1"/>
    </xf>
    <xf numFmtId="44" fontId="0" fillId="0" borderId="17" xfId="1" applyFont="1" applyFill="1" applyBorder="1" applyAlignment="1" applyProtection="1">
      <alignment horizontal="center" vertical="center"/>
    </xf>
    <xf numFmtId="44" fontId="0" fillId="0" borderId="17" xfId="1" applyFont="1" applyFill="1" applyBorder="1" applyAlignment="1" applyProtection="1">
      <alignment horizontal="center"/>
    </xf>
    <xf numFmtId="44" fontId="23" fillId="0" borderId="14" xfId="1" applyFont="1" applyBorder="1" applyProtection="1"/>
    <xf numFmtId="42" fontId="25" fillId="0" borderId="0" xfId="0" applyNumberFormat="1" applyFont="1" applyBorder="1" applyProtection="1">
      <protection locked="0"/>
    </xf>
    <xf numFmtId="42" fontId="22" fillId="0" borderId="0" xfId="1" applyNumberFormat="1" applyFont="1" applyBorder="1" applyProtection="1">
      <protection locked="0"/>
    </xf>
    <xf numFmtId="42" fontId="22" fillId="0" borderId="14" xfId="1" applyNumberFormat="1" applyFont="1" applyBorder="1" applyProtection="1">
      <protection locked="0"/>
    </xf>
    <xf numFmtId="44" fontId="26" fillId="0" borderId="14" xfId="1" applyFont="1" applyBorder="1" applyProtection="1"/>
    <xf numFmtId="0" fontId="25" fillId="0" borderId="9" xfId="0" applyFont="1" applyBorder="1" applyAlignment="1" applyProtection="1">
      <alignment horizontal="left" vertical="top" wrapText="1"/>
    </xf>
    <xf numFmtId="0" fontId="25" fillId="0" borderId="0" xfId="0" applyFont="1" applyBorder="1" applyAlignment="1" applyProtection="1">
      <alignment horizontal="left" vertical="top" wrapText="1"/>
    </xf>
    <xf numFmtId="0" fontId="6" fillId="0" borderId="0" xfId="0" applyFont="1" applyBorder="1" applyAlignment="1">
      <alignment horizontal="left" vertical="center" wrapText="1"/>
    </xf>
    <xf numFmtId="0" fontId="29" fillId="0" borderId="0" xfId="0" applyFont="1" applyBorder="1" applyAlignment="1">
      <alignment horizontal="center" vertical="center"/>
    </xf>
    <xf numFmtId="0" fontId="46" fillId="0" borderId="0" xfId="0" applyFont="1" applyBorder="1" applyAlignment="1">
      <alignment horizontal="center" vertical="center" wrapText="1"/>
    </xf>
    <xf numFmtId="0" fontId="41" fillId="0" borderId="0" xfId="0" applyFont="1" applyBorder="1" applyAlignment="1">
      <alignment horizontal="center" vertical="center" wrapText="1"/>
    </xf>
    <xf numFmtId="0" fontId="15" fillId="0" borderId="0" xfId="0" applyFont="1" applyBorder="1" applyAlignment="1">
      <alignment horizontal="left" vertical="center" wrapText="1"/>
    </xf>
    <xf numFmtId="0" fontId="41" fillId="0" borderId="0" xfId="0" applyFont="1" applyBorder="1" applyAlignment="1">
      <alignment horizontal="left" vertical="center" wrapText="1"/>
    </xf>
    <xf numFmtId="0" fontId="6" fillId="0" borderId="0" xfId="0" applyFont="1" applyBorder="1" applyAlignment="1">
      <alignment horizontal="center" vertical="center" wrapText="1"/>
    </xf>
    <xf numFmtId="0" fontId="41" fillId="0" borderId="0" xfId="0" applyFont="1" applyBorder="1" applyAlignment="1">
      <alignment horizontal="left" vertical="center" wrapText="1" indent="2"/>
    </xf>
    <xf numFmtId="0" fontId="46" fillId="0" borderId="0" xfId="0" applyFont="1" applyBorder="1" applyAlignment="1">
      <alignment horizontal="center" vertical="top" wrapText="1"/>
    </xf>
    <xf numFmtId="0" fontId="16" fillId="0" borderId="0" xfId="0" applyFont="1" applyBorder="1" applyAlignment="1">
      <alignment horizontal="left" vertical="center" wrapText="1"/>
    </xf>
    <xf numFmtId="0" fontId="37" fillId="0" borderId="17" xfId="0" applyFont="1" applyBorder="1" applyAlignment="1">
      <alignment horizontal="center"/>
    </xf>
    <xf numFmtId="44" fontId="37" fillId="0" borderId="17" xfId="0" applyNumberFormat="1" applyFont="1" applyBorder="1" applyAlignment="1">
      <alignment horizontal="center"/>
    </xf>
    <xf numFmtId="0" fontId="13" fillId="0" borderId="17" xfId="0" applyFont="1" applyFill="1" applyBorder="1" applyAlignment="1">
      <alignment horizontal="left"/>
    </xf>
    <xf numFmtId="0" fontId="12" fillId="0" borderId="17" xfId="0" applyFont="1" applyBorder="1" applyAlignment="1">
      <alignment horizontal="left"/>
    </xf>
    <xf numFmtId="0" fontId="12" fillId="0" borderId="17" xfId="2" applyFont="1" applyFill="1" applyBorder="1" applyAlignment="1" applyProtection="1">
      <alignment horizontal="left" vertical="center" wrapText="1"/>
    </xf>
    <xf numFmtId="0" fontId="12" fillId="0" borderId="17" xfId="0" applyFont="1" applyFill="1" applyBorder="1" applyAlignment="1">
      <alignment horizontal="left"/>
    </xf>
    <xf numFmtId="0" fontId="37" fillId="0" borderId="17" xfId="0" applyFont="1" applyBorder="1" applyAlignment="1">
      <alignment horizontal="center" vertical="center"/>
    </xf>
    <xf numFmtId="0" fontId="37" fillId="0" borderId="17" xfId="0" applyFont="1" applyBorder="1" applyAlignment="1" applyProtection="1">
      <alignment horizontal="center" vertical="center"/>
    </xf>
    <xf numFmtId="0" fontId="13" fillId="2" borderId="17" xfId="0" applyFont="1" applyFill="1" applyBorder="1" applyAlignment="1">
      <alignment horizontal="left" vertical="center" wrapText="1"/>
    </xf>
    <xf numFmtId="165" fontId="37" fillId="0" borderId="17" xfId="0" applyNumberFormat="1" applyFont="1" applyBorder="1" applyAlignment="1">
      <alignment horizontal="center"/>
    </xf>
    <xf numFmtId="0" fontId="37" fillId="9" borderId="17" xfId="0" applyFont="1" applyFill="1" applyBorder="1" applyAlignment="1">
      <alignment horizontal="center"/>
    </xf>
    <xf numFmtId="44" fontId="37" fillId="9" borderId="17" xfId="0" applyNumberFormat="1" applyFont="1" applyFill="1" applyBorder="1" applyAlignment="1">
      <alignment horizontal="center"/>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2" borderId="19"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0" fontId="12" fillId="2" borderId="29" xfId="0" applyFont="1" applyFill="1" applyBorder="1" applyAlignment="1" applyProtection="1">
      <alignment horizontal="left" wrapText="1"/>
    </xf>
    <xf numFmtId="0" fontId="12" fillId="2" borderId="30" xfId="0" applyFont="1" applyFill="1" applyBorder="1" applyAlignment="1" applyProtection="1">
      <alignment horizontal="left" wrapText="1"/>
    </xf>
    <xf numFmtId="0" fontId="12" fillId="2" borderId="31" xfId="0" applyFont="1" applyFill="1" applyBorder="1" applyAlignment="1" applyProtection="1">
      <alignment horizontal="left" wrapText="1"/>
    </xf>
    <xf numFmtId="44" fontId="56" fillId="6" borderId="29" xfId="5" applyNumberFormat="1" applyFont="1" applyBorder="1" applyAlignment="1" applyProtection="1">
      <alignment horizontal="center"/>
    </xf>
    <xf numFmtId="44" fontId="56" fillId="6" borderId="31" xfId="5" applyNumberFormat="1" applyFont="1" applyBorder="1" applyAlignment="1" applyProtection="1">
      <alignment horizontal="center"/>
    </xf>
    <xf numFmtId="165" fontId="57" fillId="0" borderId="8" xfId="0" applyNumberFormat="1" applyFont="1" applyBorder="1" applyAlignment="1">
      <alignment horizontal="center"/>
    </xf>
    <xf numFmtId="165" fontId="57" fillId="0" borderId="10" xfId="0" applyNumberFormat="1" applyFont="1" applyBorder="1" applyAlignment="1">
      <alignment horizontal="center"/>
    </xf>
    <xf numFmtId="165" fontId="57" fillId="0" borderId="13" xfId="0" applyNumberFormat="1" applyFont="1" applyBorder="1" applyAlignment="1">
      <alignment horizontal="center"/>
    </xf>
    <xf numFmtId="165" fontId="57" fillId="0" borderId="15" xfId="0" applyNumberFormat="1" applyFont="1" applyBorder="1" applyAlignment="1">
      <alignment horizontal="center"/>
    </xf>
    <xf numFmtId="44" fontId="37" fillId="5" borderId="19" xfId="0" applyNumberFormat="1" applyFont="1" applyFill="1" applyBorder="1" applyAlignment="1">
      <alignment horizontal="center"/>
    </xf>
    <xf numFmtId="44" fontId="37" fillId="5" borderId="16" xfId="0" applyNumberFormat="1" applyFont="1" applyFill="1" applyBorder="1" applyAlignment="1">
      <alignment horizont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39" fillId="0" borderId="17" xfId="0" applyFont="1" applyFill="1" applyBorder="1" applyAlignment="1" applyProtection="1">
      <alignment horizontal="center" vertic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2" fillId="9" borderId="17" xfId="0" applyFont="1" applyFill="1" applyBorder="1" applyAlignment="1">
      <alignment horizontal="left"/>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0" fontId="61" fillId="0" borderId="0" xfId="0" applyFont="1" applyAlignment="1">
      <alignment horizontal="left" wrapText="1"/>
    </xf>
    <xf numFmtId="0" fontId="0" fillId="0" borderId="19" xfId="0" applyBorder="1" applyAlignment="1">
      <alignment horizontal="left" vertical="center"/>
    </xf>
    <xf numFmtId="0" fontId="0" fillId="0" borderId="20" xfId="0" applyBorder="1" applyAlignment="1">
      <alignment horizontal="left" vertical="center"/>
    </xf>
    <xf numFmtId="0" fontId="0" fillId="0" borderId="16" xfId="0" applyBorder="1" applyAlignment="1">
      <alignment horizontal="left" vertical="center"/>
    </xf>
    <xf numFmtId="0" fontId="0" fillId="10" borderId="19" xfId="0" applyFill="1" applyBorder="1" applyAlignment="1">
      <alignment horizontal="left" vertical="center"/>
    </xf>
    <xf numFmtId="0" fontId="0" fillId="10" borderId="20" xfId="0" applyFill="1" applyBorder="1" applyAlignment="1">
      <alignment horizontal="left" vertical="center"/>
    </xf>
    <xf numFmtId="0" fontId="0" fillId="10" borderId="16" xfId="0" applyFill="1" applyBorder="1" applyAlignment="1">
      <alignment horizontal="left" vertical="center"/>
    </xf>
    <xf numFmtId="0" fontId="0" fillId="7" borderId="17" xfId="0" applyFill="1" applyBorder="1" applyAlignment="1" applyProtection="1">
      <alignment horizontal="left" vertical="top" wrapText="1"/>
      <protection locked="0"/>
    </xf>
    <xf numFmtId="0" fontId="55" fillId="8" borderId="11" xfId="6" applyBorder="1" applyAlignment="1" applyProtection="1">
      <alignment horizontal="center" vertical="center" wrapText="1"/>
    </xf>
    <xf numFmtId="0" fontId="55" fillId="8" borderId="0" xfId="6" applyAlignment="1" applyProtection="1">
      <alignment horizontal="center" vertical="center" wrapText="1"/>
    </xf>
    <xf numFmtId="0" fontId="0" fillId="0" borderId="0" xfId="0" applyAlignment="1">
      <alignment horizontal="left" wrapText="1"/>
    </xf>
    <xf numFmtId="0" fontId="0" fillId="0" borderId="0" xfId="0" applyAlignment="1">
      <alignment horizontal="center" wrapText="1"/>
    </xf>
    <xf numFmtId="0" fontId="0" fillId="0" borderId="0" xfId="0" applyAlignment="1">
      <alignment horizontal="center"/>
    </xf>
    <xf numFmtId="0" fontId="59" fillId="0" borderId="0" xfId="0" applyFont="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0" borderId="17" xfId="0" applyBorder="1" applyAlignment="1">
      <alignment horizontal="center" vertical="center"/>
    </xf>
    <xf numFmtId="0" fontId="6" fillId="7" borderId="14" xfId="0" applyFont="1" applyFill="1" applyBorder="1" applyAlignment="1" applyProtection="1">
      <alignment horizontal="left" vertical="center" wrapText="1"/>
    </xf>
    <xf numFmtId="0" fontId="2" fillId="7" borderId="14" xfId="0" applyFont="1" applyFill="1" applyBorder="1" applyAlignment="1" applyProtection="1">
      <alignment horizontal="left"/>
    </xf>
    <xf numFmtId="0" fontId="6" fillId="0" borderId="0" xfId="0" applyFont="1" applyBorder="1" applyAlignment="1" applyProtection="1">
      <alignment vertical="center" wrapText="1"/>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39" fillId="0" borderId="0" xfId="0" applyFont="1" applyAlignment="1" applyProtection="1">
      <alignment horizontal="left"/>
    </xf>
    <xf numFmtId="0" fontId="6" fillId="0" borderId="0" xfId="0" applyFont="1" applyAlignment="1" applyProtection="1">
      <alignment horizontal="left"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16" fillId="0" borderId="0" xfId="0" applyFont="1" applyAlignment="1" applyProtection="1">
      <alignment horizontal="left" vertical="center" wrapText="1"/>
    </xf>
    <xf numFmtId="0" fontId="55" fillId="8" borderId="0" xfId="6" applyAlignment="1">
      <alignment horizontal="left"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7"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5" fillId="0" borderId="14" xfId="0" applyFont="1" applyBorder="1" applyAlignment="1" applyProtection="1">
      <alignment horizontal="left" vertical="top" wrapText="1" indent="3"/>
    </xf>
    <xf numFmtId="0" fontId="45" fillId="0" borderId="15" xfId="0" applyFont="1" applyBorder="1" applyAlignment="1" applyProtection="1">
      <alignment horizontal="left" vertical="top" wrapText="1" indent="3"/>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protection locked="0"/>
    </xf>
    <xf numFmtId="0" fontId="6" fillId="7" borderId="20" xfId="0" applyFont="1" applyFill="1" applyBorder="1" applyAlignment="1" applyProtection="1">
      <alignment horizontal="left" vertical="center" wrapText="1"/>
      <protection locked="0"/>
    </xf>
    <xf numFmtId="0" fontId="12" fillId="3" borderId="19" xfId="2" applyFont="1" applyBorder="1" applyAlignment="1" applyProtection="1">
      <alignment horizontal="left" vertical="center" wrapText="1"/>
      <protection locked="0"/>
    </xf>
    <xf numFmtId="0" fontId="12" fillId="3" borderId="16" xfId="2" applyFont="1" applyBorder="1" applyAlignment="1" applyProtection="1">
      <alignment horizontal="left" vertical="center" wrapText="1"/>
      <protection locked="0"/>
    </xf>
    <xf numFmtId="0" fontId="39" fillId="0" borderId="19" xfId="0" applyFont="1" applyFill="1" applyBorder="1" applyAlignment="1">
      <alignment horizontal="center" vertical="center"/>
    </xf>
    <xf numFmtId="0" fontId="39" fillId="0" borderId="16" xfId="0" applyFont="1" applyFill="1" applyBorder="1" applyAlignment="1">
      <alignment horizontal="center" vertical="center"/>
    </xf>
    <xf numFmtId="0" fontId="12" fillId="2" borderId="19" xfId="0" applyNumberFormat="1" applyFont="1" applyFill="1" applyBorder="1" applyAlignment="1" applyProtection="1">
      <alignment horizontal="left" wrapText="1" indent="1"/>
      <protection locked="0"/>
    </xf>
    <xf numFmtId="0" fontId="12" fillId="2" borderId="16" xfId="0" applyNumberFormat="1" applyFont="1" applyFill="1" applyBorder="1" applyAlignment="1" applyProtection="1">
      <alignment horizontal="left" wrapText="1" indent="1"/>
      <protection locked="0"/>
    </xf>
    <xf numFmtId="43" fontId="28" fillId="0" borderId="29" xfId="0" applyNumberFormat="1" applyFont="1" applyBorder="1" applyAlignment="1" applyProtection="1">
      <alignment horizontal="left" vertical="center" wrapText="1"/>
      <protection locked="0"/>
    </xf>
    <xf numFmtId="43" fontId="28" fillId="0" borderId="31" xfId="0" applyNumberFormat="1" applyFont="1" applyBorder="1" applyAlignment="1" applyProtection="1">
      <alignment horizontal="left" vertical="center" wrapText="1"/>
      <protection locked="0"/>
    </xf>
    <xf numFmtId="43" fontId="12" fillId="2" borderId="19" xfId="0" applyNumberFormat="1" applyFont="1" applyFill="1" applyBorder="1" applyAlignment="1" applyProtection="1">
      <alignment horizontal="left" wrapText="1" indent="2"/>
      <protection locked="0"/>
    </xf>
    <xf numFmtId="43" fontId="12" fillId="2" borderId="16" xfId="0" applyNumberFormat="1" applyFont="1" applyFill="1" applyBorder="1" applyAlignment="1" applyProtection="1">
      <alignment horizontal="left" wrapText="1" indent="2"/>
      <protection locked="0"/>
    </xf>
    <xf numFmtId="43" fontId="12" fillId="2" borderId="19" xfId="0" applyNumberFormat="1" applyFont="1" applyFill="1" applyBorder="1" applyAlignment="1" applyProtection="1">
      <alignment horizontal="left" wrapText="1" indent="1"/>
      <protection locked="0"/>
    </xf>
    <xf numFmtId="43" fontId="12" fillId="2" borderId="16" xfId="0" applyNumberFormat="1" applyFont="1" applyFill="1" applyBorder="1" applyAlignment="1" applyProtection="1">
      <alignment horizontal="left" wrapText="1" inden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7" borderId="14" xfId="0" applyFont="1" applyFill="1" applyBorder="1" applyAlignment="1" applyProtection="1">
      <alignment horizontal="left" vertical="top" wrapText="1"/>
      <protection locked="0"/>
    </xf>
    <xf numFmtId="0" fontId="7" fillId="7" borderId="14" xfId="0" applyFont="1" applyFill="1"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center" vertical="center" wrapText="1"/>
    </xf>
    <xf numFmtId="0" fontId="27" fillId="0" borderId="13" xfId="0" applyFont="1" applyBorder="1" applyAlignment="1" applyProtection="1">
      <alignment horizontal="left" vertical="top" wrapText="1"/>
      <protection locked="0"/>
    </xf>
    <xf numFmtId="0" fontId="27" fillId="0" borderId="14" xfId="0" applyFont="1" applyBorder="1" applyAlignment="1" applyProtection="1">
      <alignment horizontal="left" vertical="top" wrapText="1"/>
      <protection locked="0"/>
    </xf>
    <xf numFmtId="0" fontId="27" fillId="0" borderId="15" xfId="0" applyFont="1" applyBorder="1" applyAlignment="1" applyProtection="1">
      <alignment horizontal="left" vertical="top" wrapText="1"/>
      <protection locked="0"/>
    </xf>
    <xf numFmtId="0" fontId="48" fillId="0" borderId="0" xfId="0" applyFont="1" applyBorder="1" applyAlignment="1">
      <alignment horizontal="center" vertical="center" wrapText="1"/>
    </xf>
    <xf numFmtId="0" fontId="2" fillId="0" borderId="0" xfId="0" applyFont="1" applyBorder="1" applyAlignment="1">
      <alignment horizontal="left" vertical="center" wrapText="1"/>
    </xf>
    <xf numFmtId="6" fontId="25" fillId="0" borderId="0" xfId="0" applyNumberFormat="1" applyFont="1" applyAlignment="1">
      <alignment horizontal="left" vertical="center" wrapText="1"/>
    </xf>
    <xf numFmtId="0" fontId="25" fillId="0" borderId="9" xfId="0" applyFont="1" applyBorder="1" applyAlignment="1" applyProtection="1">
      <alignment horizontal="left" wrapText="1"/>
      <protection locked="0"/>
    </xf>
    <xf numFmtId="0" fontId="25" fillId="0" borderId="0" xfId="0" applyFont="1" applyBorder="1" applyAlignment="1" applyProtection="1">
      <alignment horizontal="left" wrapText="1"/>
      <protection locked="0"/>
    </xf>
    <xf numFmtId="0" fontId="24" fillId="0" borderId="0" xfId="0" applyFont="1" applyBorder="1" applyAlignment="1">
      <alignment horizontal="left" vertical="center" wrapText="1"/>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0" fontId="27" fillId="0" borderId="0" xfId="0" applyFont="1" applyBorder="1" applyAlignment="1">
      <alignment horizontal="left" vertical="center" wrapText="1"/>
    </xf>
    <xf numFmtId="0" fontId="26" fillId="0" borderId="0" xfId="0" applyFont="1" applyBorder="1" applyAlignment="1" applyProtection="1">
      <alignment horizontal="left" wrapText="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6" fontId="25" fillId="0" borderId="0" xfId="0" applyNumberFormat="1" applyFont="1" applyBorder="1" applyAlignment="1" applyProtection="1">
      <alignment horizontal="left" wrapText="1"/>
      <protection locked="0"/>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6" fillId="0" borderId="0" xfId="0" applyFont="1" applyBorder="1" applyAlignment="1" applyProtection="1">
      <protection locked="0"/>
    </xf>
    <xf numFmtId="0" fontId="31" fillId="0" borderId="0" xfId="0" applyFont="1" applyBorder="1" applyAlignment="1">
      <alignment horizontal="right"/>
    </xf>
    <xf numFmtId="0" fontId="27" fillId="0" borderId="14" xfId="0" applyFont="1" applyBorder="1" applyAlignment="1">
      <alignment horizontal="left" vertical="center" wrapText="1"/>
    </xf>
    <xf numFmtId="0" fontId="22" fillId="0" borderId="0" xfId="0" applyFont="1" applyBorder="1" applyAlignment="1" applyProtection="1">
      <alignment horizontal="left" vertical="top"/>
      <protection locked="0"/>
    </xf>
    <xf numFmtId="0" fontId="24" fillId="0" borderId="1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22" fillId="0" borderId="9" xfId="0" applyFont="1" applyBorder="1" applyAlignment="1" applyProtection="1">
      <alignment horizontal="left" vertical="top"/>
      <protection locked="0"/>
    </xf>
    <xf numFmtId="0" fontId="26"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7" fillId="0" borderId="0" xfId="0" applyFont="1" applyBorder="1" applyAlignment="1">
      <alignment horizontal="left" vertical="top" wrapText="1"/>
    </xf>
    <xf numFmtId="0" fontId="22" fillId="0" borderId="0" xfId="0" applyFont="1" applyBorder="1" applyAlignment="1" applyProtection="1">
      <alignment horizontal="left" vertical="top" wrapText="1"/>
      <protection locked="0"/>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48" fillId="9" borderId="0" xfId="0" applyFont="1" applyFill="1" applyBorder="1" applyAlignment="1" applyProtection="1">
      <alignment horizontal="center" vertical="center" wrapText="1"/>
      <protection hidden="1"/>
    </xf>
    <xf numFmtId="0" fontId="27" fillId="9" borderId="14" xfId="0" applyFont="1" applyFill="1" applyBorder="1" applyAlignment="1" applyProtection="1">
      <alignment horizontal="left" vertical="center" wrapText="1"/>
      <protection hidden="1"/>
    </xf>
    <xf numFmtId="0" fontId="3" fillId="9" borderId="13"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5" xfId="0" applyFont="1" applyFill="1" applyBorder="1" applyAlignment="1" applyProtection="1">
      <alignment horizontal="left" vertical="top" wrapText="1"/>
      <protection hidden="1"/>
    </xf>
    <xf numFmtId="6" fontId="25" fillId="0" borderId="0" xfId="0" applyNumberFormat="1" applyFont="1" applyAlignment="1" applyProtection="1">
      <alignment horizontal="left" vertical="center" wrapText="1"/>
      <protection hidden="1"/>
    </xf>
    <xf numFmtId="0" fontId="3" fillId="0" borderId="13"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24" fillId="0" borderId="14" xfId="0" applyFont="1" applyBorder="1" applyAlignment="1">
      <alignment horizontal="left" vertical="center" wrapText="1"/>
    </xf>
    <xf numFmtId="44" fontId="12" fillId="0" borderId="0" xfId="0" applyNumberFormat="1" applyFont="1" applyAlignment="1">
      <alignment horizontal="center"/>
    </xf>
    <xf numFmtId="0" fontId="12" fillId="0" borderId="0" xfId="0" applyFont="1" applyAlignment="1">
      <alignment horizontal="center"/>
    </xf>
    <xf numFmtId="0" fontId="44" fillId="0" borderId="0" xfId="0" applyFont="1" applyAlignment="1">
      <alignment horizontal="center" vertical="center" wrapText="1"/>
    </xf>
    <xf numFmtId="0" fontId="6" fillId="0" borderId="0" xfId="0" applyFont="1" applyAlignment="1">
      <alignment horizontal="left" vertical="center" wrapText="1"/>
    </xf>
    <xf numFmtId="0" fontId="44" fillId="0" borderId="0" xfId="0" applyFont="1" applyAlignment="1">
      <alignment horizontal="left" vertical="center"/>
    </xf>
    <xf numFmtId="0" fontId="14" fillId="2" borderId="5"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cellXfs>
  <cellStyles count="7">
    <cellStyle name="20% - Accent2" xfId="2" builtinId="34"/>
    <cellStyle name="Accent1" xfId="3" builtinId="29"/>
    <cellStyle name="Currency" xfId="1" builtinId="4"/>
    <cellStyle name="Good" xfId="6" builtinId="26"/>
    <cellStyle name="Neutral" xfId="5" builtinId="28"/>
    <cellStyle name="Normal" xfId="0" builtinId="0"/>
    <cellStyle name="Percent" xfId="4" builtinId="5"/>
  </cellStyles>
  <dxfs count="0"/>
  <tableStyles count="0" defaultTableStyle="TableStyleMedium2" defaultPivotStyle="PivotStyleLight16"/>
  <colors>
    <mruColors>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252336</xdr:rowOff>
    </xdr:from>
    <xdr:to>
      <xdr:col>2</xdr:col>
      <xdr:colOff>218097</xdr:colOff>
      <xdr:row>14</xdr:row>
      <xdr:rowOff>435216</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174038</xdr:rowOff>
    </xdr:from>
    <xdr:to>
      <xdr:col>2</xdr:col>
      <xdr:colOff>214885</xdr:colOff>
      <xdr:row>17</xdr:row>
      <xdr:rowOff>356918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120472</xdr:rowOff>
    </xdr:from>
    <xdr:to>
      <xdr:col>2</xdr:col>
      <xdr:colOff>215122</xdr:colOff>
      <xdr:row>22</xdr:row>
      <xdr:rowOff>113685</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6"/>
  <sheetViews>
    <sheetView zoomScaleNormal="100" workbookViewId="0"/>
  </sheetViews>
  <sheetFormatPr defaultColWidth="9.1328125" defaultRowHeight="14.25" x14ac:dyDescent="0.45"/>
  <cols>
    <col min="1" max="1" width="1.3984375" style="8" customWidth="1"/>
    <col min="2" max="13" width="9.3984375" style="8" customWidth="1"/>
    <col min="14" max="14" width="14.265625" style="8" customWidth="1"/>
    <col min="15" max="15" width="2.73046875" style="8" customWidth="1"/>
    <col min="16" max="16" width="2.1328125" style="8" customWidth="1"/>
    <col min="17" max="16384" width="9.1328125" style="8"/>
  </cols>
  <sheetData>
    <row r="1" spans="2:16" ht="34.5" customHeight="1" x14ac:dyDescent="0.45">
      <c r="B1" s="399" t="s">
        <v>96</v>
      </c>
      <c r="C1" s="399"/>
      <c r="D1" s="399"/>
      <c r="E1" s="399"/>
      <c r="F1" s="399"/>
      <c r="G1" s="399"/>
      <c r="H1" s="399"/>
      <c r="I1" s="399"/>
      <c r="J1" s="399"/>
      <c r="K1" s="399"/>
      <c r="L1" s="399"/>
      <c r="M1" s="399"/>
      <c r="N1" s="399"/>
      <c r="O1" s="399"/>
      <c r="P1" s="399"/>
    </row>
    <row r="2" spans="2:16" ht="12.75" customHeight="1" x14ac:dyDescent="0.45">
      <c r="B2" s="47"/>
      <c r="C2" s="26"/>
      <c r="D2" s="26"/>
      <c r="E2" s="26"/>
      <c r="F2" s="26"/>
      <c r="G2" s="26"/>
      <c r="H2" s="26"/>
      <c r="I2" s="26"/>
      <c r="J2" s="26"/>
      <c r="K2" s="26"/>
      <c r="L2" s="26"/>
      <c r="M2" s="26"/>
      <c r="N2" s="26"/>
      <c r="O2" s="26"/>
      <c r="P2" s="26"/>
    </row>
    <row r="3" spans="2:16" ht="49.5" customHeight="1" x14ac:dyDescent="0.45">
      <c r="B3" s="398" t="s">
        <v>203</v>
      </c>
      <c r="C3" s="398"/>
      <c r="D3" s="398"/>
      <c r="E3" s="398"/>
      <c r="F3" s="398"/>
      <c r="G3" s="398"/>
      <c r="H3" s="398"/>
      <c r="I3" s="398"/>
      <c r="J3" s="398"/>
      <c r="K3" s="398"/>
      <c r="L3" s="398"/>
      <c r="M3" s="398"/>
      <c r="N3" s="398"/>
      <c r="O3" s="398"/>
      <c r="P3" s="398"/>
    </row>
    <row r="4" spans="2:16" ht="9" customHeight="1" x14ac:dyDescent="0.45">
      <c r="B4" s="48"/>
      <c r="C4" s="26"/>
      <c r="D4" s="26"/>
      <c r="E4" s="26"/>
      <c r="F4" s="26"/>
      <c r="G4" s="26"/>
      <c r="H4" s="26"/>
      <c r="I4" s="26"/>
      <c r="J4" s="26"/>
      <c r="K4" s="26"/>
      <c r="L4" s="26"/>
      <c r="M4" s="26"/>
      <c r="N4" s="26"/>
      <c r="O4" s="26"/>
      <c r="P4" s="26"/>
    </row>
    <row r="5" spans="2:16" ht="24.75" customHeight="1" x14ac:dyDescent="0.45">
      <c r="B5" s="407" t="s">
        <v>204</v>
      </c>
      <c r="C5" s="407"/>
      <c r="D5" s="407"/>
      <c r="E5" s="407"/>
      <c r="F5" s="407"/>
      <c r="G5" s="407"/>
      <c r="H5" s="407"/>
      <c r="I5" s="407"/>
      <c r="J5" s="407"/>
      <c r="K5" s="407"/>
      <c r="L5" s="407"/>
      <c r="M5" s="407"/>
      <c r="N5" s="407"/>
      <c r="O5" s="407"/>
      <c r="P5" s="407"/>
    </row>
    <row r="6" spans="2:16" ht="39.950000000000003" customHeight="1" x14ac:dyDescent="0.45">
      <c r="B6" s="407" t="s">
        <v>287</v>
      </c>
      <c r="C6" s="407"/>
      <c r="D6" s="407"/>
      <c r="E6" s="407"/>
      <c r="F6" s="407"/>
      <c r="G6" s="407"/>
      <c r="H6" s="407"/>
      <c r="I6" s="407"/>
      <c r="J6" s="407"/>
      <c r="K6" s="407"/>
      <c r="L6" s="407"/>
      <c r="M6" s="407"/>
      <c r="N6" s="407"/>
      <c r="O6" s="407"/>
      <c r="P6" s="407"/>
    </row>
    <row r="7" spans="2:16" ht="22.5" customHeight="1" x14ac:dyDescent="0.45">
      <c r="B7" s="400" t="s">
        <v>152</v>
      </c>
      <c r="C7" s="400"/>
      <c r="D7" s="400"/>
      <c r="E7" s="400"/>
      <c r="F7" s="400"/>
      <c r="G7" s="400"/>
      <c r="H7" s="400"/>
      <c r="I7" s="400"/>
      <c r="J7" s="400"/>
      <c r="K7" s="400"/>
      <c r="L7" s="400"/>
      <c r="M7" s="400"/>
      <c r="N7" s="400"/>
      <c r="O7" s="400"/>
      <c r="P7" s="400"/>
    </row>
    <row r="8" spans="2:16" x14ac:dyDescent="0.45">
      <c r="B8" s="401" t="s">
        <v>97</v>
      </c>
      <c r="C8" s="401"/>
      <c r="D8" s="401"/>
      <c r="E8" s="401"/>
      <c r="F8" s="401"/>
      <c r="G8" s="401"/>
      <c r="H8" s="401"/>
      <c r="I8" s="401"/>
      <c r="J8" s="401"/>
      <c r="K8" s="401"/>
      <c r="L8" s="401"/>
      <c r="M8" s="401"/>
      <c r="N8" s="401"/>
      <c r="O8" s="401"/>
      <c r="P8" s="401"/>
    </row>
    <row r="9" spans="2:16" ht="24.75" customHeight="1" x14ac:dyDescent="0.45">
      <c r="B9" s="398" t="s">
        <v>201</v>
      </c>
      <c r="C9" s="398"/>
      <c r="D9" s="398"/>
      <c r="E9" s="398"/>
      <c r="F9" s="398"/>
      <c r="G9" s="398"/>
      <c r="H9" s="398"/>
      <c r="I9" s="398"/>
      <c r="J9" s="398"/>
      <c r="K9" s="398"/>
      <c r="L9" s="398"/>
      <c r="M9" s="398"/>
      <c r="N9" s="398"/>
      <c r="O9" s="398"/>
      <c r="P9" s="398"/>
    </row>
    <row r="10" spans="2:16" x14ac:dyDescent="0.45">
      <c r="B10" s="404" t="s">
        <v>98</v>
      </c>
      <c r="C10" s="404"/>
      <c r="D10" s="404"/>
      <c r="E10" s="404"/>
      <c r="F10" s="404"/>
      <c r="G10" s="404"/>
      <c r="H10" s="404"/>
      <c r="I10" s="404"/>
      <c r="J10" s="404"/>
      <c r="K10" s="404"/>
      <c r="L10" s="404"/>
      <c r="M10" s="404"/>
      <c r="N10" s="404"/>
      <c r="O10" s="404"/>
      <c r="P10" s="404"/>
    </row>
    <row r="11" spans="2:16" ht="21.75" customHeight="1" x14ac:dyDescent="0.45">
      <c r="B11" s="398" t="s">
        <v>99</v>
      </c>
      <c r="C11" s="398"/>
      <c r="D11" s="398"/>
      <c r="E11" s="398"/>
      <c r="F11" s="398"/>
      <c r="G11" s="398"/>
      <c r="H11" s="398"/>
      <c r="I11" s="398"/>
      <c r="J11" s="398"/>
      <c r="K11" s="398"/>
      <c r="L11" s="398"/>
      <c r="M11" s="398"/>
      <c r="N11" s="398"/>
      <c r="O11" s="398"/>
      <c r="P11" s="398"/>
    </row>
    <row r="12" spans="2:16" x14ac:dyDescent="0.45">
      <c r="B12" s="404" t="s">
        <v>100</v>
      </c>
      <c r="C12" s="404"/>
      <c r="D12" s="404"/>
      <c r="E12" s="404"/>
      <c r="F12" s="404"/>
      <c r="G12" s="404"/>
      <c r="H12" s="404"/>
      <c r="I12" s="404"/>
      <c r="J12" s="404"/>
      <c r="K12" s="404"/>
      <c r="L12" s="404"/>
      <c r="M12" s="404"/>
      <c r="N12" s="404"/>
      <c r="O12" s="404"/>
      <c r="P12" s="404"/>
    </row>
    <row r="13" spans="2:16" x14ac:dyDescent="0.45">
      <c r="B13" s="49" t="s">
        <v>101</v>
      </c>
      <c r="C13" s="26"/>
      <c r="D13" s="26"/>
      <c r="E13" s="26"/>
      <c r="F13" s="26"/>
      <c r="G13" s="26"/>
      <c r="H13" s="26"/>
      <c r="I13" s="26"/>
      <c r="J13" s="26"/>
      <c r="K13" s="26"/>
      <c r="L13" s="26"/>
      <c r="M13" s="26"/>
      <c r="N13" s="26"/>
      <c r="O13" s="26"/>
      <c r="P13" s="26"/>
    </row>
    <row r="14" spans="2:16" ht="10.5" customHeight="1" x14ac:dyDescent="0.45">
      <c r="B14" s="49"/>
      <c r="C14" s="26"/>
      <c r="D14" s="26"/>
      <c r="E14" s="26"/>
      <c r="F14" s="26"/>
      <c r="G14" s="26"/>
      <c r="H14" s="26"/>
      <c r="I14" s="26"/>
      <c r="J14" s="26"/>
      <c r="K14" s="26"/>
      <c r="L14" s="26"/>
      <c r="M14" s="26"/>
      <c r="N14" s="26"/>
      <c r="O14" s="26"/>
      <c r="P14" s="26"/>
    </row>
    <row r="15" spans="2:16" x14ac:dyDescent="0.45">
      <c r="B15" s="49" t="s">
        <v>205</v>
      </c>
      <c r="C15" s="26"/>
      <c r="D15" s="26"/>
      <c r="E15" s="26"/>
      <c r="F15" s="26"/>
      <c r="G15" s="26"/>
      <c r="H15" s="26"/>
      <c r="I15" s="26"/>
      <c r="J15" s="26"/>
      <c r="K15" s="26"/>
      <c r="L15" s="26"/>
      <c r="M15" s="26"/>
      <c r="N15" s="26"/>
      <c r="O15" s="26"/>
      <c r="P15" s="26"/>
    </row>
    <row r="16" spans="2:16" ht="10.5" customHeight="1" x14ac:dyDescent="0.45">
      <c r="B16" s="58"/>
      <c r="C16" s="26"/>
      <c r="D16" s="26"/>
      <c r="E16" s="26"/>
      <c r="F16" s="26"/>
      <c r="G16" s="26"/>
      <c r="H16" s="26"/>
      <c r="I16" s="26"/>
      <c r="J16" s="26"/>
      <c r="K16" s="26"/>
      <c r="L16" s="26"/>
      <c r="M16" s="26"/>
      <c r="N16" s="26"/>
      <c r="O16" s="26"/>
      <c r="P16" s="26"/>
    </row>
    <row r="17" spans="2:16" x14ac:dyDescent="0.45">
      <c r="B17" s="60" t="s">
        <v>202</v>
      </c>
      <c r="C17" s="61"/>
      <c r="D17" s="61"/>
      <c r="E17" s="61"/>
      <c r="F17" s="61"/>
      <c r="G17" s="61"/>
      <c r="H17" s="61"/>
      <c r="I17" s="61"/>
      <c r="J17" s="61"/>
      <c r="K17" s="26"/>
      <c r="L17" s="26"/>
      <c r="M17" s="26"/>
      <c r="N17" s="26"/>
      <c r="O17" s="26"/>
      <c r="P17" s="26"/>
    </row>
    <row r="18" spans="2:16" ht="12.75" customHeight="1" x14ac:dyDescent="0.45">
      <c r="B18" s="49"/>
      <c r="C18" s="26"/>
      <c r="D18" s="26"/>
      <c r="E18" s="26"/>
      <c r="F18" s="26"/>
      <c r="G18" s="26"/>
      <c r="H18" s="26"/>
      <c r="I18" s="26"/>
      <c r="J18" s="26"/>
      <c r="K18" s="26"/>
      <c r="L18" s="26"/>
      <c r="M18" s="26"/>
      <c r="N18" s="26"/>
      <c r="O18" s="26"/>
      <c r="P18" s="26"/>
    </row>
    <row r="19" spans="2:16" ht="27" customHeight="1" x14ac:dyDescent="0.45">
      <c r="B19" s="407" t="s">
        <v>125</v>
      </c>
      <c r="C19" s="407"/>
      <c r="D19" s="407"/>
      <c r="E19" s="407"/>
      <c r="F19" s="407"/>
      <c r="G19" s="407"/>
      <c r="H19" s="407"/>
      <c r="I19" s="407"/>
      <c r="J19" s="407"/>
      <c r="K19" s="407"/>
      <c r="L19" s="407"/>
      <c r="M19" s="407"/>
      <c r="N19" s="407"/>
      <c r="O19" s="407"/>
      <c r="P19" s="407"/>
    </row>
    <row r="20" spans="2:16" ht="11.25" customHeight="1" x14ac:dyDescent="0.45">
      <c r="B20" s="49"/>
      <c r="C20" s="26"/>
      <c r="D20" s="26"/>
      <c r="E20" s="26"/>
      <c r="F20" s="26"/>
      <c r="G20" s="26"/>
      <c r="H20" s="26"/>
      <c r="I20" s="26"/>
      <c r="J20" s="26"/>
      <c r="K20" s="26"/>
      <c r="L20" s="26"/>
      <c r="M20" s="26"/>
      <c r="N20" s="26"/>
      <c r="O20" s="26"/>
      <c r="P20" s="26"/>
    </row>
    <row r="21" spans="2:16" ht="41.25" customHeight="1" x14ac:dyDescent="0.45">
      <c r="B21" s="405" t="s">
        <v>126</v>
      </c>
      <c r="C21" s="405"/>
      <c r="D21" s="405"/>
      <c r="E21" s="405"/>
      <c r="F21" s="405"/>
      <c r="G21" s="405"/>
      <c r="H21" s="405"/>
      <c r="I21" s="405"/>
      <c r="J21" s="405"/>
      <c r="K21" s="405"/>
      <c r="L21" s="405"/>
      <c r="M21" s="405"/>
      <c r="N21" s="405"/>
      <c r="O21" s="405"/>
      <c r="P21" s="405"/>
    </row>
    <row r="22" spans="2:16" x14ac:dyDescent="0.45">
      <c r="B22" s="49" t="s">
        <v>102</v>
      </c>
      <c r="C22" s="26"/>
      <c r="D22" s="26"/>
      <c r="E22" s="26"/>
      <c r="F22" s="26"/>
      <c r="G22" s="26"/>
      <c r="H22" s="26"/>
      <c r="I22" s="26"/>
      <c r="J22" s="26"/>
      <c r="K22" s="26"/>
      <c r="L22" s="26"/>
      <c r="M22" s="26"/>
      <c r="N22" s="26"/>
      <c r="O22" s="26"/>
      <c r="P22" s="26"/>
    </row>
    <row r="23" spans="2:16" ht="22.5" customHeight="1" x14ac:dyDescent="0.45">
      <c r="B23" s="407" t="s">
        <v>140</v>
      </c>
      <c r="C23" s="407"/>
      <c r="D23" s="407"/>
      <c r="E23" s="407"/>
      <c r="F23" s="407"/>
      <c r="G23" s="407"/>
      <c r="H23" s="407"/>
      <c r="I23" s="407"/>
      <c r="J23" s="407"/>
      <c r="K23" s="407"/>
      <c r="L23" s="407"/>
      <c r="M23" s="407"/>
      <c r="N23" s="407"/>
      <c r="O23" s="407"/>
      <c r="P23" s="35"/>
    </row>
    <row r="24" spans="2:16" ht="13.5" customHeight="1" x14ac:dyDescent="0.45">
      <c r="B24" s="45"/>
      <c r="C24" s="41"/>
      <c r="D24" s="41"/>
      <c r="E24" s="41"/>
      <c r="F24" s="41"/>
      <c r="G24" s="41"/>
      <c r="H24" s="41"/>
      <c r="I24" s="41"/>
      <c r="J24" s="41"/>
      <c r="K24" s="41"/>
      <c r="L24" s="41"/>
      <c r="M24" s="41"/>
      <c r="N24" s="41"/>
      <c r="O24" s="41"/>
      <c r="P24" s="41"/>
    </row>
    <row r="25" spans="2:16" x14ac:dyDescent="0.45">
      <c r="B25" s="46" t="s">
        <v>141</v>
      </c>
      <c r="C25" s="41"/>
      <c r="D25" s="41"/>
      <c r="E25" s="41"/>
      <c r="F25" s="41"/>
      <c r="G25" s="41"/>
      <c r="H25" s="41"/>
      <c r="I25" s="41"/>
      <c r="J25" s="41"/>
      <c r="K25" s="41"/>
      <c r="L25" s="41"/>
      <c r="M25" s="41"/>
      <c r="N25" s="41"/>
      <c r="O25" s="41"/>
      <c r="P25" s="41"/>
    </row>
    <row r="26" spans="2:16" ht="6" customHeight="1" x14ac:dyDescent="0.45">
      <c r="B26" s="45"/>
      <c r="C26" s="41"/>
      <c r="D26" s="41"/>
      <c r="E26" s="41"/>
      <c r="F26" s="41"/>
      <c r="G26" s="41"/>
      <c r="H26" s="41"/>
      <c r="I26" s="41"/>
      <c r="J26" s="41"/>
      <c r="K26" s="41"/>
      <c r="L26" s="41"/>
      <c r="M26" s="41"/>
      <c r="N26" s="41"/>
      <c r="O26" s="41"/>
      <c r="P26" s="41"/>
    </row>
    <row r="27" spans="2:16" x14ac:dyDescent="0.45">
      <c r="B27" s="46" t="s">
        <v>142</v>
      </c>
      <c r="C27" s="41"/>
      <c r="D27" s="41"/>
      <c r="E27" s="41"/>
      <c r="F27" s="41"/>
      <c r="G27" s="41"/>
      <c r="H27" s="41"/>
      <c r="I27" s="41"/>
      <c r="J27" s="41"/>
      <c r="K27" s="41"/>
      <c r="L27" s="41"/>
      <c r="M27" s="41"/>
      <c r="N27" s="41"/>
      <c r="O27" s="41"/>
      <c r="P27" s="41"/>
    </row>
    <row r="28" spans="2:16" ht="9.75" customHeight="1" x14ac:dyDescent="0.45">
      <c r="B28" s="45"/>
      <c r="C28" s="41"/>
      <c r="D28" s="41"/>
      <c r="E28" s="41"/>
      <c r="F28" s="41"/>
      <c r="G28" s="41"/>
      <c r="H28" s="41"/>
      <c r="I28" s="41"/>
      <c r="J28" s="41"/>
      <c r="K28" s="41"/>
      <c r="L28" s="41"/>
      <c r="M28" s="41"/>
      <c r="N28" s="41"/>
      <c r="O28" s="41"/>
      <c r="P28" s="41"/>
    </row>
    <row r="29" spans="2:16" x14ac:dyDescent="0.45">
      <c r="B29" s="46" t="s">
        <v>171</v>
      </c>
      <c r="C29" s="41"/>
      <c r="D29" s="41"/>
      <c r="E29" s="41"/>
      <c r="F29" s="41"/>
      <c r="G29" s="41"/>
      <c r="H29" s="41"/>
      <c r="I29" s="41"/>
      <c r="J29" s="41"/>
      <c r="K29" s="41"/>
      <c r="L29" s="41"/>
      <c r="M29" s="41"/>
      <c r="N29" s="41"/>
      <c r="O29" s="41"/>
      <c r="P29" s="41"/>
    </row>
    <row r="30" spans="2:16" x14ac:dyDescent="0.45">
      <c r="B30" s="40"/>
      <c r="C30" s="26"/>
      <c r="D30" s="26"/>
      <c r="E30" s="26"/>
      <c r="F30" s="26"/>
      <c r="G30" s="26"/>
      <c r="H30" s="26"/>
      <c r="I30" s="26"/>
      <c r="J30" s="26"/>
      <c r="K30" s="26"/>
      <c r="L30" s="26"/>
      <c r="M30" s="26"/>
      <c r="N30" s="26"/>
      <c r="O30" s="26"/>
      <c r="P30" s="26"/>
    </row>
    <row r="31" spans="2:16" ht="50.25" customHeight="1" x14ac:dyDescent="0.45">
      <c r="B31" s="405" t="s">
        <v>127</v>
      </c>
      <c r="C31" s="405"/>
      <c r="D31" s="405"/>
      <c r="E31" s="405"/>
      <c r="F31" s="405"/>
      <c r="G31" s="405"/>
      <c r="H31" s="405"/>
      <c r="I31" s="405"/>
      <c r="J31" s="405"/>
      <c r="K31" s="405"/>
      <c r="L31" s="405"/>
      <c r="M31" s="405"/>
      <c r="N31" s="405"/>
      <c r="O31" s="405"/>
      <c r="P31" s="405"/>
    </row>
    <row r="32" spans="2:16" x14ac:dyDescent="0.45">
      <c r="B32" s="404" t="s">
        <v>138</v>
      </c>
      <c r="C32" s="404"/>
      <c r="D32" s="404"/>
      <c r="E32" s="404"/>
      <c r="F32" s="404"/>
      <c r="G32" s="404"/>
      <c r="H32" s="404"/>
      <c r="I32" s="404"/>
      <c r="J32" s="404"/>
      <c r="K32" s="404"/>
      <c r="L32" s="404"/>
      <c r="M32" s="404"/>
      <c r="N32" s="404"/>
      <c r="O32" s="404"/>
      <c r="P32" s="404"/>
    </row>
    <row r="33" spans="2:16" ht="53.25" customHeight="1" x14ac:dyDescent="0.45">
      <c r="B33" s="405" t="s">
        <v>128</v>
      </c>
      <c r="C33" s="405"/>
      <c r="D33" s="405"/>
      <c r="E33" s="405"/>
      <c r="F33" s="405"/>
      <c r="G33" s="405"/>
      <c r="H33" s="405"/>
      <c r="I33" s="405"/>
      <c r="J33" s="405"/>
      <c r="K33" s="405"/>
      <c r="L33" s="405"/>
      <c r="M33" s="405"/>
      <c r="N33" s="405"/>
      <c r="O33" s="405"/>
      <c r="P33" s="405"/>
    </row>
    <row r="34" spans="2:16" x14ac:dyDescent="0.45">
      <c r="B34" s="50"/>
      <c r="C34" s="26"/>
      <c r="D34" s="26"/>
      <c r="E34" s="26"/>
      <c r="F34" s="26"/>
      <c r="G34" s="26"/>
      <c r="H34" s="26"/>
      <c r="I34" s="26"/>
      <c r="J34" s="26"/>
      <c r="K34" s="26"/>
      <c r="L34" s="26"/>
      <c r="M34" s="26"/>
      <c r="N34" s="26"/>
      <c r="O34" s="26"/>
      <c r="P34" s="26"/>
    </row>
    <row r="35" spans="2:16" ht="53.25" customHeight="1" x14ac:dyDescent="0.45">
      <c r="B35" s="405" t="s">
        <v>129</v>
      </c>
      <c r="C35" s="405"/>
      <c r="D35" s="405"/>
      <c r="E35" s="405"/>
      <c r="F35" s="405"/>
      <c r="G35" s="405"/>
      <c r="H35" s="405"/>
      <c r="I35" s="405"/>
      <c r="J35" s="405"/>
      <c r="K35" s="405"/>
      <c r="L35" s="405"/>
      <c r="M35" s="405"/>
      <c r="N35" s="405"/>
      <c r="O35" s="405"/>
      <c r="P35" s="405"/>
    </row>
    <row r="36" spans="2:16" x14ac:dyDescent="0.45">
      <c r="B36" s="49"/>
      <c r="C36" s="26"/>
      <c r="D36" s="26"/>
      <c r="E36" s="26"/>
      <c r="F36" s="26"/>
      <c r="G36" s="26"/>
      <c r="H36" s="26"/>
      <c r="I36" s="26"/>
      <c r="J36" s="26"/>
      <c r="K36" s="26"/>
      <c r="L36" s="26"/>
      <c r="M36" s="26"/>
      <c r="N36" s="26"/>
      <c r="O36" s="26"/>
      <c r="P36" s="26"/>
    </row>
    <row r="37" spans="2:16" ht="41.25" customHeight="1" x14ac:dyDescent="0.45">
      <c r="B37" s="405" t="s">
        <v>130</v>
      </c>
      <c r="C37" s="405"/>
      <c r="D37" s="405"/>
      <c r="E37" s="405"/>
      <c r="F37" s="405"/>
      <c r="G37" s="405"/>
      <c r="H37" s="405"/>
      <c r="I37" s="405"/>
      <c r="J37" s="405"/>
      <c r="K37" s="405"/>
      <c r="L37" s="405"/>
      <c r="M37" s="405"/>
      <c r="N37" s="405"/>
      <c r="O37" s="405"/>
      <c r="P37" s="405"/>
    </row>
    <row r="38" spans="2:16" ht="6" customHeight="1" x14ac:dyDescent="0.45">
      <c r="B38" s="49"/>
      <c r="C38" s="26"/>
      <c r="D38" s="26"/>
      <c r="E38" s="26"/>
      <c r="F38" s="26"/>
      <c r="G38" s="26"/>
      <c r="H38" s="26"/>
      <c r="I38" s="26"/>
      <c r="J38" s="26"/>
      <c r="K38" s="26"/>
      <c r="L38" s="26"/>
      <c r="M38" s="26"/>
      <c r="N38" s="26"/>
      <c r="O38" s="26"/>
      <c r="P38" s="26"/>
    </row>
    <row r="39" spans="2:16" ht="24.75" customHeight="1" x14ac:dyDescent="0.45">
      <c r="B39" s="406" t="s">
        <v>153</v>
      </c>
      <c r="C39" s="406"/>
      <c r="D39" s="406"/>
      <c r="E39" s="406"/>
      <c r="F39" s="406"/>
      <c r="G39" s="406"/>
      <c r="H39" s="406"/>
      <c r="I39" s="406"/>
      <c r="J39" s="406"/>
      <c r="K39" s="406"/>
      <c r="L39" s="406"/>
      <c r="M39" s="406"/>
      <c r="N39" s="406"/>
      <c r="O39" s="406"/>
      <c r="P39" s="406"/>
    </row>
    <row r="40" spans="2:16" x14ac:dyDescent="0.45">
      <c r="B40" s="401" t="s">
        <v>103</v>
      </c>
      <c r="C40" s="401"/>
      <c r="D40" s="401"/>
      <c r="E40" s="401"/>
      <c r="F40" s="401"/>
      <c r="G40" s="401"/>
      <c r="H40" s="401"/>
      <c r="I40" s="401"/>
      <c r="J40" s="401"/>
      <c r="K40" s="401"/>
      <c r="L40" s="401"/>
      <c r="M40" s="401"/>
      <c r="N40" s="401"/>
      <c r="O40" s="401"/>
      <c r="P40" s="401"/>
    </row>
    <row r="41" spans="2:16" ht="10.5" customHeight="1" x14ac:dyDescent="0.45">
      <c r="B41" s="49"/>
      <c r="C41" s="26"/>
      <c r="D41" s="26"/>
      <c r="E41" s="26"/>
      <c r="F41" s="26"/>
      <c r="G41" s="26"/>
      <c r="H41" s="26"/>
      <c r="I41" s="26"/>
      <c r="J41" s="26"/>
      <c r="K41" s="26"/>
      <c r="L41" s="26"/>
      <c r="M41" s="26"/>
      <c r="N41" s="26"/>
      <c r="O41" s="26"/>
      <c r="P41" s="26"/>
    </row>
    <row r="42" spans="2:16" ht="38.25" customHeight="1" x14ac:dyDescent="0.45">
      <c r="B42" s="403" t="s">
        <v>131</v>
      </c>
      <c r="C42" s="403"/>
      <c r="D42" s="403"/>
      <c r="E42" s="403"/>
      <c r="F42" s="403"/>
      <c r="G42" s="403"/>
      <c r="H42" s="403"/>
      <c r="I42" s="403"/>
      <c r="J42" s="403"/>
      <c r="K42" s="403"/>
      <c r="L42" s="403"/>
      <c r="M42" s="403"/>
      <c r="N42" s="403"/>
      <c r="O42" s="403"/>
      <c r="P42" s="403"/>
    </row>
    <row r="43" spans="2:16" x14ac:dyDescent="0.45">
      <c r="B43" s="49"/>
      <c r="C43" s="26"/>
      <c r="D43" s="26"/>
      <c r="E43" s="26"/>
      <c r="F43" s="26"/>
      <c r="G43" s="26"/>
      <c r="H43" s="26"/>
      <c r="I43" s="26"/>
      <c r="J43" s="26"/>
      <c r="K43" s="26"/>
      <c r="L43" s="26"/>
      <c r="M43" s="26"/>
      <c r="N43" s="26"/>
      <c r="O43" s="26"/>
      <c r="P43" s="26"/>
    </row>
    <row r="44" spans="2:16" ht="15" customHeight="1" x14ac:dyDescent="0.45">
      <c r="B44" s="404" t="s">
        <v>132</v>
      </c>
      <c r="C44" s="404"/>
      <c r="D44" s="404"/>
      <c r="E44" s="404"/>
      <c r="F44" s="404"/>
      <c r="G44" s="404"/>
      <c r="H44" s="404"/>
      <c r="I44" s="404"/>
      <c r="J44" s="404"/>
      <c r="K44" s="404"/>
      <c r="L44" s="404"/>
      <c r="M44" s="404"/>
      <c r="N44" s="404"/>
      <c r="O44" s="404"/>
      <c r="P44" s="404"/>
    </row>
    <row r="45" spans="2:16" ht="26.25" customHeight="1" x14ac:dyDescent="0.45">
      <c r="B45" s="398" t="s">
        <v>104</v>
      </c>
      <c r="C45" s="398"/>
      <c r="D45" s="398"/>
      <c r="E45" s="398"/>
      <c r="F45" s="398"/>
      <c r="G45" s="398"/>
      <c r="H45" s="398"/>
      <c r="I45" s="398"/>
      <c r="J45" s="398"/>
      <c r="K45" s="398"/>
      <c r="L45" s="398"/>
      <c r="M45" s="398"/>
      <c r="N45" s="398"/>
      <c r="O45" s="398"/>
      <c r="P45" s="398"/>
    </row>
    <row r="46" spans="2:16" x14ac:dyDescent="0.45">
      <c r="B46" s="49"/>
      <c r="C46" s="26"/>
      <c r="D46" s="26"/>
      <c r="E46" s="26"/>
      <c r="F46" s="26"/>
      <c r="G46" s="26"/>
      <c r="H46" s="26"/>
      <c r="I46" s="26"/>
      <c r="J46" s="26"/>
      <c r="K46" s="26"/>
      <c r="L46" s="26"/>
      <c r="M46" s="26"/>
      <c r="N46" s="26"/>
      <c r="O46" s="26"/>
      <c r="P46" s="26"/>
    </row>
    <row r="47" spans="2:16" ht="24.75" customHeight="1" x14ac:dyDescent="0.45">
      <c r="B47" s="398" t="s">
        <v>206</v>
      </c>
      <c r="C47" s="398"/>
      <c r="D47" s="398"/>
      <c r="E47" s="398"/>
      <c r="F47" s="398"/>
      <c r="G47" s="398"/>
      <c r="H47" s="398"/>
      <c r="I47" s="398"/>
      <c r="J47" s="398"/>
      <c r="K47" s="398"/>
      <c r="L47" s="398"/>
      <c r="M47" s="398"/>
      <c r="N47" s="398"/>
      <c r="O47" s="398"/>
      <c r="P47" s="398"/>
    </row>
    <row r="48" spans="2:16" x14ac:dyDescent="0.45">
      <c r="B48" s="49" t="s">
        <v>207</v>
      </c>
      <c r="C48" s="26"/>
      <c r="D48" s="26"/>
      <c r="E48" s="26"/>
      <c r="F48" s="26"/>
      <c r="G48" s="26"/>
      <c r="H48" s="26"/>
      <c r="I48" s="26"/>
      <c r="J48" s="26"/>
      <c r="K48" s="26"/>
      <c r="L48" s="26"/>
      <c r="M48" s="26"/>
      <c r="N48" s="26"/>
      <c r="O48" s="26"/>
      <c r="P48" s="26"/>
    </row>
    <row r="49" spans="2:16" x14ac:dyDescent="0.45">
      <c r="B49" s="49"/>
      <c r="C49" s="26"/>
      <c r="D49" s="26"/>
      <c r="E49" s="26"/>
      <c r="F49" s="26"/>
      <c r="G49" s="26"/>
      <c r="H49" s="26"/>
      <c r="I49" s="26"/>
      <c r="J49" s="26"/>
      <c r="K49" s="26"/>
      <c r="L49" s="26"/>
      <c r="M49" s="26"/>
      <c r="N49" s="26"/>
      <c r="O49" s="26"/>
      <c r="P49" s="26"/>
    </row>
    <row r="50" spans="2:16" x14ac:dyDescent="0.45">
      <c r="B50" s="60" t="s">
        <v>160</v>
      </c>
      <c r="C50" s="26"/>
      <c r="D50" s="26"/>
      <c r="E50" s="26"/>
      <c r="F50" s="26"/>
      <c r="G50" s="26"/>
      <c r="H50" s="26"/>
      <c r="I50" s="26"/>
      <c r="J50" s="26"/>
      <c r="K50" s="26"/>
      <c r="L50" s="26"/>
      <c r="M50" s="26"/>
      <c r="N50" s="26"/>
      <c r="O50" s="26"/>
      <c r="P50" s="26"/>
    </row>
    <row r="51" spans="2:16" ht="84" customHeight="1" x14ac:dyDescent="0.45">
      <c r="B51" s="60"/>
      <c r="C51" s="72"/>
      <c r="D51" s="72"/>
      <c r="E51" s="72"/>
      <c r="F51" s="72"/>
      <c r="G51" s="72"/>
      <c r="H51" s="72"/>
      <c r="I51" s="72"/>
      <c r="J51" s="72"/>
      <c r="K51" s="72"/>
      <c r="L51" s="72"/>
      <c r="M51" s="72"/>
      <c r="N51" s="72"/>
      <c r="O51" s="72"/>
      <c r="P51" s="72"/>
    </row>
    <row r="52" spans="2:16" ht="84" customHeight="1" x14ac:dyDescent="0.45">
      <c r="B52" s="60"/>
      <c r="C52" s="26"/>
      <c r="D52" s="26"/>
      <c r="E52" s="26"/>
      <c r="F52" s="26"/>
      <c r="G52" s="26"/>
      <c r="H52" s="26"/>
      <c r="I52" s="26"/>
      <c r="J52" s="26"/>
      <c r="K52" s="26"/>
      <c r="L52" s="26"/>
      <c r="M52" s="26"/>
      <c r="N52" s="26"/>
      <c r="O52" s="26"/>
      <c r="P52" s="26"/>
    </row>
    <row r="53" spans="2:16" ht="35.25" customHeight="1" x14ac:dyDescent="0.45">
      <c r="B53" s="400" t="s">
        <v>154</v>
      </c>
      <c r="C53" s="400"/>
      <c r="D53" s="400"/>
      <c r="E53" s="400"/>
      <c r="F53" s="400"/>
      <c r="G53" s="400"/>
      <c r="H53" s="400"/>
      <c r="I53" s="400"/>
      <c r="J53" s="400"/>
      <c r="K53" s="400"/>
      <c r="L53" s="400"/>
      <c r="M53" s="400"/>
      <c r="N53" s="400"/>
      <c r="O53" s="400"/>
      <c r="P53" s="400"/>
    </row>
    <row r="54" spans="2:16" x14ac:dyDescent="0.45">
      <c r="B54" s="401" t="s">
        <v>122</v>
      </c>
      <c r="C54" s="401"/>
      <c r="D54" s="401"/>
      <c r="E54" s="401"/>
      <c r="F54" s="401"/>
      <c r="G54" s="401"/>
      <c r="H54" s="401"/>
      <c r="I54" s="401"/>
      <c r="J54" s="401"/>
      <c r="K54" s="401"/>
      <c r="L54" s="401"/>
      <c r="M54" s="401"/>
      <c r="N54" s="401"/>
      <c r="O54" s="401"/>
      <c r="P54" s="401"/>
    </row>
    <row r="55" spans="2:16" x14ac:dyDescent="0.45">
      <c r="B55" s="401" t="s">
        <v>139</v>
      </c>
      <c r="C55" s="401"/>
      <c r="D55" s="401"/>
      <c r="E55" s="401"/>
      <c r="F55" s="401"/>
      <c r="G55" s="401"/>
      <c r="H55" s="401"/>
      <c r="I55" s="401"/>
      <c r="J55" s="401"/>
      <c r="K55" s="401"/>
      <c r="L55" s="401"/>
      <c r="M55" s="401"/>
      <c r="N55" s="401"/>
      <c r="O55" s="401"/>
      <c r="P55" s="401"/>
    </row>
    <row r="56" spans="2:16" x14ac:dyDescent="0.45">
      <c r="B56" s="51"/>
      <c r="C56" s="26"/>
      <c r="D56" s="26"/>
      <c r="E56" s="26"/>
      <c r="F56" s="26"/>
      <c r="G56" s="26"/>
      <c r="H56" s="26"/>
      <c r="I56" s="26"/>
      <c r="J56" s="26"/>
      <c r="K56" s="26"/>
      <c r="L56" s="26"/>
      <c r="M56" s="26"/>
      <c r="N56" s="26"/>
      <c r="O56" s="26"/>
      <c r="P56" s="26"/>
    </row>
    <row r="57" spans="2:16" x14ac:dyDescent="0.45">
      <c r="B57" s="49"/>
      <c r="C57" s="26"/>
      <c r="D57" s="26"/>
      <c r="E57" s="26"/>
      <c r="F57" s="26"/>
      <c r="G57" s="26"/>
      <c r="H57" s="26"/>
      <c r="I57" s="26"/>
      <c r="J57" s="26"/>
      <c r="K57" s="26"/>
      <c r="L57" s="26"/>
      <c r="M57" s="26"/>
      <c r="N57" s="26"/>
      <c r="O57" s="26"/>
      <c r="P57" s="26"/>
    </row>
    <row r="58" spans="2:16" ht="39.75" customHeight="1" x14ac:dyDescent="0.45">
      <c r="B58" s="398" t="s">
        <v>172</v>
      </c>
      <c r="C58" s="398"/>
      <c r="D58" s="398"/>
      <c r="E58" s="398"/>
      <c r="F58" s="398"/>
      <c r="G58" s="398"/>
      <c r="H58" s="398"/>
      <c r="I58" s="398"/>
      <c r="J58" s="398"/>
      <c r="K58" s="398"/>
      <c r="L58" s="398"/>
      <c r="M58" s="398"/>
      <c r="N58" s="398"/>
      <c r="O58" s="398"/>
      <c r="P58" s="398"/>
    </row>
    <row r="59" spans="2:16" x14ac:dyDescent="0.45">
      <c r="B59" s="49"/>
      <c r="C59" s="26"/>
      <c r="D59" s="26"/>
      <c r="E59" s="26"/>
      <c r="F59" s="26"/>
      <c r="G59" s="26"/>
      <c r="H59" s="26"/>
      <c r="I59" s="26"/>
      <c r="J59" s="26"/>
      <c r="K59" s="26"/>
      <c r="L59" s="26"/>
      <c r="M59" s="26"/>
      <c r="N59" s="26"/>
      <c r="O59" s="26"/>
      <c r="P59" s="26"/>
    </row>
    <row r="60" spans="2:16" x14ac:dyDescent="0.45">
      <c r="B60" s="48" t="s">
        <v>133</v>
      </c>
      <c r="C60" s="26"/>
      <c r="D60" s="26"/>
      <c r="E60" s="26"/>
      <c r="F60" s="26"/>
      <c r="G60" s="26"/>
      <c r="H60" s="26"/>
      <c r="I60" s="26"/>
      <c r="J60" s="26"/>
      <c r="K60" s="26"/>
      <c r="L60" s="26"/>
      <c r="M60" s="26"/>
      <c r="N60" s="26"/>
      <c r="O60" s="26"/>
      <c r="P60" s="26"/>
    </row>
    <row r="61" spans="2:16" x14ac:dyDescent="0.45">
      <c r="B61" s="48"/>
      <c r="C61" s="26"/>
      <c r="D61" s="26"/>
      <c r="E61" s="26"/>
      <c r="F61" s="26"/>
      <c r="G61" s="26"/>
      <c r="H61" s="26"/>
      <c r="I61" s="26"/>
      <c r="J61" s="26"/>
      <c r="K61" s="26"/>
      <c r="L61" s="26"/>
      <c r="M61" s="26"/>
      <c r="N61" s="26"/>
      <c r="O61" s="26"/>
      <c r="P61" s="26"/>
    </row>
    <row r="62" spans="2:16" ht="24" customHeight="1" x14ac:dyDescent="0.45">
      <c r="B62" s="402" t="s">
        <v>134</v>
      </c>
      <c r="C62" s="402"/>
      <c r="D62" s="402"/>
      <c r="E62" s="402"/>
      <c r="F62" s="402"/>
      <c r="G62" s="402"/>
      <c r="H62" s="402"/>
      <c r="I62" s="402"/>
      <c r="J62" s="402"/>
      <c r="K62" s="402"/>
      <c r="L62" s="402"/>
      <c r="M62" s="402"/>
      <c r="N62" s="402"/>
      <c r="O62" s="402"/>
      <c r="P62" s="402"/>
    </row>
    <row r="63" spans="2:16" ht="10.5" customHeight="1" x14ac:dyDescent="0.45">
      <c r="B63" s="48"/>
      <c r="C63" s="26"/>
      <c r="D63" s="26"/>
      <c r="E63" s="26"/>
      <c r="F63" s="26"/>
      <c r="G63" s="26"/>
      <c r="H63" s="26"/>
      <c r="I63" s="26"/>
      <c r="J63" s="26"/>
      <c r="K63" s="26"/>
      <c r="L63" s="26"/>
      <c r="M63" s="26"/>
      <c r="N63" s="26"/>
      <c r="O63" s="26"/>
      <c r="P63" s="26"/>
    </row>
    <row r="64" spans="2:16" x14ac:dyDescent="0.45">
      <c r="B64" s="52" t="s">
        <v>105</v>
      </c>
      <c r="C64" s="26"/>
      <c r="D64" s="26"/>
      <c r="E64" s="26"/>
      <c r="F64" s="26"/>
      <c r="G64" s="26"/>
      <c r="H64" s="26"/>
      <c r="I64" s="26"/>
      <c r="J64" s="26"/>
      <c r="K64" s="26"/>
      <c r="L64" s="26"/>
      <c r="M64" s="26"/>
      <c r="N64" s="26"/>
      <c r="O64" s="26"/>
      <c r="P64" s="26"/>
    </row>
    <row r="65" spans="2:16" x14ac:dyDescent="0.45">
      <c r="B65" s="52" t="s">
        <v>106</v>
      </c>
      <c r="C65" s="26"/>
      <c r="D65" s="26"/>
      <c r="E65" s="26"/>
      <c r="F65" s="26"/>
      <c r="G65" s="26"/>
      <c r="H65" s="26"/>
      <c r="I65" s="26"/>
      <c r="J65" s="26"/>
      <c r="K65" s="26"/>
      <c r="L65" s="26"/>
      <c r="M65" s="26"/>
      <c r="N65" s="26"/>
      <c r="O65" s="26"/>
      <c r="P65" s="26"/>
    </row>
    <row r="66" spans="2:16" x14ac:dyDescent="0.45">
      <c r="B66" s="52" t="s">
        <v>123</v>
      </c>
      <c r="C66" s="26"/>
      <c r="D66" s="26"/>
      <c r="E66" s="26"/>
      <c r="F66" s="26"/>
      <c r="G66" s="26"/>
      <c r="H66" s="26"/>
      <c r="I66" s="26"/>
      <c r="J66" s="26"/>
      <c r="K66" s="26"/>
      <c r="L66" s="26"/>
      <c r="M66" s="26"/>
      <c r="N66" s="26"/>
      <c r="O66" s="26"/>
      <c r="P66" s="26"/>
    </row>
    <row r="67" spans="2:16" x14ac:dyDescent="0.45">
      <c r="B67" s="48"/>
      <c r="C67" s="26"/>
      <c r="D67" s="26"/>
      <c r="E67" s="26"/>
      <c r="F67" s="26"/>
      <c r="G67" s="26"/>
      <c r="H67" s="26"/>
      <c r="I67" s="26"/>
      <c r="J67" s="26"/>
      <c r="K67" s="26"/>
      <c r="L67" s="26"/>
      <c r="M67" s="26"/>
      <c r="N67" s="26"/>
      <c r="O67" s="26"/>
      <c r="P67" s="26"/>
    </row>
    <row r="68" spans="2:16" x14ac:dyDescent="0.45">
      <c r="B68" s="48" t="s">
        <v>107</v>
      </c>
      <c r="C68" s="26"/>
      <c r="D68" s="26"/>
      <c r="E68" s="26"/>
      <c r="F68" s="26"/>
      <c r="G68" s="26"/>
      <c r="H68" s="26"/>
      <c r="I68" s="26"/>
      <c r="J68" s="26"/>
      <c r="K68" s="26"/>
      <c r="L68" s="26"/>
      <c r="M68" s="26"/>
      <c r="N68" s="26"/>
      <c r="O68" s="26"/>
      <c r="P68" s="26"/>
    </row>
    <row r="69" spans="2:16" x14ac:dyDescent="0.45">
      <c r="B69" s="53"/>
      <c r="C69" s="26"/>
      <c r="D69" s="26"/>
      <c r="E69" s="26"/>
      <c r="F69" s="26"/>
      <c r="G69" s="26"/>
      <c r="H69" s="26"/>
      <c r="I69" s="26"/>
      <c r="J69" s="26"/>
      <c r="K69" s="26"/>
      <c r="L69" s="26"/>
      <c r="M69" s="26"/>
      <c r="N69" s="26"/>
      <c r="O69" s="26"/>
      <c r="P69" s="26"/>
    </row>
    <row r="70" spans="2:16" x14ac:dyDescent="0.45">
      <c r="B70" s="49" t="s">
        <v>135</v>
      </c>
      <c r="C70" s="26"/>
      <c r="D70" s="26"/>
      <c r="E70" s="26"/>
      <c r="F70" s="26"/>
      <c r="G70" s="26"/>
      <c r="H70" s="26"/>
      <c r="I70" s="26"/>
      <c r="J70" s="26"/>
      <c r="K70" s="26"/>
      <c r="L70" s="26"/>
      <c r="M70" s="26"/>
      <c r="N70" s="26"/>
      <c r="O70" s="26"/>
      <c r="P70" s="26"/>
    </row>
    <row r="71" spans="2:16" x14ac:dyDescent="0.45">
      <c r="B71" s="49"/>
      <c r="C71" s="26"/>
      <c r="D71" s="26"/>
      <c r="E71" s="26"/>
      <c r="F71" s="26"/>
      <c r="G71" s="26"/>
      <c r="H71" s="26"/>
      <c r="I71" s="26"/>
      <c r="J71" s="26"/>
      <c r="K71" s="26"/>
      <c r="L71" s="26"/>
      <c r="M71" s="26"/>
      <c r="N71" s="26"/>
      <c r="O71" s="26"/>
      <c r="P71" s="26"/>
    </row>
    <row r="72" spans="2:16" ht="53.25" customHeight="1" x14ac:dyDescent="0.45">
      <c r="B72" s="398" t="s">
        <v>136</v>
      </c>
      <c r="C72" s="398"/>
      <c r="D72" s="398"/>
      <c r="E72" s="398"/>
      <c r="F72" s="398"/>
      <c r="G72" s="398"/>
      <c r="H72" s="398"/>
      <c r="I72" s="398"/>
      <c r="J72" s="398"/>
      <c r="K72" s="398"/>
      <c r="L72" s="398"/>
      <c r="M72" s="398"/>
      <c r="N72" s="398"/>
      <c r="O72" s="398"/>
      <c r="P72" s="398"/>
    </row>
    <row r="73" spans="2:16" x14ac:dyDescent="0.45">
      <c r="B73" s="49"/>
      <c r="C73" s="26"/>
      <c r="D73" s="26"/>
      <c r="E73" s="26"/>
      <c r="F73" s="26"/>
      <c r="G73" s="26"/>
      <c r="H73" s="26"/>
      <c r="I73" s="26"/>
      <c r="J73" s="26"/>
      <c r="K73" s="26"/>
      <c r="L73" s="26"/>
      <c r="M73" s="26"/>
      <c r="N73" s="26"/>
      <c r="O73" s="26"/>
      <c r="P73" s="26"/>
    </row>
    <row r="74" spans="2:16" x14ac:dyDescent="0.45">
      <c r="B74" s="49" t="s">
        <v>137</v>
      </c>
      <c r="C74" s="26"/>
      <c r="D74" s="26"/>
      <c r="E74" s="26"/>
      <c r="F74" s="26"/>
      <c r="G74" s="26"/>
      <c r="H74" s="26"/>
      <c r="I74" s="26"/>
      <c r="J74" s="26"/>
      <c r="K74" s="26"/>
      <c r="L74" s="26"/>
      <c r="M74" s="26"/>
      <c r="N74" s="26"/>
      <c r="O74" s="26"/>
      <c r="P74" s="26"/>
    </row>
    <row r="75" spans="2:16" ht="15.75" customHeight="1" x14ac:dyDescent="0.45">
      <c r="B75" s="49"/>
      <c r="C75" s="26"/>
      <c r="D75" s="26"/>
      <c r="E75" s="26"/>
      <c r="F75" s="26"/>
      <c r="G75" s="26"/>
      <c r="H75" s="26"/>
      <c r="I75" s="26"/>
      <c r="J75" s="26"/>
      <c r="K75" s="26"/>
      <c r="L75" s="26"/>
      <c r="M75" s="26"/>
      <c r="N75" s="26"/>
      <c r="O75" s="26"/>
      <c r="P75" s="26"/>
    </row>
    <row r="76" spans="2:16" ht="159" customHeight="1" x14ac:dyDescent="0.45">
      <c r="B76" s="49"/>
      <c r="C76" s="26"/>
      <c r="D76" s="26"/>
      <c r="E76" s="26"/>
      <c r="F76" s="26"/>
      <c r="G76" s="26"/>
      <c r="H76" s="26"/>
      <c r="I76" s="26"/>
      <c r="J76" s="26"/>
      <c r="K76" s="26"/>
      <c r="L76" s="26"/>
      <c r="M76" s="26"/>
      <c r="N76" s="26"/>
      <c r="O76" s="26"/>
      <c r="P76" s="26"/>
    </row>
    <row r="77" spans="2:16" ht="23.25" customHeight="1" x14ac:dyDescent="0.45">
      <c r="B77" s="49" t="s">
        <v>109</v>
      </c>
      <c r="C77" s="26"/>
      <c r="D77" s="26"/>
      <c r="E77" s="26"/>
      <c r="F77" s="26"/>
      <c r="G77" s="26"/>
      <c r="H77" s="26"/>
      <c r="I77" s="26"/>
      <c r="J77" s="26"/>
      <c r="K77" s="26"/>
      <c r="L77" s="26"/>
      <c r="M77" s="26"/>
      <c r="N77" s="26"/>
      <c r="O77" s="26"/>
      <c r="P77" s="26"/>
    </row>
    <row r="78" spans="2:16" ht="41.25" customHeight="1" x14ac:dyDescent="0.45">
      <c r="B78" s="398" t="s">
        <v>108</v>
      </c>
      <c r="C78" s="398"/>
      <c r="D78" s="398"/>
      <c r="E78" s="398"/>
      <c r="F78" s="398"/>
      <c r="G78" s="398"/>
      <c r="H78" s="398"/>
      <c r="I78" s="398"/>
      <c r="J78" s="398"/>
      <c r="K78" s="398"/>
      <c r="L78" s="398"/>
      <c r="M78" s="398"/>
      <c r="N78" s="398"/>
      <c r="O78" s="398"/>
      <c r="P78" s="398"/>
    </row>
    <row r="79" spans="2:16" x14ac:dyDescent="0.45">
      <c r="B79" s="49" t="s">
        <v>110</v>
      </c>
      <c r="C79" s="26"/>
      <c r="D79" s="26"/>
      <c r="E79" s="26"/>
      <c r="F79" s="26"/>
      <c r="G79" s="26"/>
      <c r="H79" s="26"/>
      <c r="I79" s="26"/>
      <c r="J79" s="26"/>
      <c r="K79" s="26"/>
      <c r="L79" s="26"/>
      <c r="M79" s="26"/>
      <c r="N79" s="26"/>
      <c r="O79" s="26"/>
      <c r="P79" s="26"/>
    </row>
    <row r="80" spans="2:16" x14ac:dyDescent="0.45">
      <c r="B80" s="49" t="s">
        <v>111</v>
      </c>
      <c r="C80" s="26"/>
      <c r="D80" s="26"/>
      <c r="E80" s="26"/>
      <c r="F80" s="26"/>
      <c r="G80" s="26"/>
      <c r="H80" s="26"/>
      <c r="I80" s="26"/>
      <c r="J80" s="26"/>
      <c r="K80" s="26"/>
      <c r="L80" s="26"/>
      <c r="M80" s="26"/>
      <c r="N80" s="26"/>
      <c r="O80" s="26"/>
      <c r="P80" s="26"/>
    </row>
    <row r="81" spans="2:16" x14ac:dyDescent="0.45">
      <c r="B81" s="49" t="s">
        <v>112</v>
      </c>
      <c r="C81" s="26"/>
      <c r="D81" s="26"/>
      <c r="E81" s="26"/>
      <c r="F81" s="26"/>
      <c r="G81" s="26"/>
      <c r="H81" s="26"/>
      <c r="I81" s="26"/>
      <c r="J81" s="26"/>
      <c r="K81" s="26"/>
      <c r="L81" s="26"/>
      <c r="M81" s="26"/>
      <c r="N81" s="26"/>
      <c r="O81" s="26"/>
      <c r="P81" s="26"/>
    </row>
    <row r="82" spans="2:16" x14ac:dyDescent="0.45">
      <c r="B82" s="49" t="s">
        <v>113</v>
      </c>
      <c r="C82" s="26"/>
      <c r="D82" s="26"/>
      <c r="E82" s="26"/>
      <c r="F82" s="26"/>
      <c r="G82" s="26"/>
      <c r="H82" s="26"/>
      <c r="I82" s="26"/>
      <c r="J82" s="26"/>
      <c r="K82" s="26"/>
      <c r="L82" s="26"/>
      <c r="M82" s="26"/>
      <c r="N82" s="26"/>
      <c r="O82" s="26"/>
      <c r="P82" s="26"/>
    </row>
    <row r="83" spans="2:16" x14ac:dyDescent="0.45">
      <c r="B83" s="49" t="s">
        <v>114</v>
      </c>
      <c r="C83" s="26"/>
      <c r="D83" s="26"/>
      <c r="E83" s="26"/>
      <c r="F83" s="26"/>
      <c r="G83" s="26"/>
      <c r="H83" s="26"/>
      <c r="I83" s="26"/>
      <c r="J83" s="26"/>
      <c r="K83" s="26"/>
      <c r="L83" s="26"/>
      <c r="M83" s="26"/>
      <c r="N83" s="26"/>
      <c r="O83" s="26"/>
      <c r="P83" s="26"/>
    </row>
    <row r="84" spans="2:16" x14ac:dyDescent="0.45">
      <c r="B84" s="49"/>
      <c r="C84" s="26"/>
      <c r="D84" s="26"/>
      <c r="E84" s="26"/>
      <c r="F84" s="26"/>
      <c r="G84" s="26"/>
      <c r="H84" s="26"/>
      <c r="I84" s="26"/>
      <c r="J84" s="26"/>
      <c r="K84" s="26"/>
      <c r="L84" s="26"/>
      <c r="M84" s="26"/>
      <c r="N84" s="26"/>
      <c r="O84" s="26"/>
      <c r="P84" s="26"/>
    </row>
    <row r="85" spans="2:16" x14ac:dyDescent="0.45">
      <c r="B85" s="49"/>
      <c r="C85" s="26"/>
      <c r="D85" s="26"/>
      <c r="E85" s="26"/>
      <c r="F85" s="26"/>
      <c r="G85" s="26"/>
      <c r="H85" s="26"/>
      <c r="I85" s="26"/>
      <c r="J85" s="26"/>
      <c r="K85" s="26"/>
      <c r="L85" s="26"/>
      <c r="M85" s="26"/>
      <c r="N85" s="26"/>
      <c r="O85" s="26"/>
      <c r="P85" s="26"/>
    </row>
    <row r="86" spans="2:16" x14ac:dyDescent="0.45">
      <c r="B86" s="49"/>
      <c r="C86" s="26"/>
      <c r="D86" s="26"/>
      <c r="E86" s="26"/>
      <c r="F86" s="26"/>
      <c r="G86" s="26"/>
      <c r="H86" s="26"/>
      <c r="I86" s="26"/>
      <c r="J86" s="26"/>
      <c r="K86" s="26"/>
      <c r="L86" s="26"/>
      <c r="M86" s="26"/>
      <c r="N86" s="26"/>
      <c r="O86" s="26"/>
      <c r="P86" s="26"/>
    </row>
    <row r="87" spans="2:16" x14ac:dyDescent="0.45">
      <c r="B87" s="49" t="s">
        <v>115</v>
      </c>
      <c r="C87" s="26"/>
      <c r="D87" s="26"/>
      <c r="E87" s="26"/>
      <c r="F87" s="26"/>
      <c r="G87" s="26"/>
      <c r="H87" s="26"/>
      <c r="I87" s="26"/>
      <c r="J87" s="26"/>
      <c r="K87" s="26"/>
      <c r="L87" s="26"/>
      <c r="M87" s="26"/>
      <c r="N87" s="26"/>
      <c r="O87" s="26"/>
      <c r="P87" s="26"/>
    </row>
    <row r="88" spans="2:16" x14ac:dyDescent="0.45">
      <c r="B88" s="49" t="s">
        <v>116</v>
      </c>
      <c r="C88" s="26"/>
      <c r="D88" s="26"/>
      <c r="E88" s="26"/>
      <c r="F88" s="26"/>
      <c r="G88" s="26"/>
      <c r="H88" s="26"/>
      <c r="I88" s="26"/>
      <c r="J88" s="26"/>
      <c r="K88" s="26"/>
      <c r="L88" s="26"/>
      <c r="M88" s="26"/>
      <c r="N88" s="26"/>
      <c r="O88" s="26"/>
      <c r="P88" s="26"/>
    </row>
    <row r="89" spans="2:16" x14ac:dyDescent="0.45">
      <c r="B89" s="49" t="s">
        <v>117</v>
      </c>
      <c r="C89" s="26"/>
      <c r="D89" s="26"/>
      <c r="E89" s="26"/>
      <c r="F89" s="26"/>
      <c r="G89" s="26"/>
      <c r="H89" s="26"/>
      <c r="I89" s="26"/>
      <c r="J89" s="26"/>
      <c r="K89" s="26"/>
      <c r="L89" s="26"/>
      <c r="M89" s="26"/>
      <c r="N89" s="26"/>
      <c r="O89" s="26"/>
      <c r="P89" s="26"/>
    </row>
    <row r="90" spans="2:16" x14ac:dyDescent="0.45">
      <c r="B90" s="49" t="s">
        <v>118</v>
      </c>
      <c r="C90" s="26"/>
      <c r="D90" s="26"/>
      <c r="E90" s="26"/>
      <c r="F90" s="26"/>
      <c r="G90" s="26"/>
      <c r="H90" s="26"/>
      <c r="I90" s="26"/>
      <c r="J90" s="26"/>
      <c r="K90" s="26"/>
      <c r="L90" s="26"/>
      <c r="M90" s="26"/>
      <c r="N90" s="26"/>
      <c r="O90" s="26"/>
      <c r="P90" s="26"/>
    </row>
    <row r="91" spans="2:16" x14ac:dyDescent="0.45">
      <c r="B91" s="49" t="s">
        <v>119</v>
      </c>
      <c r="C91" s="26"/>
      <c r="D91" s="26"/>
      <c r="E91" s="26"/>
      <c r="F91" s="26"/>
      <c r="G91" s="26"/>
      <c r="H91" s="26"/>
      <c r="I91" s="26"/>
      <c r="J91" s="26"/>
      <c r="K91" s="26"/>
      <c r="L91" s="26"/>
      <c r="M91" s="26"/>
      <c r="N91" s="26"/>
      <c r="O91" s="26"/>
      <c r="P91" s="26"/>
    </row>
    <row r="92" spans="2:16" ht="45.75" customHeight="1" x14ac:dyDescent="0.45">
      <c r="B92" s="398" t="s">
        <v>120</v>
      </c>
      <c r="C92" s="398"/>
      <c r="D92" s="398"/>
      <c r="E92" s="398"/>
      <c r="F92" s="398"/>
      <c r="G92" s="398"/>
      <c r="H92" s="398"/>
      <c r="I92" s="398"/>
      <c r="J92" s="398"/>
      <c r="K92" s="398"/>
      <c r="L92" s="398"/>
      <c r="M92" s="398"/>
      <c r="N92" s="398"/>
      <c r="O92" s="398"/>
      <c r="P92" s="398"/>
    </row>
    <row r="93" spans="2:16" x14ac:dyDescent="0.45">
      <c r="B93" s="51" t="s">
        <v>121</v>
      </c>
      <c r="C93" s="26"/>
      <c r="D93" s="26"/>
      <c r="E93" s="26"/>
      <c r="F93" s="26"/>
      <c r="G93" s="26"/>
      <c r="H93" s="26"/>
      <c r="I93" s="26"/>
      <c r="J93" s="26"/>
      <c r="K93" s="26"/>
      <c r="L93" s="26"/>
      <c r="M93" s="26"/>
      <c r="N93" s="26"/>
      <c r="O93" s="26"/>
      <c r="P93" s="26"/>
    </row>
    <row r="94" spans="2:16" x14ac:dyDescent="0.45">
      <c r="B94" s="49"/>
      <c r="C94" s="26"/>
      <c r="D94" s="26"/>
      <c r="E94" s="26"/>
      <c r="F94" s="26"/>
      <c r="G94" s="26"/>
      <c r="H94" s="26"/>
      <c r="I94" s="26"/>
      <c r="J94" s="26"/>
      <c r="K94" s="26"/>
      <c r="L94" s="26"/>
      <c r="M94" s="26"/>
      <c r="N94" s="26"/>
      <c r="O94" s="26"/>
      <c r="P94" s="26"/>
    </row>
    <row r="95" spans="2:16" ht="51.75" customHeight="1" x14ac:dyDescent="0.45">
      <c r="B95" s="398" t="s">
        <v>124</v>
      </c>
      <c r="C95" s="398"/>
      <c r="D95" s="398"/>
      <c r="E95" s="398"/>
      <c r="F95" s="398"/>
      <c r="G95" s="398"/>
      <c r="H95" s="398"/>
      <c r="I95" s="398"/>
      <c r="J95" s="398"/>
      <c r="K95" s="398"/>
      <c r="L95" s="398"/>
      <c r="M95" s="398"/>
      <c r="N95" s="398"/>
      <c r="O95" s="398"/>
      <c r="P95" s="398"/>
    </row>
    <row r="96" spans="2:16" x14ac:dyDescent="0.45">
      <c r="B96" s="26"/>
      <c r="C96" s="26"/>
      <c r="D96" s="26"/>
      <c r="E96" s="26"/>
      <c r="F96" s="26"/>
      <c r="G96" s="26"/>
      <c r="H96" s="26"/>
      <c r="I96" s="26"/>
      <c r="J96" s="26"/>
      <c r="K96" s="26"/>
      <c r="L96" s="26"/>
      <c r="M96" s="26"/>
      <c r="N96" s="26"/>
      <c r="O96" s="26"/>
      <c r="P96" s="26"/>
    </row>
  </sheetData>
  <mergeCells count="33">
    <mergeCell ref="B3:P3"/>
    <mergeCell ref="B5:P5"/>
    <mergeCell ref="B7:P7"/>
    <mergeCell ref="B8:P8"/>
    <mergeCell ref="B9:P9"/>
    <mergeCell ref="B6:P6"/>
    <mergeCell ref="B92:P92"/>
    <mergeCell ref="B10:P10"/>
    <mergeCell ref="B23:O23"/>
    <mergeCell ref="B40:P40"/>
    <mergeCell ref="B11:P11"/>
    <mergeCell ref="B12:P12"/>
    <mergeCell ref="B19:P19"/>
    <mergeCell ref="B21:P21"/>
    <mergeCell ref="B31:P31"/>
    <mergeCell ref="B32:P32"/>
    <mergeCell ref="B33:P33"/>
    <mergeCell ref="B95:P95"/>
    <mergeCell ref="B1:P1"/>
    <mergeCell ref="B53:P53"/>
    <mergeCell ref="B54:P54"/>
    <mergeCell ref="B55:P55"/>
    <mergeCell ref="B58:P58"/>
    <mergeCell ref="B62:P62"/>
    <mergeCell ref="B72:P72"/>
    <mergeCell ref="B42:P42"/>
    <mergeCell ref="B44:P44"/>
    <mergeCell ref="B45:P45"/>
    <mergeCell ref="B47:P47"/>
    <mergeCell ref="B35:P35"/>
    <mergeCell ref="B37:P37"/>
    <mergeCell ref="B39:P39"/>
    <mergeCell ref="B78:P78"/>
  </mergeCells>
  <printOptions horizontalCentered="1"/>
  <pageMargins left="0.25" right="0.25" top="0.25" bottom="0.25" header="0.3" footer="0.3"/>
  <pageSetup fitToHeight="0"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46"/>
  <sheetViews>
    <sheetView zoomScaleNormal="100" zoomScaleSheetLayoutView="100" workbookViewId="0">
      <selection activeCell="A6" sqref="A6"/>
    </sheetView>
  </sheetViews>
  <sheetFormatPr defaultColWidth="9.1328125" defaultRowHeight="14.25" x14ac:dyDescent="0.45"/>
  <cols>
    <col min="1" max="1" width="39.265625" style="8" customWidth="1"/>
    <col min="2" max="2" width="24.86328125" style="8" customWidth="1"/>
    <col min="3" max="3" width="16.3984375" style="8" customWidth="1"/>
    <col min="4" max="4" width="14.59765625" style="8" customWidth="1"/>
    <col min="5" max="5" width="12.3984375" style="8" customWidth="1"/>
    <col min="6" max="6" width="8.73046875" style="8" customWidth="1"/>
    <col min="7" max="7" width="16.265625" style="8" customWidth="1"/>
    <col min="8" max="8" width="2.86328125" style="8" customWidth="1"/>
    <col min="9" max="13" width="9.1328125" style="8"/>
    <col min="14" max="14" width="10.3984375" style="8" customWidth="1"/>
    <col min="15" max="17" width="9.1328125" style="8"/>
    <col min="18" max="18" width="16.86328125" style="8" customWidth="1"/>
    <col min="19" max="19" width="9.1328125" style="8"/>
    <col min="20" max="20" width="10.86328125" style="8" customWidth="1"/>
    <col min="21" max="16384" width="9.1328125" style="8"/>
  </cols>
  <sheetData>
    <row r="1" spans="1:20" ht="24" customHeight="1" x14ac:dyDescent="0.45">
      <c r="A1" s="541" t="s">
        <v>159</v>
      </c>
      <c r="B1" s="541"/>
      <c r="C1" s="541"/>
      <c r="D1" s="541"/>
      <c r="E1" s="541"/>
      <c r="F1" s="541"/>
      <c r="G1" s="8">
        <f>+'Section A'!B2</f>
        <v>0</v>
      </c>
    </row>
    <row r="2" spans="1:20" ht="89.25" customHeight="1" x14ac:dyDescent="0.45">
      <c r="A2" s="546" t="s">
        <v>167</v>
      </c>
      <c r="B2" s="546"/>
      <c r="C2" s="546"/>
      <c r="D2" s="546"/>
      <c r="E2" s="546"/>
      <c r="F2" s="546"/>
      <c r="G2" s="546"/>
      <c r="H2" s="17"/>
      <c r="I2" s="17"/>
    </row>
    <row r="3" spans="1:20" ht="54.95" customHeight="1" x14ac:dyDescent="0.45">
      <c r="A3" s="549" t="s">
        <v>303</v>
      </c>
      <c r="B3" s="549"/>
      <c r="C3" s="549"/>
      <c r="D3" s="549"/>
      <c r="E3" s="549"/>
      <c r="F3" s="549"/>
      <c r="G3" s="549"/>
      <c r="H3" s="17"/>
      <c r="I3" s="17"/>
    </row>
    <row r="4" spans="1:20" x14ac:dyDescent="0.45">
      <c r="B4" s="17"/>
      <c r="C4" s="17"/>
      <c r="D4" s="17"/>
      <c r="E4" s="17"/>
      <c r="F4" s="17"/>
      <c r="G4" s="17"/>
      <c r="H4" s="17"/>
      <c r="I4" s="17"/>
    </row>
    <row r="5" spans="1:20" x14ac:dyDescent="0.45">
      <c r="A5" s="277" t="s">
        <v>270</v>
      </c>
      <c r="B5" s="277" t="s">
        <v>33</v>
      </c>
      <c r="C5" s="278" t="s">
        <v>34</v>
      </c>
      <c r="D5" s="278" t="s">
        <v>35</v>
      </c>
      <c r="E5" s="278" t="s">
        <v>36</v>
      </c>
      <c r="F5" s="278" t="s">
        <v>37</v>
      </c>
      <c r="G5" s="277" t="s">
        <v>247</v>
      </c>
      <c r="H5" s="17"/>
      <c r="I5" s="17"/>
    </row>
    <row r="6" spans="1:20" s="121" customFormat="1" x14ac:dyDescent="0.45">
      <c r="A6" s="255"/>
      <c r="B6" s="255"/>
      <c r="C6" s="107"/>
      <c r="D6" s="119"/>
      <c r="E6" s="119"/>
      <c r="F6" s="119"/>
      <c r="G6" s="94">
        <f>ROUND(+C6*E6*F6,0)</f>
        <v>0</v>
      </c>
      <c r="H6" s="147"/>
      <c r="I6" s="147"/>
    </row>
    <row r="7" spans="1:20" s="121" customFormat="1" x14ac:dyDescent="0.45">
      <c r="A7" s="267"/>
      <c r="B7" s="267"/>
      <c r="C7" s="107"/>
      <c r="D7" s="119"/>
      <c r="E7" s="119"/>
      <c r="F7" s="119"/>
      <c r="G7" s="94">
        <f t="shared" ref="G7:G15" si="0">ROUND(+C7*E7*F7,0)</f>
        <v>0</v>
      </c>
      <c r="H7" s="147"/>
      <c r="I7" s="147"/>
    </row>
    <row r="8" spans="1:20" s="121" customFormat="1" x14ac:dyDescent="0.45">
      <c r="A8" s="267"/>
      <c r="B8" s="267"/>
      <c r="C8" s="107"/>
      <c r="D8" s="119"/>
      <c r="E8" s="119"/>
      <c r="F8" s="119"/>
      <c r="G8" s="94">
        <f t="shared" si="0"/>
        <v>0</v>
      </c>
      <c r="H8" s="147"/>
      <c r="I8" s="147"/>
    </row>
    <row r="9" spans="1:20" s="121" customFormat="1" x14ac:dyDescent="0.45">
      <c r="A9" s="267"/>
      <c r="B9" s="267"/>
      <c r="C9" s="107"/>
      <c r="D9" s="119"/>
      <c r="E9" s="119"/>
      <c r="F9" s="119"/>
      <c r="G9" s="94">
        <f t="shared" si="0"/>
        <v>0</v>
      </c>
      <c r="H9" s="147"/>
      <c r="I9" s="147"/>
    </row>
    <row r="10" spans="1:20" s="121" customFormat="1" x14ac:dyDescent="0.45">
      <c r="A10" s="267"/>
      <c r="B10" s="267"/>
      <c r="C10" s="107"/>
      <c r="D10" s="119"/>
      <c r="E10" s="119"/>
      <c r="F10" s="119"/>
      <c r="G10" s="94">
        <f t="shared" si="0"/>
        <v>0</v>
      </c>
      <c r="H10" s="147"/>
      <c r="I10" s="147"/>
    </row>
    <row r="11" spans="1:20" s="121" customFormat="1" x14ac:dyDescent="0.45">
      <c r="A11" s="267"/>
      <c r="B11" s="267"/>
      <c r="C11" s="107"/>
      <c r="D11" s="119"/>
      <c r="E11" s="119"/>
      <c r="F11" s="119"/>
      <c r="G11" s="94">
        <f t="shared" si="0"/>
        <v>0</v>
      </c>
      <c r="H11" s="147"/>
      <c r="I11" s="147"/>
    </row>
    <row r="12" spans="1:20" s="121" customFormat="1" x14ac:dyDescent="0.45">
      <c r="A12" s="267"/>
      <c r="B12" s="267"/>
      <c r="C12" s="107"/>
      <c r="D12" s="119"/>
      <c r="E12" s="119"/>
      <c r="F12" s="119"/>
      <c r="G12" s="94">
        <f t="shared" si="0"/>
        <v>0</v>
      </c>
      <c r="H12" s="147"/>
      <c r="I12" s="147"/>
    </row>
    <row r="13" spans="1:20" s="121" customFormat="1" x14ac:dyDescent="0.45">
      <c r="A13" s="222"/>
      <c r="B13" s="222"/>
      <c r="C13" s="107"/>
      <c r="D13" s="119"/>
      <c r="E13" s="119"/>
      <c r="F13" s="119"/>
      <c r="G13" s="94">
        <f t="shared" si="0"/>
        <v>0</v>
      </c>
      <c r="H13" s="106"/>
      <c r="I13" s="106"/>
    </row>
    <row r="14" spans="1:20" s="121" customFormat="1" x14ac:dyDescent="0.45">
      <c r="A14" s="222"/>
      <c r="B14" s="222"/>
      <c r="C14" s="107"/>
      <c r="D14" s="119"/>
      <c r="E14" s="119"/>
      <c r="F14" s="119"/>
      <c r="G14" s="94">
        <f t="shared" si="0"/>
        <v>0</v>
      </c>
      <c r="I14" s="106"/>
    </row>
    <row r="15" spans="1:20" s="121" customFormat="1" x14ac:dyDescent="0.45">
      <c r="A15" s="222"/>
      <c r="B15" s="222"/>
      <c r="C15" s="107"/>
      <c r="D15" s="119"/>
      <c r="E15" s="119"/>
      <c r="F15" s="119"/>
      <c r="G15" s="391">
        <f t="shared" si="0"/>
        <v>0</v>
      </c>
      <c r="I15" s="106"/>
    </row>
    <row r="16" spans="1:20" s="121" customFormat="1" x14ac:dyDescent="0.45">
      <c r="A16" s="222"/>
      <c r="B16" s="222"/>
      <c r="C16" s="122"/>
      <c r="E16" s="231"/>
      <c r="F16" s="242" t="s">
        <v>348</v>
      </c>
      <c r="G16" s="94">
        <f>ROUND(SUM(G6:G15),0)</f>
        <v>0</v>
      </c>
      <c r="I16" s="137" t="s">
        <v>450</v>
      </c>
      <c r="N16" s="138"/>
      <c r="O16" s="106"/>
      <c r="P16" s="106"/>
      <c r="Q16" s="106"/>
      <c r="R16" s="106"/>
      <c r="S16" s="106"/>
      <c r="T16" s="106"/>
    </row>
    <row r="17" spans="1:20" s="121" customFormat="1" x14ac:dyDescent="0.45">
      <c r="A17" s="222"/>
      <c r="B17" s="222"/>
      <c r="C17" s="122"/>
      <c r="G17" s="125"/>
      <c r="I17" s="106"/>
      <c r="N17" s="558"/>
      <c r="O17" s="558"/>
      <c r="P17" s="138"/>
      <c r="Q17" s="558"/>
      <c r="R17" s="558"/>
      <c r="S17" s="106"/>
      <c r="T17" s="138"/>
    </row>
    <row r="18" spans="1:20" s="121" customFormat="1" x14ac:dyDescent="0.45">
      <c r="A18" s="267"/>
      <c r="B18" s="267"/>
      <c r="C18" s="107"/>
      <c r="D18" s="119"/>
      <c r="E18" s="119"/>
      <c r="F18" s="119"/>
      <c r="G18" s="94">
        <f>ROUND(+C18*E18*F18,0)</f>
        <v>0</v>
      </c>
      <c r="H18" s="147"/>
      <c r="I18" s="147"/>
    </row>
    <row r="19" spans="1:20" s="121" customFormat="1" x14ac:dyDescent="0.45">
      <c r="A19" s="267"/>
      <c r="B19" s="267"/>
      <c r="C19" s="107"/>
      <c r="D19" s="119"/>
      <c r="E19" s="119"/>
      <c r="F19" s="119"/>
      <c r="G19" s="94">
        <f t="shared" ref="G19:G27" si="1">ROUND(+C19*E19*F19,0)</f>
        <v>0</v>
      </c>
      <c r="H19" s="147"/>
      <c r="I19" s="147"/>
    </row>
    <row r="20" spans="1:20" s="121" customFormat="1" x14ac:dyDescent="0.45">
      <c r="A20" s="267"/>
      <c r="B20" s="267"/>
      <c r="C20" s="107"/>
      <c r="D20" s="119"/>
      <c r="E20" s="119"/>
      <c r="F20" s="119"/>
      <c r="G20" s="94">
        <f t="shared" si="1"/>
        <v>0</v>
      </c>
      <c r="H20" s="147"/>
      <c r="I20" s="147"/>
    </row>
    <row r="21" spans="1:20" s="121" customFormat="1" x14ac:dyDescent="0.45">
      <c r="A21" s="267"/>
      <c r="B21" s="267"/>
      <c r="C21" s="107"/>
      <c r="D21" s="119"/>
      <c r="E21" s="119"/>
      <c r="F21" s="119"/>
      <c r="G21" s="94">
        <f t="shared" si="1"/>
        <v>0</v>
      </c>
      <c r="H21" s="147"/>
      <c r="I21" s="147"/>
    </row>
    <row r="22" spans="1:20" s="121" customFormat="1" x14ac:dyDescent="0.45">
      <c r="A22" s="267"/>
      <c r="B22" s="267"/>
      <c r="C22" s="107"/>
      <c r="D22" s="119"/>
      <c r="E22" s="119"/>
      <c r="F22" s="119"/>
      <c r="G22" s="94">
        <f t="shared" si="1"/>
        <v>0</v>
      </c>
      <c r="H22" s="147"/>
      <c r="I22" s="147"/>
    </row>
    <row r="23" spans="1:20" s="121" customFormat="1" x14ac:dyDescent="0.45">
      <c r="A23" s="267"/>
      <c r="B23" s="267"/>
      <c r="C23" s="107"/>
      <c r="D23" s="119"/>
      <c r="E23" s="119"/>
      <c r="F23" s="119"/>
      <c r="G23" s="94">
        <f t="shared" si="1"/>
        <v>0</v>
      </c>
      <c r="H23" s="147"/>
      <c r="I23" s="147"/>
    </row>
    <row r="24" spans="1:20" s="121" customFormat="1" x14ac:dyDescent="0.45">
      <c r="A24" s="267"/>
      <c r="B24" s="267"/>
      <c r="C24" s="107"/>
      <c r="D24" s="119"/>
      <c r="E24" s="119"/>
      <c r="F24" s="119"/>
      <c r="G24" s="94">
        <f t="shared" si="1"/>
        <v>0</v>
      </c>
      <c r="H24" s="147"/>
      <c r="I24" s="147"/>
    </row>
    <row r="25" spans="1:20" s="121" customFormat="1" x14ac:dyDescent="0.45">
      <c r="A25" s="222"/>
      <c r="B25" s="222"/>
      <c r="C25" s="107"/>
      <c r="D25" s="119"/>
      <c r="E25" s="119"/>
      <c r="F25" s="119"/>
      <c r="G25" s="94">
        <f t="shared" si="1"/>
        <v>0</v>
      </c>
      <c r="H25" s="106"/>
      <c r="I25" s="106"/>
    </row>
    <row r="26" spans="1:20" s="121" customFormat="1" x14ac:dyDescent="0.45">
      <c r="A26" s="222"/>
      <c r="B26" s="222"/>
      <c r="C26" s="107"/>
      <c r="D26" s="119"/>
      <c r="E26" s="119"/>
      <c r="F26" s="119"/>
      <c r="G26" s="94">
        <f t="shared" si="1"/>
        <v>0</v>
      </c>
      <c r="I26" s="106"/>
    </row>
    <row r="27" spans="1:20" s="121" customFormat="1" x14ac:dyDescent="0.45">
      <c r="A27" s="222"/>
      <c r="B27" s="222"/>
      <c r="C27" s="107"/>
      <c r="D27" s="119"/>
      <c r="E27" s="119"/>
      <c r="F27" s="119"/>
      <c r="G27" s="391">
        <f t="shared" si="1"/>
        <v>0</v>
      </c>
      <c r="I27" s="106"/>
    </row>
    <row r="28" spans="1:20" s="121" customFormat="1" x14ac:dyDescent="0.45">
      <c r="A28" s="222"/>
      <c r="B28" s="222"/>
      <c r="C28" s="122"/>
      <c r="E28" s="231"/>
      <c r="F28" s="242" t="s">
        <v>349</v>
      </c>
      <c r="G28" s="94">
        <f>ROUND(SUM(G18:G27),0)</f>
        <v>0</v>
      </c>
      <c r="I28" s="137" t="s">
        <v>450</v>
      </c>
      <c r="N28" s="138"/>
      <c r="O28" s="106"/>
      <c r="P28" s="106"/>
      <c r="Q28" s="106"/>
      <c r="R28" s="106"/>
      <c r="S28" s="106"/>
      <c r="T28" s="106"/>
    </row>
    <row r="29" spans="1:20" s="121" customFormat="1" x14ac:dyDescent="0.45">
      <c r="A29" s="222"/>
      <c r="B29" s="222"/>
      <c r="C29" s="122"/>
      <c r="F29" s="344" t="s">
        <v>354</v>
      </c>
      <c r="G29" s="345">
        <f>G28+G16</f>
        <v>0</v>
      </c>
      <c r="I29" s="106"/>
      <c r="N29" s="558"/>
      <c r="O29" s="558"/>
      <c r="P29" s="138"/>
      <c r="Q29" s="558"/>
      <c r="R29" s="558"/>
      <c r="S29" s="106"/>
      <c r="T29" s="138"/>
    </row>
    <row r="30" spans="1:20" s="121" customFormat="1" x14ac:dyDescent="0.45">
      <c r="A30" s="222"/>
      <c r="B30" s="222"/>
      <c r="C30" s="122"/>
      <c r="G30" s="125"/>
      <c r="I30" s="106"/>
      <c r="N30" s="558"/>
      <c r="O30" s="558"/>
      <c r="P30" s="138"/>
      <c r="Q30" s="558"/>
      <c r="R30" s="558"/>
      <c r="S30" s="106"/>
      <c r="T30" s="138"/>
    </row>
    <row r="31" spans="1:20" s="121" customFormat="1" x14ac:dyDescent="0.45">
      <c r="A31" s="222"/>
      <c r="B31" s="222"/>
      <c r="C31" s="107"/>
      <c r="D31" s="119"/>
      <c r="E31" s="119"/>
      <c r="F31" s="119"/>
      <c r="G31" s="94">
        <f t="shared" ref="G31:G32" si="2">ROUND(+C31*E31*F31,0)</f>
        <v>0</v>
      </c>
      <c r="I31" s="106"/>
      <c r="N31" s="218"/>
      <c r="O31" s="218"/>
      <c r="P31" s="138"/>
      <c r="Q31" s="218"/>
      <c r="R31" s="218"/>
      <c r="S31" s="106"/>
      <c r="T31" s="138"/>
    </row>
    <row r="32" spans="1:20" s="121" customFormat="1" x14ac:dyDescent="0.45">
      <c r="A32" s="222"/>
      <c r="B32" s="222"/>
      <c r="C32" s="107"/>
      <c r="D32" s="119"/>
      <c r="E32" s="119"/>
      <c r="F32" s="119"/>
      <c r="G32" s="391">
        <f t="shared" si="2"/>
        <v>0</v>
      </c>
      <c r="I32" s="106"/>
      <c r="N32" s="551"/>
      <c r="O32" s="552"/>
      <c r="P32" s="148"/>
      <c r="Q32" s="553"/>
      <c r="R32" s="553"/>
      <c r="S32" s="106"/>
      <c r="T32" s="149"/>
    </row>
    <row r="33" spans="1:20" s="121" customFormat="1" x14ac:dyDescent="0.45">
      <c r="C33" s="122"/>
      <c r="E33" s="230"/>
      <c r="F33" s="240" t="s">
        <v>351</v>
      </c>
      <c r="G33" s="94">
        <f>ROUND(SUM(G30:G32),0)</f>
        <v>0</v>
      </c>
      <c r="I33" s="137" t="s">
        <v>450</v>
      </c>
      <c r="N33" s="165"/>
      <c r="O33" s="165"/>
      <c r="P33" s="148"/>
      <c r="Q33" s="554"/>
      <c r="R33" s="554"/>
      <c r="S33" s="106"/>
      <c r="T33" s="149"/>
    </row>
    <row r="34" spans="1:20" s="121" customFormat="1" x14ac:dyDescent="0.45">
      <c r="A34" s="222"/>
      <c r="B34" s="222"/>
      <c r="C34" s="122"/>
      <c r="G34" s="125"/>
      <c r="I34" s="106"/>
      <c r="N34" s="558"/>
      <c r="O34" s="558"/>
      <c r="P34" s="138"/>
      <c r="Q34" s="558"/>
      <c r="R34" s="558"/>
      <c r="S34" s="106"/>
      <c r="T34" s="138"/>
    </row>
    <row r="35" spans="1:20" s="121" customFormat="1" x14ac:dyDescent="0.45">
      <c r="A35" s="222"/>
      <c r="B35" s="222"/>
      <c r="C35" s="107"/>
      <c r="D35" s="119"/>
      <c r="E35" s="119"/>
      <c r="F35" s="119"/>
      <c r="G35" s="94">
        <f t="shared" ref="G35:G36" si="3">ROUND(+C35*E35*F35,0)</f>
        <v>0</v>
      </c>
      <c r="I35" s="106"/>
      <c r="N35" s="337"/>
      <c r="O35" s="337"/>
      <c r="P35" s="138"/>
      <c r="Q35" s="337"/>
      <c r="R35" s="337"/>
      <c r="S35" s="106"/>
      <c r="T35" s="138"/>
    </row>
    <row r="36" spans="1:20" s="121" customFormat="1" x14ac:dyDescent="0.45">
      <c r="A36" s="222"/>
      <c r="B36" s="222"/>
      <c r="C36" s="107"/>
      <c r="D36" s="119"/>
      <c r="E36" s="119"/>
      <c r="F36" s="119"/>
      <c r="G36" s="391">
        <f t="shared" si="3"/>
        <v>0</v>
      </c>
      <c r="I36" s="106"/>
      <c r="N36" s="551"/>
      <c r="O36" s="552"/>
      <c r="P36" s="338"/>
      <c r="Q36" s="553"/>
      <c r="R36" s="553"/>
      <c r="S36" s="106"/>
      <c r="T36" s="339"/>
    </row>
    <row r="37" spans="1:20" s="121" customFormat="1" x14ac:dyDescent="0.45">
      <c r="C37" s="122"/>
      <c r="E37" s="230"/>
      <c r="F37" s="240" t="s">
        <v>353</v>
      </c>
      <c r="G37" s="94">
        <f>ROUND(SUM(G34:G36),0)</f>
        <v>0</v>
      </c>
      <c r="I37" s="137" t="s">
        <v>450</v>
      </c>
      <c r="N37" s="165"/>
      <c r="O37" s="165"/>
      <c r="P37" s="338"/>
      <c r="Q37" s="554"/>
      <c r="R37" s="554"/>
      <c r="S37" s="106"/>
      <c r="T37" s="339"/>
    </row>
    <row r="38" spans="1:20" x14ac:dyDescent="0.45">
      <c r="F38" s="344" t="s">
        <v>355</v>
      </c>
      <c r="G38" s="345">
        <f>G37+G33</f>
        <v>0</v>
      </c>
    </row>
    <row r="39" spans="1:20" x14ac:dyDescent="0.45">
      <c r="F39" s="20"/>
      <c r="G39" s="93"/>
    </row>
    <row r="40" spans="1:20" x14ac:dyDescent="0.45">
      <c r="E40" s="262"/>
      <c r="F40" s="262" t="s">
        <v>184</v>
      </c>
      <c r="G40" s="92">
        <f>+G33+G16+G28+G37</f>
        <v>0</v>
      </c>
      <c r="I40" s="163" t="s">
        <v>215</v>
      </c>
    </row>
    <row r="41" spans="1:20" s="121" customFormat="1" x14ac:dyDescent="0.45">
      <c r="C41" s="122"/>
      <c r="G41" s="122"/>
    </row>
    <row r="42" spans="1:20" s="121" customFormat="1" x14ac:dyDescent="0.45">
      <c r="A42" s="126" t="s">
        <v>38</v>
      </c>
      <c r="B42" s="127"/>
      <c r="C42" s="127"/>
      <c r="D42" s="127"/>
      <c r="E42" s="127"/>
      <c r="F42" s="127"/>
      <c r="G42" s="150"/>
      <c r="I42" s="164" t="s">
        <v>214</v>
      </c>
    </row>
    <row r="43" spans="1:20" s="121" customFormat="1" ht="45" customHeight="1" x14ac:dyDescent="0.45">
      <c r="A43" s="555"/>
      <c r="B43" s="556"/>
      <c r="C43" s="556"/>
      <c r="D43" s="556"/>
      <c r="E43" s="556"/>
      <c r="F43" s="556"/>
      <c r="G43" s="557"/>
      <c r="I43" s="543" t="s">
        <v>275</v>
      </c>
      <c r="J43" s="543"/>
      <c r="K43" s="543"/>
      <c r="L43" s="543"/>
      <c r="M43" s="543"/>
      <c r="N43" s="543"/>
      <c r="O43" s="543"/>
      <c r="P43" s="543"/>
      <c r="Q43" s="543"/>
    </row>
    <row r="45" spans="1:20" s="121" customFormat="1" x14ac:dyDescent="0.45">
      <c r="A45" s="126" t="s">
        <v>289</v>
      </c>
      <c r="B45" s="130"/>
      <c r="C45" s="131"/>
      <c r="D45" s="131"/>
      <c r="E45" s="131"/>
      <c r="F45" s="131"/>
      <c r="G45" s="151"/>
      <c r="I45" s="164" t="s">
        <v>214</v>
      </c>
    </row>
    <row r="46" spans="1:20" s="121" customFormat="1" ht="45" customHeight="1" x14ac:dyDescent="0.45">
      <c r="A46" s="555"/>
      <c r="B46" s="556"/>
      <c r="C46" s="556"/>
      <c r="D46" s="556"/>
      <c r="E46" s="556"/>
      <c r="F46" s="556"/>
      <c r="G46" s="557"/>
      <c r="I46" s="543" t="s">
        <v>275</v>
      </c>
      <c r="J46" s="543"/>
      <c r="K46" s="543"/>
      <c r="L46" s="543"/>
      <c r="M46" s="543"/>
      <c r="N46" s="543"/>
      <c r="O46" s="543"/>
      <c r="P46" s="543"/>
      <c r="Q46" s="543"/>
    </row>
  </sheetData>
  <sheetProtection algorithmName="SHA-512" hashValue="k1BLujyl4a/mzWWm+m8AUzpiDJb9aupLMr8bVfaTG1hVUvR1tWbBW9rG3B9EHIkSSrE8a6xOJuS4pphe+mfq5A==" saltValue="f6VRbw6RXACr2YR85OAn6A==" spinCount="100000" sheet="1" formatCells="0" formatRows="0" insertRows="0" deleteRows="0" sort="0"/>
  <mergeCells count="21">
    <mergeCell ref="Q30:R30"/>
    <mergeCell ref="N34:O34"/>
    <mergeCell ref="Q34:R34"/>
    <mergeCell ref="N29:O29"/>
    <mergeCell ref="Q29:R29"/>
    <mergeCell ref="N36:O36"/>
    <mergeCell ref="Q36:R36"/>
    <mergeCell ref="Q37:R37"/>
    <mergeCell ref="A46:G46"/>
    <mergeCell ref="A1:F1"/>
    <mergeCell ref="A2:G2"/>
    <mergeCell ref="N17:O17"/>
    <mergeCell ref="Q17:R17"/>
    <mergeCell ref="N32:O32"/>
    <mergeCell ref="Q32:R32"/>
    <mergeCell ref="Q33:R33"/>
    <mergeCell ref="A43:G43"/>
    <mergeCell ref="I46:Q46"/>
    <mergeCell ref="I43:Q43"/>
    <mergeCell ref="A3:G3"/>
    <mergeCell ref="N30:O30"/>
  </mergeCells>
  <printOptions horizontalCentered="1"/>
  <pageMargins left="0.25" right="0.25" top="0.25" bottom="0.25" header="0.3" footer="0.3"/>
  <pageSetup fitToHeight="0" orientation="landscape"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37"/>
  <sheetViews>
    <sheetView zoomScaleNormal="100" workbookViewId="0">
      <selection activeCell="A6" sqref="A6"/>
    </sheetView>
  </sheetViews>
  <sheetFormatPr defaultColWidth="9.1328125" defaultRowHeight="14.25" x14ac:dyDescent="0.45"/>
  <cols>
    <col min="1" max="1" width="69.73046875" style="8" customWidth="1"/>
    <col min="2" max="3" width="20.59765625" style="8" customWidth="1"/>
    <col min="4" max="4" width="20.265625" style="8" customWidth="1"/>
    <col min="5" max="5" width="2.59765625" style="8" customWidth="1"/>
    <col min="6" max="13" width="9.1328125" style="8"/>
    <col min="14" max="14" width="9.1328125" style="8" customWidth="1"/>
    <col min="15" max="16384" width="9.1328125" style="8"/>
  </cols>
  <sheetData>
    <row r="1" spans="1:6" ht="27.75" customHeight="1" x14ac:dyDescent="0.45">
      <c r="A1" s="541" t="s">
        <v>159</v>
      </c>
      <c r="B1" s="541"/>
      <c r="C1" s="541"/>
      <c r="D1" s="8">
        <f>+'Section A'!B2</f>
        <v>0</v>
      </c>
    </row>
    <row r="2" spans="1:6" ht="93.75" customHeight="1" x14ac:dyDescent="0.45">
      <c r="A2" s="546" t="s">
        <v>164</v>
      </c>
      <c r="B2" s="546"/>
      <c r="C2" s="546"/>
      <c r="D2" s="546"/>
      <c r="E2" s="17"/>
      <c r="F2" s="17"/>
    </row>
    <row r="3" spans="1:6" ht="54.95" customHeight="1" x14ac:dyDescent="0.45">
      <c r="A3" s="549" t="s">
        <v>304</v>
      </c>
      <c r="B3" s="549"/>
      <c r="C3" s="549"/>
      <c r="D3" s="549"/>
      <c r="E3" s="17"/>
      <c r="F3" s="17"/>
    </row>
    <row r="4" spans="1:6" ht="9" customHeight="1" x14ac:dyDescent="0.45">
      <c r="A4" s="17"/>
      <c r="B4" s="17"/>
      <c r="C4" s="17"/>
      <c r="D4" s="17"/>
      <c r="E4" s="17"/>
      <c r="F4" s="17"/>
    </row>
    <row r="5" spans="1:6" x14ac:dyDescent="0.45">
      <c r="A5" s="264" t="s">
        <v>1</v>
      </c>
      <c r="B5" s="25" t="s">
        <v>39</v>
      </c>
      <c r="C5" s="25" t="s">
        <v>0</v>
      </c>
      <c r="D5" s="258" t="s">
        <v>248</v>
      </c>
      <c r="E5" s="17"/>
      <c r="F5" s="17"/>
    </row>
    <row r="6" spans="1:6" s="121" customFormat="1" x14ac:dyDescent="0.45">
      <c r="A6" s="263"/>
      <c r="B6" s="219"/>
      <c r="C6" s="107"/>
      <c r="D6" s="94">
        <f>ROUND(+B6*C6,0)</f>
        <v>0</v>
      </c>
      <c r="E6" s="147"/>
      <c r="F6" s="147"/>
    </row>
    <row r="7" spans="1:6" s="121" customFormat="1" x14ac:dyDescent="0.45">
      <c r="A7" s="267"/>
      <c r="B7" s="219"/>
      <c r="C7" s="107"/>
      <c r="D7" s="94">
        <f t="shared" ref="D7:D10" si="0">ROUND(+B7*C7,0)</f>
        <v>0</v>
      </c>
      <c r="E7" s="147"/>
      <c r="F7" s="147"/>
    </row>
    <row r="8" spans="1:6" s="121" customFormat="1" x14ac:dyDescent="0.45">
      <c r="A8" s="267"/>
      <c r="B8" s="219"/>
      <c r="C8" s="107"/>
      <c r="D8" s="94">
        <f t="shared" si="0"/>
        <v>0</v>
      </c>
      <c r="E8" s="147"/>
      <c r="F8" s="147"/>
    </row>
    <row r="9" spans="1:6" s="121" customFormat="1" x14ac:dyDescent="0.45">
      <c r="A9" s="267"/>
      <c r="B9" s="219"/>
      <c r="C9" s="107"/>
      <c r="D9" s="94">
        <f t="shared" si="0"/>
        <v>0</v>
      </c>
      <c r="E9" s="147"/>
      <c r="F9" s="147"/>
    </row>
    <row r="10" spans="1:6" s="121" customFormat="1" ht="15" customHeight="1" x14ac:dyDescent="0.45">
      <c r="A10" s="263"/>
      <c r="B10" s="172"/>
      <c r="C10" s="107"/>
      <c r="D10" s="391">
        <f t="shared" si="0"/>
        <v>0</v>
      </c>
      <c r="E10" s="147"/>
      <c r="F10" s="147"/>
    </row>
    <row r="11" spans="1:6" s="121" customFormat="1" x14ac:dyDescent="0.45">
      <c r="A11" s="263"/>
      <c r="B11" s="225"/>
      <c r="C11" s="242" t="s">
        <v>348</v>
      </c>
      <c r="D11" s="94">
        <f>ROUND(SUM(D6:D10),0)</f>
        <v>0</v>
      </c>
      <c r="E11" s="106"/>
      <c r="F11" s="137" t="s">
        <v>450</v>
      </c>
    </row>
    <row r="12" spans="1:6" s="121" customFormat="1" x14ac:dyDescent="0.45">
      <c r="A12" s="263"/>
      <c r="B12" s="106"/>
      <c r="C12" s="112"/>
      <c r="D12" s="152"/>
      <c r="E12" s="106"/>
      <c r="F12" s="106"/>
    </row>
    <row r="13" spans="1:6" s="121" customFormat="1" x14ac:dyDescent="0.45">
      <c r="A13" s="267"/>
      <c r="B13" s="219"/>
      <c r="C13" s="107"/>
      <c r="D13" s="94">
        <f t="shared" ref="D13:D18" si="1">ROUND(+B13*C13,0)</f>
        <v>0</v>
      </c>
      <c r="E13" s="147"/>
      <c r="F13" s="147"/>
    </row>
    <row r="14" spans="1:6" s="121" customFormat="1" x14ac:dyDescent="0.45">
      <c r="A14" s="267"/>
      <c r="B14" s="219"/>
      <c r="C14" s="107"/>
      <c r="D14" s="94">
        <f t="shared" si="1"/>
        <v>0</v>
      </c>
      <c r="E14" s="147"/>
      <c r="F14" s="147"/>
    </row>
    <row r="15" spans="1:6" s="121" customFormat="1" x14ac:dyDescent="0.45">
      <c r="A15" s="267"/>
      <c r="B15" s="219"/>
      <c r="C15" s="107"/>
      <c r="D15" s="94">
        <f t="shared" si="1"/>
        <v>0</v>
      </c>
      <c r="E15" s="147"/>
      <c r="F15" s="147"/>
    </row>
    <row r="16" spans="1:6" s="121" customFormat="1" x14ac:dyDescent="0.45">
      <c r="A16" s="267"/>
      <c r="B16" s="219"/>
      <c r="C16" s="107"/>
      <c r="D16" s="94">
        <f t="shared" si="1"/>
        <v>0</v>
      </c>
      <c r="E16" s="147"/>
      <c r="F16" s="147"/>
    </row>
    <row r="17" spans="1:6" s="121" customFormat="1" x14ac:dyDescent="0.45">
      <c r="A17" s="267"/>
      <c r="B17" s="219"/>
      <c r="C17" s="107"/>
      <c r="D17" s="94">
        <f t="shared" si="1"/>
        <v>0</v>
      </c>
      <c r="E17" s="147"/>
      <c r="F17" s="147"/>
    </row>
    <row r="18" spans="1:6" s="121" customFormat="1" ht="15" customHeight="1" x14ac:dyDescent="0.45">
      <c r="A18" s="267"/>
      <c r="B18" s="219"/>
      <c r="C18" s="107"/>
      <c r="D18" s="391">
        <f t="shared" si="1"/>
        <v>0</v>
      </c>
      <c r="E18" s="147"/>
      <c r="F18" s="147"/>
    </row>
    <row r="19" spans="1:6" s="121" customFormat="1" x14ac:dyDescent="0.45">
      <c r="A19" s="267"/>
      <c r="B19" s="225"/>
      <c r="C19" s="242" t="s">
        <v>349</v>
      </c>
      <c r="D19" s="94">
        <f>ROUND(SUM(D12:D18),0)</f>
        <v>0</v>
      </c>
      <c r="E19" s="106"/>
      <c r="F19" s="137" t="s">
        <v>450</v>
      </c>
    </row>
    <row r="20" spans="1:6" s="121" customFormat="1" x14ac:dyDescent="0.45">
      <c r="A20" s="267"/>
      <c r="B20" s="106"/>
      <c r="C20" s="344" t="s">
        <v>354</v>
      </c>
      <c r="D20" s="345">
        <f>D19+D11</f>
        <v>0</v>
      </c>
      <c r="E20" s="106"/>
      <c r="F20" s="106"/>
    </row>
    <row r="21" spans="1:6" s="121" customFormat="1" x14ac:dyDescent="0.45">
      <c r="A21" s="267"/>
      <c r="B21" s="106"/>
      <c r="C21" s="112"/>
      <c r="D21" s="152"/>
      <c r="E21" s="106"/>
      <c r="F21" s="106"/>
    </row>
    <row r="22" spans="1:6" s="121" customFormat="1" x14ac:dyDescent="0.45">
      <c r="A22" s="263"/>
      <c r="B22" s="219"/>
      <c r="C22" s="107"/>
      <c r="D22" s="94">
        <f t="shared" ref="D22:D23" si="2">ROUND(+B22*C22,0)</f>
        <v>0</v>
      </c>
      <c r="E22" s="106"/>
      <c r="F22" s="106"/>
    </row>
    <row r="23" spans="1:6" s="121" customFormat="1" x14ac:dyDescent="0.45">
      <c r="A23" s="263"/>
      <c r="B23" s="172"/>
      <c r="C23" s="107"/>
      <c r="D23" s="391">
        <f t="shared" si="2"/>
        <v>0</v>
      </c>
      <c r="E23" s="142"/>
      <c r="F23" s="138"/>
    </row>
    <row r="24" spans="1:6" s="121" customFormat="1" x14ac:dyDescent="0.45">
      <c r="A24" s="263"/>
      <c r="B24" s="224"/>
      <c r="C24" s="240" t="s">
        <v>351</v>
      </c>
      <c r="D24" s="94">
        <f>ROUND(SUM(D21:D23),0)</f>
        <v>0</v>
      </c>
      <c r="E24" s="142"/>
      <c r="F24" s="137" t="s">
        <v>450</v>
      </c>
    </row>
    <row r="25" spans="1:6" s="121" customFormat="1" x14ac:dyDescent="0.45">
      <c r="A25" s="267"/>
      <c r="B25" s="106"/>
      <c r="C25" s="112"/>
      <c r="D25" s="152"/>
      <c r="E25" s="106"/>
      <c r="F25" s="106"/>
    </row>
    <row r="26" spans="1:6" s="121" customFormat="1" x14ac:dyDescent="0.45">
      <c r="A26" s="267"/>
      <c r="B26" s="219"/>
      <c r="C26" s="107"/>
      <c r="D26" s="94">
        <f t="shared" ref="D26:D27" si="3">ROUND(+B26*C26,0)</f>
        <v>0</v>
      </c>
      <c r="E26" s="106"/>
      <c r="F26" s="106"/>
    </row>
    <row r="27" spans="1:6" s="121" customFormat="1" x14ac:dyDescent="0.45">
      <c r="A27" s="267"/>
      <c r="B27" s="219"/>
      <c r="C27" s="107"/>
      <c r="D27" s="391">
        <f t="shared" si="3"/>
        <v>0</v>
      </c>
      <c r="E27" s="142"/>
      <c r="F27" s="138"/>
    </row>
    <row r="28" spans="1:6" s="121" customFormat="1" x14ac:dyDescent="0.45">
      <c r="A28" s="267"/>
      <c r="B28" s="224"/>
      <c r="C28" s="240" t="s">
        <v>353</v>
      </c>
      <c r="D28" s="94">
        <f>ROUND(SUM(D25:D27),0)</f>
        <v>0</v>
      </c>
      <c r="E28" s="142"/>
      <c r="F28" s="137" t="s">
        <v>450</v>
      </c>
    </row>
    <row r="29" spans="1:6" x14ac:dyDescent="0.45">
      <c r="C29" s="344" t="s">
        <v>355</v>
      </c>
      <c r="D29" s="345">
        <f>D28+D24</f>
        <v>0</v>
      </c>
    </row>
    <row r="30" spans="1:6" x14ac:dyDescent="0.45">
      <c r="D30" s="100"/>
    </row>
    <row r="31" spans="1:6" x14ac:dyDescent="0.45">
      <c r="B31" s="559" t="s">
        <v>41</v>
      </c>
      <c r="C31" s="559"/>
      <c r="D31" s="92">
        <f>+D24+D11+D19+D28</f>
        <v>0</v>
      </c>
      <c r="F31" s="163" t="s">
        <v>215</v>
      </c>
    </row>
    <row r="32" spans="1:6" s="121" customFormat="1" x14ac:dyDescent="0.45">
      <c r="C32" s="122"/>
      <c r="D32" s="125"/>
    </row>
    <row r="33" spans="1:14" s="121" customFormat="1" x14ac:dyDescent="0.45">
      <c r="A33" s="126" t="s">
        <v>40</v>
      </c>
      <c r="B33" s="127"/>
      <c r="C33" s="127"/>
      <c r="D33" s="128"/>
      <c r="E33" s="122"/>
      <c r="F33" s="164" t="s">
        <v>214</v>
      </c>
    </row>
    <row r="34" spans="1:14" s="121" customFormat="1" ht="45" customHeight="1" x14ac:dyDescent="0.45">
      <c r="A34" s="555"/>
      <c r="B34" s="556"/>
      <c r="C34" s="556"/>
      <c r="D34" s="557"/>
      <c r="E34" s="122"/>
      <c r="F34" s="543" t="s">
        <v>275</v>
      </c>
      <c r="G34" s="543"/>
      <c r="H34" s="543"/>
      <c r="I34" s="543"/>
      <c r="J34" s="543"/>
      <c r="K34" s="543"/>
      <c r="L34" s="543"/>
      <c r="M34" s="543"/>
      <c r="N34" s="543"/>
    </row>
    <row r="36" spans="1:14" s="121" customFormat="1" x14ac:dyDescent="0.45">
      <c r="A36" s="126" t="s">
        <v>290</v>
      </c>
      <c r="B36" s="131"/>
      <c r="C36" s="131"/>
      <c r="D36" s="132"/>
      <c r="F36" s="164" t="s">
        <v>214</v>
      </c>
    </row>
    <row r="37" spans="1:14" s="121" customFormat="1" ht="45" customHeight="1" x14ac:dyDescent="0.45">
      <c r="A37" s="555"/>
      <c r="B37" s="556"/>
      <c r="C37" s="556"/>
      <c r="D37" s="557"/>
      <c r="F37" s="543" t="s">
        <v>275</v>
      </c>
      <c r="G37" s="543"/>
      <c r="H37" s="543"/>
      <c r="I37" s="543"/>
      <c r="J37" s="543"/>
      <c r="K37" s="543"/>
      <c r="L37" s="543"/>
      <c r="M37" s="543"/>
      <c r="N37" s="543"/>
    </row>
  </sheetData>
  <sheetProtection algorithmName="SHA-512" hashValue="sYAuxTywJhLg+uqfqDSmlZojhIFPwQ+pfdvgdw+9oIrRpTev5YGHESl/5WMKHwCfjFZ8Zc7TKI6MOr4OA8a+Mg==" saltValue="iPmHnRRMz1G69h//06o67g==" spinCount="100000" sheet="1" formatCells="0" formatRows="0" insertRows="0" deleteRows="0" sort="0"/>
  <mergeCells count="8">
    <mergeCell ref="F34:N34"/>
    <mergeCell ref="F37:N37"/>
    <mergeCell ref="A1:C1"/>
    <mergeCell ref="B31:C31"/>
    <mergeCell ref="A2:D2"/>
    <mergeCell ref="A34:D34"/>
    <mergeCell ref="A37:D37"/>
    <mergeCell ref="A3:D3"/>
  </mergeCells>
  <printOptions horizontalCentered="1"/>
  <pageMargins left="0.25" right="0.25" top="0.25" bottom="0.25" header="0.3" footer="0.3"/>
  <pageSetup fitToHeight="0" orientation="landscape"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37"/>
  <sheetViews>
    <sheetView zoomScaleNormal="100" zoomScaleSheetLayoutView="100" workbookViewId="0">
      <selection activeCell="A5" sqref="A5"/>
    </sheetView>
  </sheetViews>
  <sheetFormatPr defaultColWidth="9.1328125" defaultRowHeight="14.25" x14ac:dyDescent="0.45"/>
  <cols>
    <col min="1" max="1" width="80.73046875" style="8" customWidth="1"/>
    <col min="2" max="3" width="17.59765625" style="8" customWidth="1"/>
    <col min="4" max="4" width="17.1328125" style="8" customWidth="1"/>
    <col min="5" max="5" width="2.86328125" style="8" customWidth="1"/>
    <col min="6" max="16384" width="9.1328125" style="8"/>
  </cols>
  <sheetData>
    <row r="1" spans="1:6" ht="29.25" customHeight="1" x14ac:dyDescent="0.45">
      <c r="A1" s="541" t="s">
        <v>159</v>
      </c>
      <c r="B1" s="541"/>
      <c r="C1" s="541"/>
      <c r="D1" s="8">
        <f>+'Section A'!B2</f>
        <v>0</v>
      </c>
    </row>
    <row r="2" spans="1:6" ht="43.5" customHeight="1" x14ac:dyDescent="0.45">
      <c r="A2" s="546" t="s">
        <v>70</v>
      </c>
      <c r="B2" s="546"/>
      <c r="C2" s="546"/>
      <c r="D2" s="546"/>
      <c r="E2" s="17"/>
      <c r="F2" s="17"/>
    </row>
    <row r="3" spans="1:6" ht="39.950000000000003" customHeight="1" x14ac:dyDescent="0.45">
      <c r="A3" s="560" t="s">
        <v>305</v>
      </c>
      <c r="B3" s="560"/>
      <c r="C3" s="560"/>
      <c r="D3" s="560"/>
      <c r="E3" s="17"/>
      <c r="F3" s="17"/>
    </row>
    <row r="4" spans="1:6" ht="17.25" customHeight="1" x14ac:dyDescent="0.45">
      <c r="A4" s="268" t="s">
        <v>1</v>
      </c>
      <c r="B4" s="67" t="s">
        <v>42</v>
      </c>
      <c r="C4" s="67" t="s">
        <v>25</v>
      </c>
      <c r="D4" s="258" t="s">
        <v>249</v>
      </c>
      <c r="E4" s="17"/>
      <c r="F4" s="17"/>
    </row>
    <row r="5" spans="1:6" s="121" customFormat="1" x14ac:dyDescent="0.45">
      <c r="A5" s="271"/>
      <c r="B5" s="106"/>
      <c r="C5" s="107"/>
      <c r="D5" s="94">
        <f>ROUND(B5*C5,0)</f>
        <v>0</v>
      </c>
      <c r="E5" s="106"/>
      <c r="F5" s="106"/>
    </row>
    <row r="6" spans="1:6" s="121" customFormat="1" x14ac:dyDescent="0.45">
      <c r="A6" s="269"/>
      <c r="B6" s="106"/>
      <c r="C6" s="107"/>
      <c r="D6" s="94">
        <f t="shared" ref="D6:D10" si="0">ROUND(B6*C6,0)</f>
        <v>0</v>
      </c>
      <c r="E6" s="106"/>
      <c r="F6" s="106"/>
    </row>
    <row r="7" spans="1:6" s="121" customFormat="1" x14ac:dyDescent="0.45">
      <c r="A7" s="269"/>
      <c r="B7" s="106"/>
      <c r="C7" s="107"/>
      <c r="D7" s="94">
        <f t="shared" si="0"/>
        <v>0</v>
      </c>
    </row>
    <row r="8" spans="1:6" s="121" customFormat="1" x14ac:dyDescent="0.45">
      <c r="A8" s="269"/>
      <c r="B8" s="106"/>
      <c r="C8" s="107"/>
      <c r="D8" s="94">
        <f t="shared" si="0"/>
        <v>0</v>
      </c>
    </row>
    <row r="9" spans="1:6" s="121" customFormat="1" x14ac:dyDescent="0.45">
      <c r="A9" s="269"/>
      <c r="B9" s="106"/>
      <c r="C9" s="107"/>
      <c r="D9" s="94">
        <f t="shared" si="0"/>
        <v>0</v>
      </c>
    </row>
    <row r="10" spans="1:6" s="121" customFormat="1" x14ac:dyDescent="0.45">
      <c r="A10" s="269"/>
      <c r="B10" s="106"/>
      <c r="C10" s="107"/>
      <c r="D10" s="391">
        <f t="shared" si="0"/>
        <v>0</v>
      </c>
    </row>
    <row r="11" spans="1:6" s="121" customFormat="1" x14ac:dyDescent="0.45">
      <c r="A11" s="269"/>
      <c r="B11" s="225"/>
      <c r="C11" s="242" t="s">
        <v>348</v>
      </c>
      <c r="D11" s="94">
        <f>ROUND(SUM(D5:D10),0)</f>
        <v>0</v>
      </c>
      <c r="F11" s="137" t="s">
        <v>450</v>
      </c>
    </row>
    <row r="12" spans="1:6" s="121" customFormat="1" x14ac:dyDescent="0.45">
      <c r="A12" s="269"/>
      <c r="C12" s="155"/>
      <c r="D12" s="125"/>
    </row>
    <row r="13" spans="1:6" s="121" customFormat="1" x14ac:dyDescent="0.45">
      <c r="A13" s="299"/>
      <c r="B13" s="106"/>
      <c r="C13" s="107"/>
      <c r="D13" s="94">
        <f t="shared" ref="D13:D18" si="1">ROUND(B13*C13,0)</f>
        <v>0</v>
      </c>
      <c r="E13" s="106"/>
      <c r="F13" s="106"/>
    </row>
    <row r="14" spans="1:6" s="121" customFormat="1" x14ac:dyDescent="0.45">
      <c r="A14" s="299"/>
      <c r="B14" s="106"/>
      <c r="C14" s="107"/>
      <c r="D14" s="94">
        <f t="shared" si="1"/>
        <v>0</v>
      </c>
      <c r="E14" s="106"/>
      <c r="F14" s="106"/>
    </row>
    <row r="15" spans="1:6" s="121" customFormat="1" x14ac:dyDescent="0.45">
      <c r="A15" s="299"/>
      <c r="B15" s="106"/>
      <c r="C15" s="107"/>
      <c r="D15" s="94">
        <f t="shared" si="1"/>
        <v>0</v>
      </c>
    </row>
    <row r="16" spans="1:6" s="121" customFormat="1" x14ac:dyDescent="0.45">
      <c r="A16" s="299"/>
      <c r="B16" s="106"/>
      <c r="C16" s="107"/>
      <c r="D16" s="94">
        <f t="shared" si="1"/>
        <v>0</v>
      </c>
    </row>
    <row r="17" spans="1:23" s="121" customFormat="1" x14ac:dyDescent="0.45">
      <c r="A17" s="299"/>
      <c r="B17" s="106"/>
      <c r="C17" s="107"/>
      <c r="D17" s="94">
        <f t="shared" si="1"/>
        <v>0</v>
      </c>
    </row>
    <row r="18" spans="1:23" s="121" customFormat="1" x14ac:dyDescent="0.45">
      <c r="A18" s="299"/>
      <c r="B18" s="106"/>
      <c r="C18" s="107"/>
      <c r="D18" s="391">
        <f t="shared" si="1"/>
        <v>0</v>
      </c>
    </row>
    <row r="19" spans="1:23" s="121" customFormat="1" x14ac:dyDescent="0.45">
      <c r="A19" s="299"/>
      <c r="B19" s="225"/>
      <c r="C19" s="242" t="s">
        <v>349</v>
      </c>
      <c r="D19" s="94">
        <f>ROUND(SUM(D12:D18),0)</f>
        <v>0</v>
      </c>
      <c r="F19" s="137" t="s">
        <v>450</v>
      </c>
    </row>
    <row r="20" spans="1:23" s="121" customFormat="1" x14ac:dyDescent="0.45">
      <c r="A20" s="342"/>
      <c r="C20" s="344" t="s">
        <v>354</v>
      </c>
      <c r="D20" s="345">
        <f>D19+D11</f>
        <v>0</v>
      </c>
    </row>
    <row r="21" spans="1:23" s="121" customFormat="1" x14ac:dyDescent="0.45">
      <c r="A21" s="299"/>
      <c r="C21" s="155"/>
      <c r="D21" s="125"/>
    </row>
    <row r="22" spans="1:23" s="121" customFormat="1" x14ac:dyDescent="0.45">
      <c r="A22" s="269"/>
      <c r="B22" s="106"/>
      <c r="C22" s="107"/>
      <c r="D22" s="94">
        <f t="shared" ref="D22:D23" si="2">ROUND(B22*C22,0)</f>
        <v>0</v>
      </c>
    </row>
    <row r="23" spans="1:23" s="121" customFormat="1" x14ac:dyDescent="0.45">
      <c r="A23" s="269"/>
      <c r="B23" s="106"/>
      <c r="C23" s="107"/>
      <c r="D23" s="391">
        <f t="shared" si="2"/>
        <v>0</v>
      </c>
    </row>
    <row r="24" spans="1:23" s="121" customFormat="1" x14ac:dyDescent="0.45">
      <c r="A24" s="270"/>
      <c r="B24" s="224"/>
      <c r="C24" s="240" t="s">
        <v>351</v>
      </c>
      <c r="D24" s="94">
        <f>ROUND(SUM(D21:D23),0)</f>
        <v>0</v>
      </c>
      <c r="F24" s="137" t="s">
        <v>450</v>
      </c>
    </row>
    <row r="25" spans="1:23" s="121" customFormat="1" x14ac:dyDescent="0.45">
      <c r="A25" s="340"/>
      <c r="C25" s="155"/>
      <c r="D25" s="125"/>
    </row>
    <row r="26" spans="1:23" s="121" customFormat="1" x14ac:dyDescent="0.45">
      <c r="A26" s="340"/>
      <c r="B26" s="106"/>
      <c r="C26" s="107"/>
      <c r="D26" s="94">
        <f t="shared" ref="D26:D27" si="3">ROUND(B26*C26,0)</f>
        <v>0</v>
      </c>
    </row>
    <row r="27" spans="1:23" s="121" customFormat="1" x14ac:dyDescent="0.45">
      <c r="A27" s="340"/>
      <c r="B27" s="106"/>
      <c r="C27" s="107"/>
      <c r="D27" s="391">
        <f t="shared" si="3"/>
        <v>0</v>
      </c>
    </row>
    <row r="28" spans="1:23" s="121" customFormat="1" x14ac:dyDescent="0.45">
      <c r="A28" s="270"/>
      <c r="B28" s="224"/>
      <c r="C28" s="240" t="s">
        <v>353</v>
      </c>
      <c r="D28" s="94">
        <f>ROUND(SUM(D25:D27),0)</f>
        <v>0</v>
      </c>
      <c r="F28" s="137" t="s">
        <v>450</v>
      </c>
    </row>
    <row r="29" spans="1:23" x14ac:dyDescent="0.45">
      <c r="C29" s="344" t="s">
        <v>355</v>
      </c>
      <c r="D29" s="345">
        <f>D28+D24</f>
        <v>0</v>
      </c>
    </row>
    <row r="30" spans="1:23" x14ac:dyDescent="0.45">
      <c r="D30" s="100"/>
    </row>
    <row r="31" spans="1:23" x14ac:dyDescent="0.45">
      <c r="B31" s="559" t="s">
        <v>44</v>
      </c>
      <c r="C31" s="559"/>
      <c r="D31" s="92">
        <f>+D11+D24+D19+D28</f>
        <v>0</v>
      </c>
      <c r="F31" s="163" t="s">
        <v>215</v>
      </c>
    </row>
    <row r="32" spans="1:23" s="121" customFormat="1" x14ac:dyDescent="0.45">
      <c r="C32" s="155"/>
      <c r="D32" s="125"/>
      <c r="O32" s="142"/>
      <c r="P32" s="142"/>
      <c r="Q32" s="142"/>
      <c r="R32" s="142"/>
      <c r="S32" s="553"/>
      <c r="T32" s="553"/>
      <c r="U32" s="142"/>
      <c r="V32" s="142"/>
      <c r="W32" s="149"/>
    </row>
    <row r="33" spans="1:23" s="121" customFormat="1" x14ac:dyDescent="0.45">
      <c r="A33" s="126" t="s">
        <v>43</v>
      </c>
      <c r="B33" s="127"/>
      <c r="C33" s="127"/>
      <c r="D33" s="128"/>
      <c r="F33" s="164" t="s">
        <v>214</v>
      </c>
      <c r="O33" s="552"/>
      <c r="P33" s="552"/>
      <c r="Q33" s="142"/>
      <c r="R33" s="142"/>
      <c r="S33" s="551"/>
      <c r="T33" s="551"/>
      <c r="U33" s="142"/>
      <c r="V33" s="142"/>
      <c r="W33" s="153"/>
    </row>
    <row r="34" spans="1:23" s="121" customFormat="1" ht="45" customHeight="1" x14ac:dyDescent="0.45">
      <c r="A34" s="555"/>
      <c r="B34" s="556"/>
      <c r="C34" s="556"/>
      <c r="D34" s="557"/>
      <c r="F34" s="543" t="s">
        <v>275</v>
      </c>
      <c r="G34" s="543"/>
      <c r="H34" s="543"/>
      <c r="I34" s="543"/>
      <c r="J34" s="543"/>
      <c r="K34" s="543"/>
      <c r="L34" s="543"/>
      <c r="M34" s="543"/>
      <c r="N34" s="543"/>
      <c r="O34" s="552"/>
      <c r="P34" s="552"/>
      <c r="Q34" s="142"/>
      <c r="R34" s="142"/>
      <c r="S34" s="552"/>
      <c r="T34" s="552"/>
      <c r="U34" s="142"/>
      <c r="V34" s="142"/>
      <c r="W34" s="154"/>
    </row>
    <row r="36" spans="1:23" s="121" customFormat="1" x14ac:dyDescent="0.45">
      <c r="A36" s="126" t="s">
        <v>291</v>
      </c>
      <c r="B36" s="131"/>
      <c r="C36" s="131"/>
      <c r="D36" s="132"/>
      <c r="F36" s="164" t="s">
        <v>214</v>
      </c>
    </row>
    <row r="37" spans="1:23" s="121" customFormat="1" ht="45" customHeight="1" x14ac:dyDescent="0.45">
      <c r="A37" s="555"/>
      <c r="B37" s="556"/>
      <c r="C37" s="556"/>
      <c r="D37" s="557"/>
      <c r="F37" s="543" t="s">
        <v>275</v>
      </c>
      <c r="G37" s="543"/>
      <c r="H37" s="543"/>
      <c r="I37" s="543"/>
      <c r="J37" s="543"/>
      <c r="K37" s="543"/>
      <c r="L37" s="543"/>
      <c r="M37" s="543"/>
      <c r="N37" s="543"/>
    </row>
  </sheetData>
  <sheetProtection algorithmName="SHA-512" hashValue="RbEC3ySkgnpfPkfq6SXffSPNN3KeWr/JJpX7S695HHGVWGF4l9uUCgfcuYm0dFRYauaF2+ngiGIlMz9oyIUshQ==" saltValue="yiN4KNxLpRgXF0dcJXgaDA==" spinCount="100000" sheet="1" formatCells="0" formatRows="0" insertRows="0" deleteRows="0" sort="0"/>
  <mergeCells count="13">
    <mergeCell ref="A37:D37"/>
    <mergeCell ref="B31:C31"/>
    <mergeCell ref="A1:C1"/>
    <mergeCell ref="A2:D2"/>
    <mergeCell ref="A34:D34"/>
    <mergeCell ref="A3:D3"/>
    <mergeCell ref="F34:N34"/>
    <mergeCell ref="F37:N37"/>
    <mergeCell ref="S34:T34"/>
    <mergeCell ref="S32:T32"/>
    <mergeCell ref="O33:P33"/>
    <mergeCell ref="S33:T33"/>
    <mergeCell ref="O34:P34"/>
  </mergeCells>
  <printOptions horizontalCentered="1"/>
  <pageMargins left="0.25" right="0.25" top="0.25" bottom="0.25" header="0.3" footer="0.3"/>
  <pageSetup fitToHeight="0"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37"/>
  <sheetViews>
    <sheetView zoomScaleNormal="100" zoomScaleSheetLayoutView="100" workbookViewId="0">
      <selection activeCell="A9" sqref="A9:B9"/>
    </sheetView>
  </sheetViews>
  <sheetFormatPr defaultColWidth="9.1328125" defaultRowHeight="14.25" x14ac:dyDescent="0.45"/>
  <cols>
    <col min="1" max="1" width="95.265625" style="8" customWidth="1"/>
    <col min="2" max="2" width="19.1328125" style="8" customWidth="1"/>
    <col min="3" max="3" width="18.73046875" style="8" customWidth="1"/>
    <col min="4" max="4" width="2.86328125" style="8" customWidth="1"/>
    <col min="5" max="16384" width="9.1328125" style="8"/>
  </cols>
  <sheetData>
    <row r="1" spans="1:5" ht="20.25" customHeight="1" x14ac:dyDescent="0.45">
      <c r="A1" s="541" t="s">
        <v>159</v>
      </c>
      <c r="B1" s="541"/>
      <c r="C1" s="8">
        <f>+'Section A'!B2</f>
        <v>0</v>
      </c>
    </row>
    <row r="2" spans="1:5" ht="66.75" customHeight="1" x14ac:dyDescent="0.45">
      <c r="A2" s="549" t="s">
        <v>168</v>
      </c>
      <c r="B2" s="549"/>
      <c r="C2" s="549"/>
      <c r="D2" s="17"/>
    </row>
    <row r="3" spans="1:5" ht="13.5" customHeight="1" x14ac:dyDescent="0.45">
      <c r="A3" s="568" t="s">
        <v>165</v>
      </c>
      <c r="B3" s="569"/>
      <c r="C3" s="569"/>
      <c r="D3" s="17"/>
    </row>
    <row r="4" spans="1:5" ht="90" customHeight="1" x14ac:dyDescent="0.45">
      <c r="A4" s="549" t="s">
        <v>166</v>
      </c>
      <c r="B4" s="549"/>
      <c r="C4" s="549"/>
      <c r="D4" s="17"/>
    </row>
    <row r="5" spans="1:5" ht="54.95" customHeight="1" x14ac:dyDescent="0.45">
      <c r="A5" s="549" t="s">
        <v>306</v>
      </c>
      <c r="B5" s="549"/>
      <c r="C5" s="549"/>
      <c r="D5" s="17"/>
    </row>
    <row r="6" spans="1:5" ht="8.25" customHeight="1" x14ac:dyDescent="0.45">
      <c r="A6" s="570"/>
      <c r="B6" s="570"/>
      <c r="C6" s="570"/>
      <c r="D6" s="17"/>
    </row>
    <row r="7" spans="1:5" ht="15" customHeight="1" x14ac:dyDescent="0.45">
      <c r="A7" s="563" t="s">
        <v>1</v>
      </c>
      <c r="B7" s="564"/>
      <c r="C7" s="562" t="s">
        <v>250</v>
      </c>
      <c r="D7" s="17"/>
    </row>
    <row r="8" spans="1:5" x14ac:dyDescent="0.45">
      <c r="A8" s="565"/>
      <c r="B8" s="566"/>
      <c r="C8" s="562"/>
      <c r="D8" s="17"/>
    </row>
    <row r="9" spans="1:5" s="121" customFormat="1" x14ac:dyDescent="0.45">
      <c r="A9" s="567"/>
      <c r="B9" s="567"/>
      <c r="C9" s="392">
        <v>0</v>
      </c>
      <c r="D9" s="106"/>
    </row>
    <row r="10" spans="1:5" s="121" customFormat="1" x14ac:dyDescent="0.45">
      <c r="A10" s="561"/>
      <c r="B10" s="561"/>
      <c r="C10" s="393">
        <v>0</v>
      </c>
      <c r="D10" s="106"/>
    </row>
    <row r="11" spans="1:5" s="121" customFormat="1" x14ac:dyDescent="0.45">
      <c r="A11" s="561"/>
      <c r="B11" s="561"/>
      <c r="C11" s="393">
        <v>0</v>
      </c>
      <c r="D11" s="106"/>
    </row>
    <row r="12" spans="1:5" s="121" customFormat="1" x14ac:dyDescent="0.45">
      <c r="A12" s="561"/>
      <c r="B12" s="561"/>
      <c r="C12" s="394">
        <v>0</v>
      </c>
    </row>
    <row r="13" spans="1:5" s="121" customFormat="1" x14ac:dyDescent="0.45">
      <c r="A13" s="226"/>
      <c r="B13" s="242" t="s">
        <v>348</v>
      </c>
      <c r="C13" s="94">
        <f>ROUND(SUM(C9:C12),0)</f>
        <v>0</v>
      </c>
      <c r="E13" s="137" t="s">
        <v>450</v>
      </c>
    </row>
    <row r="14" spans="1:5" s="121" customFormat="1" x14ac:dyDescent="0.45">
      <c r="A14" s="561"/>
      <c r="B14" s="561"/>
      <c r="C14" s="125"/>
    </row>
    <row r="15" spans="1:5" s="121" customFormat="1" x14ac:dyDescent="0.45">
      <c r="A15" s="561"/>
      <c r="B15" s="561"/>
      <c r="C15" s="392">
        <v>0</v>
      </c>
      <c r="D15" s="106"/>
    </row>
    <row r="16" spans="1:5" s="121" customFormat="1" x14ac:dyDescent="0.45">
      <c r="A16" s="561"/>
      <c r="B16" s="561"/>
      <c r="C16" s="393">
        <v>0</v>
      </c>
      <c r="D16" s="106"/>
    </row>
    <row r="17" spans="1:5" s="121" customFormat="1" x14ac:dyDescent="0.45">
      <c r="A17" s="561"/>
      <c r="B17" s="561"/>
      <c r="C17" s="393">
        <v>0</v>
      </c>
      <c r="D17" s="106"/>
    </row>
    <row r="18" spans="1:5" s="121" customFormat="1" x14ac:dyDescent="0.45">
      <c r="A18" s="561"/>
      <c r="B18" s="561"/>
      <c r="C18" s="394">
        <v>0</v>
      </c>
    </row>
    <row r="19" spans="1:5" s="121" customFormat="1" x14ac:dyDescent="0.45">
      <c r="A19" s="226"/>
      <c r="B19" s="242" t="s">
        <v>349</v>
      </c>
      <c r="C19" s="94">
        <f>ROUND(SUM(C14:C18),0)</f>
        <v>0</v>
      </c>
      <c r="E19" s="137" t="s">
        <v>450</v>
      </c>
    </row>
    <row r="20" spans="1:5" s="121" customFormat="1" x14ac:dyDescent="0.45">
      <c r="A20" s="226"/>
      <c r="B20" s="344" t="s">
        <v>354</v>
      </c>
      <c r="C20" s="345">
        <f>C19+C13</f>
        <v>0</v>
      </c>
    </row>
    <row r="21" spans="1:5" s="121" customFormat="1" x14ac:dyDescent="0.45">
      <c r="A21" s="561"/>
      <c r="B21" s="561"/>
      <c r="C21" s="125"/>
    </row>
    <row r="22" spans="1:5" s="121" customFormat="1" x14ac:dyDescent="0.45">
      <c r="A22" s="561"/>
      <c r="B22" s="561"/>
      <c r="C22" s="156">
        <v>0</v>
      </c>
    </row>
    <row r="23" spans="1:5" s="121" customFormat="1" x14ac:dyDescent="0.45">
      <c r="A23" s="561"/>
      <c r="B23" s="561"/>
      <c r="C23" s="173">
        <v>0</v>
      </c>
    </row>
    <row r="24" spans="1:5" s="121" customFormat="1" x14ac:dyDescent="0.45">
      <c r="A24" s="229"/>
      <c r="B24" s="240" t="s">
        <v>351</v>
      </c>
      <c r="C24" s="94">
        <f>ROUND(SUM(C21:C23),0)</f>
        <v>0</v>
      </c>
      <c r="E24" s="137" t="s">
        <v>450</v>
      </c>
    </row>
    <row r="25" spans="1:5" s="121" customFormat="1" x14ac:dyDescent="0.45">
      <c r="A25" s="561"/>
      <c r="B25" s="561"/>
      <c r="C25" s="125"/>
    </row>
    <row r="26" spans="1:5" s="121" customFormat="1" x14ac:dyDescent="0.45">
      <c r="A26" s="561"/>
      <c r="B26" s="561"/>
      <c r="C26" s="156">
        <v>0</v>
      </c>
    </row>
    <row r="27" spans="1:5" s="121" customFormat="1" x14ac:dyDescent="0.45">
      <c r="A27" s="561"/>
      <c r="B27" s="561"/>
      <c r="C27" s="173">
        <v>0</v>
      </c>
    </row>
    <row r="28" spans="1:5" s="121" customFormat="1" x14ac:dyDescent="0.45">
      <c r="A28" s="229"/>
      <c r="B28" s="240" t="s">
        <v>353</v>
      </c>
      <c r="C28" s="94">
        <f>ROUND(SUM(C25:C27),0)</f>
        <v>0</v>
      </c>
      <c r="E28" s="137" t="s">
        <v>450</v>
      </c>
    </row>
    <row r="29" spans="1:5" x14ac:dyDescent="0.45">
      <c r="B29" s="344" t="s">
        <v>355</v>
      </c>
      <c r="C29" s="345">
        <f>C28+C24</f>
        <v>0</v>
      </c>
    </row>
    <row r="30" spans="1:5" x14ac:dyDescent="0.45">
      <c r="C30" s="20"/>
    </row>
    <row r="31" spans="1:5" x14ac:dyDescent="0.45">
      <c r="B31" s="265" t="s">
        <v>262</v>
      </c>
      <c r="C31" s="92">
        <f>+C13+C24+C19+C28</f>
        <v>0</v>
      </c>
      <c r="E31" s="163" t="s">
        <v>215</v>
      </c>
    </row>
    <row r="32" spans="1:5" s="121" customFormat="1" x14ac:dyDescent="0.45">
      <c r="A32" s="221"/>
      <c r="B32" s="155"/>
      <c r="C32" s="125"/>
    </row>
    <row r="33" spans="1:13" s="121" customFormat="1" x14ac:dyDescent="0.45">
      <c r="A33" s="126" t="s">
        <v>71</v>
      </c>
      <c r="B33" s="127"/>
      <c r="C33" s="128"/>
      <c r="E33" s="164" t="s">
        <v>214</v>
      </c>
    </row>
    <row r="34" spans="1:13" s="121" customFormat="1" ht="45" customHeight="1" x14ac:dyDescent="0.45">
      <c r="A34" s="555"/>
      <c r="B34" s="556"/>
      <c r="C34" s="557"/>
      <c r="E34" s="543" t="s">
        <v>275</v>
      </c>
      <c r="F34" s="543"/>
      <c r="G34" s="543"/>
      <c r="H34" s="543"/>
      <c r="I34" s="543"/>
      <c r="J34" s="543"/>
      <c r="K34" s="543"/>
      <c r="L34" s="543"/>
      <c r="M34" s="543"/>
    </row>
    <row r="35" spans="1:13" ht="14.25" customHeight="1" x14ac:dyDescent="0.45">
      <c r="E35"/>
    </row>
    <row r="36" spans="1:13" s="121" customFormat="1" x14ac:dyDescent="0.45">
      <c r="A36" s="126" t="s">
        <v>292</v>
      </c>
      <c r="B36" s="131"/>
      <c r="C36" s="132"/>
      <c r="E36" s="164" t="s">
        <v>214</v>
      </c>
    </row>
    <row r="37" spans="1:13" s="121" customFormat="1" ht="45" customHeight="1" x14ac:dyDescent="0.45">
      <c r="A37" s="555"/>
      <c r="B37" s="556"/>
      <c r="C37" s="557"/>
      <c r="E37" s="543" t="s">
        <v>275</v>
      </c>
      <c r="F37" s="543"/>
      <c r="G37" s="543"/>
      <c r="H37" s="543"/>
      <c r="I37" s="543"/>
      <c r="J37" s="543"/>
      <c r="K37" s="543"/>
      <c r="L37" s="543"/>
      <c r="M37" s="543"/>
    </row>
  </sheetData>
  <sheetProtection algorithmName="SHA-512" hashValue="ItTrpquSnk7oJxYmnC7W0oSUYXEYudCUZbBr7ZzOzEJEX0fJTbYhgzeSAy8kbnrq68GHPHuxwuF4IDcm/+Y5+A==" saltValue="fgeuzB7w1caq0/OaLUh6kA==" spinCount="100000" sheet="1" formatCells="0" formatRows="0" insertRows="0" deleteRows="0" sort="0"/>
  <mergeCells count="27">
    <mergeCell ref="A1:B1"/>
    <mergeCell ref="A2:C2"/>
    <mergeCell ref="C7:C8"/>
    <mergeCell ref="A7:B8"/>
    <mergeCell ref="A9:B9"/>
    <mergeCell ref="A3:C3"/>
    <mergeCell ref="A4:C4"/>
    <mergeCell ref="A6:C6"/>
    <mergeCell ref="A5:C5"/>
    <mergeCell ref="A10:B10"/>
    <mergeCell ref="A11:B11"/>
    <mergeCell ref="A12:B12"/>
    <mergeCell ref="A14:B14"/>
    <mergeCell ref="A22:B22"/>
    <mergeCell ref="A15:B15"/>
    <mergeCell ref="A16:B16"/>
    <mergeCell ref="A17:B17"/>
    <mergeCell ref="A18:B18"/>
    <mergeCell ref="A21:B21"/>
    <mergeCell ref="E37:M37"/>
    <mergeCell ref="E34:M34"/>
    <mergeCell ref="A34:C34"/>
    <mergeCell ref="A37:C37"/>
    <mergeCell ref="A23:B23"/>
    <mergeCell ref="A25:B25"/>
    <mergeCell ref="A26:B26"/>
    <mergeCell ref="A27:B27"/>
  </mergeCells>
  <printOptions horizontalCentered="1"/>
  <pageMargins left="0.25" right="0.25" top="0.25" bottom="0.25" header="0.3" footer="0.3"/>
  <pageSetup fitToHeight="0"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60"/>
  <sheetViews>
    <sheetView zoomScaleNormal="100" zoomScaleSheetLayoutView="100" workbookViewId="0">
      <selection activeCell="A5" sqref="A5"/>
    </sheetView>
  </sheetViews>
  <sheetFormatPr defaultColWidth="9.1328125" defaultRowHeight="14.25" x14ac:dyDescent="0.45"/>
  <cols>
    <col min="1" max="1" width="37.1328125" style="8" customWidth="1"/>
    <col min="2" max="2" width="27.59765625" style="8" customWidth="1"/>
    <col min="3" max="6" width="13" style="8" customWidth="1"/>
    <col min="7" max="7" width="17" style="8" customWidth="1"/>
    <col min="8" max="8" width="2.86328125" style="8" customWidth="1"/>
    <col min="9" max="16384" width="9.1328125" style="8"/>
  </cols>
  <sheetData>
    <row r="1" spans="1:9" ht="30" customHeight="1" x14ac:dyDescent="0.45">
      <c r="A1" s="541" t="s">
        <v>159</v>
      </c>
      <c r="B1" s="541"/>
      <c r="C1" s="541"/>
      <c r="D1" s="541"/>
      <c r="E1" s="541"/>
      <c r="F1" s="541"/>
      <c r="G1" s="8">
        <f>+'Section A'!B2</f>
        <v>0</v>
      </c>
    </row>
    <row r="2" spans="1:9" ht="46.5" customHeight="1" x14ac:dyDescent="0.45">
      <c r="A2" s="549" t="s">
        <v>221</v>
      </c>
      <c r="B2" s="549"/>
      <c r="C2" s="549"/>
      <c r="D2" s="549"/>
      <c r="E2" s="549"/>
      <c r="F2" s="549"/>
      <c r="G2" s="549"/>
    </row>
    <row r="3" spans="1:9" ht="41.1" customHeight="1" x14ac:dyDescent="0.45">
      <c r="A3" s="560" t="s">
        <v>307</v>
      </c>
      <c r="B3" s="560"/>
      <c r="C3" s="560"/>
      <c r="D3" s="560"/>
      <c r="E3" s="560"/>
      <c r="F3" s="560"/>
      <c r="G3" s="560"/>
    </row>
    <row r="4" spans="1:9" ht="26.25" x14ac:dyDescent="0.45">
      <c r="A4" s="256" t="s">
        <v>47</v>
      </c>
      <c r="B4" s="548" t="s">
        <v>252</v>
      </c>
      <c r="C4" s="548"/>
      <c r="D4" s="18" t="s">
        <v>45</v>
      </c>
      <c r="E4" s="18" t="s">
        <v>46</v>
      </c>
      <c r="F4" s="18" t="s">
        <v>39</v>
      </c>
      <c r="G4" s="257" t="s">
        <v>253</v>
      </c>
    </row>
    <row r="5" spans="1:9" s="121" customFormat="1" x14ac:dyDescent="0.45">
      <c r="A5" s="255"/>
      <c r="B5" s="571"/>
      <c r="C5" s="571"/>
      <c r="D5" s="140"/>
      <c r="E5" s="220"/>
      <c r="F5" s="116"/>
      <c r="G5" s="94">
        <f>ROUND(+D5*F5,0)</f>
        <v>0</v>
      </c>
    </row>
    <row r="6" spans="1:9" s="121" customFormat="1" x14ac:dyDescent="0.45">
      <c r="A6" s="267"/>
      <c r="B6" s="571"/>
      <c r="C6" s="571"/>
      <c r="D6" s="140"/>
      <c r="E6" s="220"/>
      <c r="F6" s="116"/>
      <c r="G6" s="94">
        <f t="shared" ref="G6:G8" si="0">ROUND(+D6*F6,0)</f>
        <v>0</v>
      </c>
    </row>
    <row r="7" spans="1:9" s="121" customFormat="1" x14ac:dyDescent="0.45">
      <c r="A7" s="267"/>
      <c r="B7" s="571"/>
      <c r="C7" s="571"/>
      <c r="D7" s="140"/>
      <c r="E7" s="220"/>
      <c r="F7" s="116"/>
      <c r="G7" s="94">
        <f t="shared" si="0"/>
        <v>0</v>
      </c>
    </row>
    <row r="8" spans="1:9" s="121" customFormat="1" ht="15" customHeight="1" x14ac:dyDescent="0.45">
      <c r="A8" s="255"/>
      <c r="B8" s="571"/>
      <c r="C8" s="571"/>
      <c r="D8" s="140"/>
      <c r="E8" s="220"/>
      <c r="F8" s="116"/>
      <c r="G8" s="391">
        <f t="shared" si="0"/>
        <v>0</v>
      </c>
    </row>
    <row r="9" spans="1:9" s="121" customFormat="1" x14ac:dyDescent="0.45">
      <c r="A9" s="255"/>
      <c r="B9" s="571"/>
      <c r="C9" s="571"/>
      <c r="D9" s="117"/>
      <c r="E9" s="228"/>
      <c r="F9" s="228" t="s">
        <v>348</v>
      </c>
      <c r="G9" s="94">
        <f>ROUND(SUM(G5:G8),0)</f>
        <v>0</v>
      </c>
      <c r="I9" s="137" t="s">
        <v>450</v>
      </c>
    </row>
    <row r="10" spans="1:9" s="121" customFormat="1" x14ac:dyDescent="0.45">
      <c r="A10" s="267"/>
      <c r="B10" s="571"/>
      <c r="C10" s="571"/>
      <c r="D10" s="117"/>
      <c r="E10" s="231"/>
      <c r="F10" s="231"/>
      <c r="G10" s="120"/>
      <c r="I10" s="137"/>
    </row>
    <row r="11" spans="1:9" s="121" customFormat="1" x14ac:dyDescent="0.45">
      <c r="A11" s="267"/>
      <c r="B11" s="571"/>
      <c r="C11" s="571"/>
      <c r="D11" s="140"/>
      <c r="E11" s="220"/>
      <c r="F11" s="116"/>
      <c r="G11" s="94">
        <f>ROUND(+D11*F11,0)</f>
        <v>0</v>
      </c>
    </row>
    <row r="12" spans="1:9" s="121" customFormat="1" x14ac:dyDescent="0.45">
      <c r="A12" s="267"/>
      <c r="B12" s="571"/>
      <c r="C12" s="571"/>
      <c r="D12" s="140"/>
      <c r="E12" s="220"/>
      <c r="F12" s="116"/>
      <c r="G12" s="94">
        <f t="shared" ref="G12:G14" si="1">ROUND(+D12*F12,0)</f>
        <v>0</v>
      </c>
    </row>
    <row r="13" spans="1:9" s="121" customFormat="1" x14ac:dyDescent="0.45">
      <c r="A13" s="267"/>
      <c r="B13" s="571"/>
      <c r="C13" s="571"/>
      <c r="D13" s="140"/>
      <c r="E13" s="220"/>
      <c r="F13" s="116"/>
      <c r="G13" s="94">
        <f t="shared" si="1"/>
        <v>0</v>
      </c>
    </row>
    <row r="14" spans="1:9" s="121" customFormat="1" ht="15" customHeight="1" x14ac:dyDescent="0.45">
      <c r="A14" s="267"/>
      <c r="B14" s="571"/>
      <c r="C14" s="571"/>
      <c r="D14" s="140"/>
      <c r="E14" s="220"/>
      <c r="F14" s="116"/>
      <c r="G14" s="391">
        <f t="shared" si="1"/>
        <v>0</v>
      </c>
    </row>
    <row r="15" spans="1:9" s="121" customFormat="1" x14ac:dyDescent="0.45">
      <c r="A15" s="267"/>
      <c r="B15" s="571"/>
      <c r="C15" s="571"/>
      <c r="D15" s="117"/>
      <c r="E15" s="231"/>
      <c r="F15" s="231" t="s">
        <v>349</v>
      </c>
      <c r="G15" s="94">
        <f>ROUND(SUM(G10:G14),0)</f>
        <v>0</v>
      </c>
      <c r="I15" s="137" t="s">
        <v>450</v>
      </c>
    </row>
    <row r="16" spans="1:9" s="121" customFormat="1" x14ac:dyDescent="0.45">
      <c r="A16" s="267"/>
      <c r="B16" s="571"/>
      <c r="C16" s="571"/>
      <c r="D16" s="117"/>
      <c r="E16" s="231"/>
      <c r="F16" s="344" t="s">
        <v>354</v>
      </c>
      <c r="G16" s="345">
        <f>G15+G9</f>
        <v>0</v>
      </c>
      <c r="I16" s="137"/>
    </row>
    <row r="17" spans="1:9" s="121" customFormat="1" x14ac:dyDescent="0.45">
      <c r="A17" s="267"/>
      <c r="B17" s="571"/>
      <c r="C17" s="571"/>
      <c r="D17" s="117"/>
      <c r="E17" s="231"/>
      <c r="F17" s="231"/>
      <c r="G17" s="120"/>
      <c r="I17" s="137"/>
    </row>
    <row r="18" spans="1:9" s="121" customFormat="1" x14ac:dyDescent="0.45">
      <c r="A18" s="267"/>
      <c r="B18" s="571"/>
      <c r="C18" s="571"/>
      <c r="D18" s="140"/>
      <c r="E18" s="220"/>
      <c r="F18" s="116"/>
      <c r="G18" s="94">
        <f t="shared" ref="G18:G19" si="2">ROUND(+D18*F18,0)</f>
        <v>0</v>
      </c>
    </row>
    <row r="19" spans="1:9" s="121" customFormat="1" x14ac:dyDescent="0.45">
      <c r="A19" s="267"/>
      <c r="B19" s="571"/>
      <c r="C19" s="571"/>
      <c r="D19" s="140"/>
      <c r="E19" s="220"/>
      <c r="F19" s="116"/>
      <c r="G19" s="391">
        <f t="shared" si="2"/>
        <v>0</v>
      </c>
    </row>
    <row r="20" spans="1:9" s="121" customFormat="1" x14ac:dyDescent="0.45">
      <c r="A20" s="223"/>
      <c r="B20" s="575"/>
      <c r="C20" s="575"/>
      <c r="D20" s="117"/>
      <c r="E20" s="227"/>
      <c r="F20" s="227" t="s">
        <v>351</v>
      </c>
      <c r="G20" s="94">
        <f>ROUND(SUM(G17:G19),0)</f>
        <v>0</v>
      </c>
      <c r="I20" s="137" t="s">
        <v>450</v>
      </c>
    </row>
    <row r="21" spans="1:9" s="121" customFormat="1" x14ac:dyDescent="0.45">
      <c r="A21" s="267"/>
      <c r="B21" s="571"/>
      <c r="C21" s="571"/>
      <c r="D21" s="117"/>
      <c r="E21" s="231"/>
      <c r="F21" s="231"/>
      <c r="G21" s="120"/>
      <c r="I21" s="137"/>
    </row>
    <row r="22" spans="1:9" s="121" customFormat="1" x14ac:dyDescent="0.45">
      <c r="A22" s="267"/>
      <c r="B22" s="571"/>
      <c r="C22" s="571"/>
      <c r="D22" s="140"/>
      <c r="E22" s="220"/>
      <c r="F22" s="116"/>
      <c r="G22" s="94">
        <f t="shared" ref="G22:G23" si="3">ROUND(+D22*F22,0)</f>
        <v>0</v>
      </c>
    </row>
    <row r="23" spans="1:9" s="121" customFormat="1" x14ac:dyDescent="0.45">
      <c r="A23" s="267"/>
      <c r="B23" s="571"/>
      <c r="C23" s="571"/>
      <c r="D23" s="140"/>
      <c r="E23" s="220"/>
      <c r="F23" s="116"/>
      <c r="G23" s="391">
        <f t="shared" si="3"/>
        <v>0</v>
      </c>
    </row>
    <row r="24" spans="1:9" s="121" customFormat="1" x14ac:dyDescent="0.45">
      <c r="A24" s="275"/>
      <c r="B24" s="575"/>
      <c r="C24" s="575"/>
      <c r="D24" s="117"/>
      <c r="E24" s="230"/>
      <c r="F24" s="230" t="s">
        <v>353</v>
      </c>
      <c r="G24" s="94">
        <f>ROUND(SUM(G21:G23),0)</f>
        <v>0</v>
      </c>
      <c r="I24" s="137" t="s">
        <v>450</v>
      </c>
    </row>
    <row r="25" spans="1:9" s="121" customFormat="1" x14ac:dyDescent="0.45">
      <c r="A25" s="275"/>
      <c r="B25" s="343"/>
      <c r="C25" s="343"/>
      <c r="D25" s="117"/>
      <c r="E25" s="230"/>
      <c r="F25" s="344" t="s">
        <v>355</v>
      </c>
      <c r="G25" s="345">
        <f>G24+G20</f>
        <v>0</v>
      </c>
      <c r="I25" s="137"/>
    </row>
    <row r="26" spans="1:9" s="121" customFormat="1" x14ac:dyDescent="0.45">
      <c r="A26" s="275"/>
      <c r="B26" s="272"/>
      <c r="C26" s="272"/>
      <c r="D26" s="117"/>
      <c r="E26" s="230"/>
      <c r="F26" s="230"/>
      <c r="G26" s="120"/>
      <c r="I26" s="137"/>
    </row>
    <row r="27" spans="1:9" s="121" customFormat="1" x14ac:dyDescent="0.45">
      <c r="A27" s="275"/>
      <c r="B27" s="272"/>
      <c r="C27" s="272"/>
      <c r="D27" s="117"/>
      <c r="E27" s="230"/>
      <c r="F27" s="279" t="s">
        <v>263</v>
      </c>
      <c r="G27" s="94">
        <f>+G20+G9+G15+G24</f>
        <v>0</v>
      </c>
      <c r="I27" s="137"/>
    </row>
    <row r="28" spans="1:9" s="121" customFormat="1" x14ac:dyDescent="0.45">
      <c r="C28" s="122"/>
      <c r="G28" s="125"/>
    </row>
    <row r="29" spans="1:9" s="121" customFormat="1" x14ac:dyDescent="0.45">
      <c r="A29" s="126" t="s">
        <v>266</v>
      </c>
      <c r="B29" s="127"/>
      <c r="C29" s="127"/>
      <c r="D29" s="127"/>
      <c r="E29" s="127"/>
      <c r="F29" s="127"/>
      <c r="G29" s="150"/>
      <c r="I29" s="164" t="s">
        <v>214</v>
      </c>
    </row>
    <row r="30" spans="1:9" s="121" customFormat="1" ht="45" customHeight="1" x14ac:dyDescent="0.45">
      <c r="A30" s="555"/>
      <c r="B30" s="556"/>
      <c r="C30" s="556"/>
      <c r="D30" s="556"/>
      <c r="E30" s="556"/>
      <c r="F30" s="556"/>
      <c r="G30" s="557"/>
      <c r="I30" s="164" t="s">
        <v>272</v>
      </c>
    </row>
    <row r="32" spans="1:9" s="121" customFormat="1" x14ac:dyDescent="0.45">
      <c r="A32" s="126" t="s">
        <v>293</v>
      </c>
      <c r="B32" s="130"/>
      <c r="C32" s="131"/>
      <c r="D32" s="131"/>
      <c r="E32" s="131"/>
      <c r="F32" s="131"/>
      <c r="G32" s="151"/>
      <c r="I32" s="164" t="s">
        <v>214</v>
      </c>
    </row>
    <row r="33" spans="1:9" s="121" customFormat="1" ht="45" customHeight="1" x14ac:dyDescent="0.45">
      <c r="A33" s="572"/>
      <c r="B33" s="573"/>
      <c r="C33" s="573"/>
      <c r="D33" s="573"/>
      <c r="E33" s="573"/>
      <c r="F33" s="573"/>
      <c r="G33" s="574"/>
      <c r="I33" s="164" t="s">
        <v>272</v>
      </c>
    </row>
    <row r="34" spans="1:9" s="121" customFormat="1" x14ac:dyDescent="0.45">
      <c r="A34" s="117"/>
      <c r="B34" s="117"/>
      <c r="C34" s="117"/>
      <c r="D34" s="117"/>
      <c r="E34" s="143"/>
      <c r="F34" s="143"/>
      <c r="G34" s="120"/>
    </row>
    <row r="35" spans="1:9" x14ac:dyDescent="0.45">
      <c r="A35" s="257" t="s">
        <v>251</v>
      </c>
      <c r="B35" s="257" t="s">
        <v>33</v>
      </c>
      <c r="C35" s="68" t="s">
        <v>34</v>
      </c>
      <c r="D35" s="68" t="s">
        <v>35</v>
      </c>
      <c r="E35" s="68" t="s">
        <v>36</v>
      </c>
      <c r="F35" s="68" t="s">
        <v>37</v>
      </c>
      <c r="G35" s="257"/>
    </row>
    <row r="36" spans="1:9" s="121" customFormat="1" x14ac:dyDescent="0.45">
      <c r="A36" s="255"/>
      <c r="B36" s="255"/>
      <c r="C36" s="140"/>
      <c r="D36" s="220"/>
      <c r="E36" s="119"/>
      <c r="F36" s="119"/>
      <c r="G36" s="94">
        <f>ROUND(C36*E36*F36,0)</f>
        <v>0</v>
      </c>
    </row>
    <row r="37" spans="1:9" s="121" customFormat="1" x14ac:dyDescent="0.45">
      <c r="A37" s="255"/>
      <c r="B37" s="255"/>
      <c r="C37" s="140"/>
      <c r="D37" s="220"/>
      <c r="E37" s="119"/>
      <c r="F37" s="119"/>
      <c r="G37" s="391">
        <f>ROUND(C37*E37*F37,0)</f>
        <v>0</v>
      </c>
    </row>
    <row r="38" spans="1:9" s="121" customFormat="1" x14ac:dyDescent="0.45">
      <c r="A38" s="255"/>
      <c r="B38" s="226"/>
      <c r="C38" s="122"/>
      <c r="D38" s="221"/>
      <c r="E38" s="225"/>
      <c r="F38" s="228" t="s">
        <v>348</v>
      </c>
      <c r="G38" s="94">
        <f>ROUND(SUM(G36:G37),0)</f>
        <v>0</v>
      </c>
      <c r="I38" s="137" t="s">
        <v>450</v>
      </c>
    </row>
    <row r="39" spans="1:9" s="121" customFormat="1" x14ac:dyDescent="0.45">
      <c r="A39" s="255"/>
      <c r="B39" s="255"/>
      <c r="C39" s="122"/>
      <c r="D39" s="221"/>
      <c r="G39" s="125"/>
    </row>
    <row r="40" spans="1:9" s="121" customFormat="1" x14ac:dyDescent="0.45">
      <c r="A40" s="267"/>
      <c r="B40" s="267"/>
      <c r="C40" s="140"/>
      <c r="D40" s="220"/>
      <c r="E40" s="119"/>
      <c r="F40" s="119"/>
      <c r="G40" s="94">
        <f t="shared" ref="G40:G41" si="4">ROUND(C40*E40*F40,0)</f>
        <v>0</v>
      </c>
    </row>
    <row r="41" spans="1:9" s="121" customFormat="1" x14ac:dyDescent="0.45">
      <c r="A41" s="267"/>
      <c r="B41" s="267"/>
      <c r="C41" s="140"/>
      <c r="D41" s="220"/>
      <c r="E41" s="119"/>
      <c r="F41" s="119"/>
      <c r="G41" s="391">
        <f t="shared" si="4"/>
        <v>0</v>
      </c>
    </row>
    <row r="42" spans="1:9" s="121" customFormat="1" x14ac:dyDescent="0.45">
      <c r="A42" s="267"/>
      <c r="B42" s="226"/>
      <c r="C42" s="122"/>
      <c r="D42" s="221"/>
      <c r="E42" s="225"/>
      <c r="F42" s="231" t="s">
        <v>349</v>
      </c>
      <c r="G42" s="94">
        <f>ROUND(SUM(G39:G41),0)</f>
        <v>0</v>
      </c>
      <c r="I42" s="137" t="s">
        <v>450</v>
      </c>
    </row>
    <row r="43" spans="1:9" s="121" customFormat="1" x14ac:dyDescent="0.45">
      <c r="A43" s="267"/>
      <c r="B43" s="267"/>
      <c r="C43" s="122"/>
      <c r="D43" s="221"/>
      <c r="F43" s="344" t="s">
        <v>354</v>
      </c>
      <c r="G43" s="345">
        <f>G42+G38</f>
        <v>0</v>
      </c>
    </row>
    <row r="44" spans="1:9" s="121" customFormat="1" x14ac:dyDescent="0.45">
      <c r="A44" s="267"/>
      <c r="B44" s="267"/>
      <c r="C44" s="122"/>
      <c r="D44" s="221"/>
      <c r="G44" s="125"/>
    </row>
    <row r="45" spans="1:9" s="121" customFormat="1" x14ac:dyDescent="0.45">
      <c r="A45" s="255"/>
      <c r="B45" s="255"/>
      <c r="C45" s="140"/>
      <c r="D45" s="220"/>
      <c r="E45" s="119"/>
      <c r="F45" s="119"/>
      <c r="G45" s="94">
        <f t="shared" ref="G45:G46" si="5">ROUND(C45*E45*F45,0)</f>
        <v>0</v>
      </c>
    </row>
    <row r="46" spans="1:9" s="121" customFormat="1" x14ac:dyDescent="0.45">
      <c r="A46" s="255"/>
      <c r="B46" s="255"/>
      <c r="C46" s="140"/>
      <c r="D46" s="220"/>
      <c r="E46" s="119"/>
      <c r="F46" s="119"/>
      <c r="G46" s="391">
        <f t="shared" si="5"/>
        <v>0</v>
      </c>
    </row>
    <row r="47" spans="1:9" s="121" customFormat="1" x14ac:dyDescent="0.45">
      <c r="A47" s="223"/>
      <c r="C47" s="122"/>
      <c r="E47" s="224"/>
      <c r="F47" s="227" t="s">
        <v>351</v>
      </c>
      <c r="G47" s="94">
        <f>ROUND(SUM(G44:G46),0)</f>
        <v>0</v>
      </c>
      <c r="I47" s="137" t="s">
        <v>450</v>
      </c>
    </row>
    <row r="48" spans="1:9" s="121" customFormat="1" x14ac:dyDescent="0.45">
      <c r="A48" s="267"/>
      <c r="B48" s="267"/>
      <c r="C48" s="122"/>
      <c r="D48" s="221"/>
      <c r="G48" s="125"/>
    </row>
    <row r="49" spans="1:17" s="121" customFormat="1" x14ac:dyDescent="0.45">
      <c r="A49" s="267"/>
      <c r="B49" s="267"/>
      <c r="C49" s="140"/>
      <c r="D49" s="220"/>
      <c r="E49" s="119"/>
      <c r="F49" s="119"/>
      <c r="G49" s="94">
        <f t="shared" ref="G49:G50" si="6">ROUND(C49*E49*F49,0)</f>
        <v>0</v>
      </c>
    </row>
    <row r="50" spans="1:17" s="121" customFormat="1" x14ac:dyDescent="0.45">
      <c r="A50" s="267"/>
      <c r="B50" s="267"/>
      <c r="C50" s="140"/>
      <c r="D50" s="220"/>
      <c r="E50" s="119"/>
      <c r="F50" s="119"/>
      <c r="G50" s="391">
        <f t="shared" si="6"/>
        <v>0</v>
      </c>
    </row>
    <row r="51" spans="1:17" s="121" customFormat="1" x14ac:dyDescent="0.45">
      <c r="A51" s="275"/>
      <c r="C51" s="122"/>
      <c r="E51" s="224"/>
      <c r="F51" s="230" t="s">
        <v>353</v>
      </c>
      <c r="G51" s="94">
        <f>ROUND(SUM(G48:G50),0)</f>
        <v>0</v>
      </c>
      <c r="I51" s="137" t="s">
        <v>450</v>
      </c>
    </row>
    <row r="52" spans="1:17" s="121" customFormat="1" x14ac:dyDescent="0.45">
      <c r="A52" s="275"/>
      <c r="C52" s="122"/>
      <c r="E52" s="224"/>
      <c r="F52" s="344" t="s">
        <v>355</v>
      </c>
      <c r="G52" s="345">
        <f>G51+G47</f>
        <v>0</v>
      </c>
      <c r="I52" s="137"/>
    </row>
    <row r="53" spans="1:17" s="121" customFormat="1" x14ac:dyDescent="0.45">
      <c r="A53" s="275"/>
      <c r="C53" s="122"/>
      <c r="E53" s="224"/>
      <c r="F53" s="230"/>
      <c r="G53" s="120"/>
      <c r="I53" s="137"/>
    </row>
    <row r="54" spans="1:17" s="121" customFormat="1" x14ac:dyDescent="0.45">
      <c r="A54" s="275"/>
      <c r="C54" s="122"/>
      <c r="E54" s="224"/>
      <c r="F54" s="279" t="s">
        <v>264</v>
      </c>
      <c r="G54" s="94">
        <f>G52+G43</f>
        <v>0</v>
      </c>
      <c r="I54" s="137"/>
    </row>
    <row r="55" spans="1:17" s="121" customFormat="1" x14ac:dyDescent="0.45">
      <c r="C55" s="122"/>
      <c r="G55" s="125"/>
    </row>
    <row r="56" spans="1:17" s="121" customFormat="1" x14ac:dyDescent="0.45">
      <c r="A56" s="281" t="s">
        <v>267</v>
      </c>
      <c r="B56" s="127"/>
      <c r="C56" s="127"/>
      <c r="D56" s="127"/>
      <c r="E56" s="127"/>
      <c r="F56" s="127"/>
      <c r="G56" s="150"/>
      <c r="I56" s="164" t="s">
        <v>214</v>
      </c>
    </row>
    <row r="57" spans="1:17" s="121" customFormat="1" ht="45" customHeight="1" x14ac:dyDescent="0.45">
      <c r="A57" s="555"/>
      <c r="B57" s="556"/>
      <c r="C57" s="556"/>
      <c r="D57" s="556"/>
      <c r="E57" s="556"/>
      <c r="F57" s="556"/>
      <c r="G57" s="557"/>
      <c r="I57" s="543" t="s">
        <v>275</v>
      </c>
      <c r="J57" s="543"/>
      <c r="K57" s="543"/>
      <c r="L57" s="543"/>
      <c r="M57" s="543"/>
      <c r="N57" s="543"/>
      <c r="O57" s="543"/>
      <c r="P57" s="543"/>
      <c r="Q57" s="543"/>
    </row>
    <row r="59" spans="1:17" s="121" customFormat="1" x14ac:dyDescent="0.45">
      <c r="A59" s="281" t="s">
        <v>294</v>
      </c>
      <c r="B59" s="130"/>
      <c r="C59" s="131"/>
      <c r="D59" s="131"/>
      <c r="E59" s="131"/>
      <c r="F59" s="131"/>
      <c r="G59" s="151"/>
      <c r="I59" s="164" t="s">
        <v>214</v>
      </c>
    </row>
    <row r="60" spans="1:17" s="121" customFormat="1" ht="45" customHeight="1" x14ac:dyDescent="0.45">
      <c r="A60" s="572"/>
      <c r="B60" s="573"/>
      <c r="C60" s="573"/>
      <c r="D60" s="573"/>
      <c r="E60" s="573"/>
      <c r="F60" s="573"/>
      <c r="G60" s="574"/>
      <c r="I60" s="543" t="s">
        <v>275</v>
      </c>
      <c r="J60" s="543"/>
      <c r="K60" s="543"/>
      <c r="L60" s="543"/>
      <c r="M60" s="543"/>
      <c r="N60" s="543"/>
      <c r="O60" s="543"/>
      <c r="P60" s="543"/>
      <c r="Q60" s="543"/>
    </row>
  </sheetData>
  <sheetProtection algorithmName="SHA-512" hashValue="U3TpR6pUWXhdIZWYR6mC2O7VPl4opkQ2UuzXXZ7MondsqluQp+K5xQI4dfV5egZft7wq7zNO1spYbdxw2GpRSA==" saltValue="zdrxrFFvup9GjlHVIRM3xg==" spinCount="100000" sheet="1" formatCells="0" formatRows="0" insertRows="0" deleteRows="0" sort="0"/>
  <mergeCells count="30">
    <mergeCell ref="B6:C6"/>
    <mergeCell ref="B7:C7"/>
    <mergeCell ref="B12:C12"/>
    <mergeCell ref="B13:C13"/>
    <mergeCell ref="A33:G33"/>
    <mergeCell ref="B11:C11"/>
    <mergeCell ref="B14:C14"/>
    <mergeCell ref="B15:C15"/>
    <mergeCell ref="B17:C17"/>
    <mergeCell ref="B21:C21"/>
    <mergeCell ref="B22:C22"/>
    <mergeCell ref="B23:C23"/>
    <mergeCell ref="B24:C24"/>
    <mergeCell ref="B16:C16"/>
    <mergeCell ref="A3:G3"/>
    <mergeCell ref="I57:Q57"/>
    <mergeCell ref="I60:Q60"/>
    <mergeCell ref="A1:F1"/>
    <mergeCell ref="A2:G2"/>
    <mergeCell ref="B9:C9"/>
    <mergeCell ref="B10:C10"/>
    <mergeCell ref="B19:C19"/>
    <mergeCell ref="B18:C18"/>
    <mergeCell ref="B4:C4"/>
    <mergeCell ref="B5:C5"/>
    <mergeCell ref="B8:C8"/>
    <mergeCell ref="A60:G60"/>
    <mergeCell ref="A57:G57"/>
    <mergeCell ref="B20:C20"/>
    <mergeCell ref="A30:G30"/>
  </mergeCells>
  <printOptions horizontalCentered="1"/>
  <pageMargins left="0.25" right="0.25" top="0.25" bottom="0.25" header="0.3" footer="0.3"/>
  <pageSetup fitToHeight="0" orientation="landscape" blackAndWhite="1"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18"/>
  <sheetViews>
    <sheetView zoomScaleNormal="100" zoomScaleSheetLayoutView="100" workbookViewId="0">
      <selection activeCell="C11" sqref="C11"/>
    </sheetView>
  </sheetViews>
  <sheetFormatPr defaultColWidth="9.1328125" defaultRowHeight="14.25" x14ac:dyDescent="0.45"/>
  <cols>
    <col min="1" max="1" width="40" style="306" customWidth="1"/>
    <col min="2" max="2" width="76.73046875" style="306" customWidth="1"/>
    <col min="3" max="3" width="16.59765625" style="306" customWidth="1"/>
    <col min="4" max="4" width="2.265625" style="306" customWidth="1"/>
    <col min="5" max="16384" width="9.1328125" style="306"/>
  </cols>
  <sheetData>
    <row r="1" spans="1:13" ht="30" customHeight="1" x14ac:dyDescent="0.45">
      <c r="A1" s="576" t="s">
        <v>159</v>
      </c>
      <c r="B1" s="576"/>
      <c r="C1" s="305">
        <f>+'Section A'!B2</f>
        <v>0</v>
      </c>
    </row>
    <row r="2" spans="1:13" ht="63" customHeight="1" x14ac:dyDescent="0.45">
      <c r="A2" s="577" t="s">
        <v>170</v>
      </c>
      <c r="B2" s="577"/>
      <c r="C2" s="577"/>
    </row>
    <row r="3" spans="1:13" ht="25.5" customHeight="1" x14ac:dyDescent="0.45">
      <c r="A3" s="307" t="s">
        <v>11</v>
      </c>
      <c r="B3" s="307" t="s">
        <v>48</v>
      </c>
      <c r="C3" s="307" t="s">
        <v>254</v>
      </c>
    </row>
    <row r="4" spans="1:13" ht="15" customHeight="1" x14ac:dyDescent="0.45">
      <c r="A4" s="308" t="s">
        <v>11</v>
      </c>
      <c r="B4" s="309" t="s">
        <v>48</v>
      </c>
      <c r="C4" s="310">
        <v>0</v>
      </c>
      <c r="E4" s="311" t="s">
        <v>61</v>
      </c>
      <c r="F4" s="311"/>
    </row>
    <row r="5" spans="1:13" ht="15" customHeight="1" x14ac:dyDescent="0.45">
      <c r="A5" s="312" t="s">
        <v>11</v>
      </c>
      <c r="B5" s="312" t="s">
        <v>48</v>
      </c>
      <c r="C5" s="313">
        <v>0</v>
      </c>
      <c r="E5" s="314" t="s">
        <v>61</v>
      </c>
      <c r="F5" s="315"/>
    </row>
    <row r="6" spans="1:13" x14ac:dyDescent="0.45">
      <c r="A6" s="312"/>
      <c r="B6" s="316" t="s">
        <v>32</v>
      </c>
      <c r="C6" s="317">
        <f>ROUND(SUM(C4:C5),2)</f>
        <v>0</v>
      </c>
      <c r="E6" s="318" t="s">
        <v>265</v>
      </c>
    </row>
    <row r="7" spans="1:13" x14ac:dyDescent="0.45">
      <c r="A7" s="312"/>
      <c r="B7" s="312"/>
      <c r="C7" s="319"/>
    </row>
    <row r="8" spans="1:13" x14ac:dyDescent="0.45">
      <c r="A8" s="312" t="s">
        <v>244</v>
      </c>
      <c r="B8" s="312" t="s">
        <v>243</v>
      </c>
      <c r="C8" s="320">
        <v>0</v>
      </c>
    </row>
    <row r="9" spans="1:13" x14ac:dyDescent="0.45">
      <c r="A9" s="312" t="s">
        <v>244</v>
      </c>
      <c r="B9" s="312" t="s">
        <v>243</v>
      </c>
      <c r="C9" s="321">
        <v>0</v>
      </c>
    </row>
    <row r="10" spans="1:13" x14ac:dyDescent="0.45">
      <c r="A10" s="322"/>
      <c r="B10" s="323" t="s">
        <v>27</v>
      </c>
      <c r="C10" s="317">
        <f>ROUND(SUM(C7:C9),2)</f>
        <v>0</v>
      </c>
      <c r="E10" s="318" t="s">
        <v>265</v>
      </c>
    </row>
    <row r="11" spans="1:13" x14ac:dyDescent="0.45">
      <c r="A11" s="305"/>
      <c r="B11" s="305"/>
      <c r="C11" s="324"/>
    </row>
    <row r="12" spans="1:13" x14ac:dyDescent="0.45">
      <c r="A12" s="305"/>
      <c r="B12" s="325" t="s">
        <v>51</v>
      </c>
      <c r="C12" s="317">
        <f>+C10+C6</f>
        <v>0</v>
      </c>
      <c r="E12" s="326" t="s">
        <v>215</v>
      </c>
    </row>
    <row r="13" spans="1:13" x14ac:dyDescent="0.45">
      <c r="A13" s="305"/>
      <c r="B13" s="305"/>
      <c r="C13" s="319"/>
    </row>
    <row r="14" spans="1:13" x14ac:dyDescent="0.45">
      <c r="A14" s="327" t="s">
        <v>49</v>
      </c>
      <c r="B14" s="328"/>
      <c r="C14" s="329"/>
      <c r="E14" s="318" t="s">
        <v>214</v>
      </c>
    </row>
    <row r="15" spans="1:13" ht="45" customHeight="1" x14ac:dyDescent="0.45">
      <c r="A15" s="578"/>
      <c r="B15" s="579"/>
      <c r="C15" s="580"/>
      <c r="E15" s="581" t="s">
        <v>275</v>
      </c>
      <c r="F15" s="581"/>
      <c r="G15" s="581"/>
      <c r="H15" s="581"/>
      <c r="I15" s="581"/>
      <c r="J15" s="581"/>
      <c r="K15" s="581"/>
      <c r="L15" s="581"/>
      <c r="M15" s="581"/>
    </row>
    <row r="16" spans="1:13" x14ac:dyDescent="0.45">
      <c r="A16" s="305"/>
      <c r="B16" s="305"/>
      <c r="C16" s="305"/>
      <c r="E16" s="318"/>
    </row>
    <row r="17" spans="1:13" x14ac:dyDescent="0.45">
      <c r="A17" s="327" t="s">
        <v>50</v>
      </c>
      <c r="B17" s="330"/>
      <c r="C17" s="331"/>
      <c r="E17" s="318" t="s">
        <v>214</v>
      </c>
    </row>
    <row r="18" spans="1:13" ht="45" customHeight="1" x14ac:dyDescent="0.45">
      <c r="A18" s="578"/>
      <c r="B18" s="579"/>
      <c r="C18" s="580"/>
      <c r="E18" s="581" t="s">
        <v>275</v>
      </c>
      <c r="F18" s="581"/>
      <c r="G18" s="581"/>
      <c r="H18" s="581"/>
      <c r="I18" s="581"/>
      <c r="J18" s="581"/>
      <c r="K18" s="581"/>
      <c r="L18" s="581"/>
      <c r="M18" s="581"/>
    </row>
  </sheetData>
  <sheetProtection algorithmName="SHA-512" hashValue="nkiiJ7ISRhat2+cObtEdSI5kgcVEqRfukbb+DOXorFThEQNmaBKGPFQ9bLNbIyiQ932tC/BHtMRjxNGC+UDTxQ==" saltValue="3vpXxJdzJoT0Gn52tonDJQ==" spinCount="100000" sheet="1" objects="1" scenarios="1"/>
  <mergeCells count="6">
    <mergeCell ref="A1:B1"/>
    <mergeCell ref="A2:C2"/>
    <mergeCell ref="A15:C15"/>
    <mergeCell ref="A18:C18"/>
    <mergeCell ref="E15:M15"/>
    <mergeCell ref="E18:M18"/>
  </mergeCells>
  <printOptions horizontalCentered="1"/>
  <pageMargins left="0.25" right="0.25" top="0.25" bottom="0.25" header="0.3" footer="0.3"/>
  <pageSetup fitToHeight="0"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37"/>
  <sheetViews>
    <sheetView zoomScaleNormal="100" workbookViewId="0">
      <selection activeCell="A6" sqref="A6"/>
    </sheetView>
  </sheetViews>
  <sheetFormatPr defaultColWidth="9.1328125" defaultRowHeight="13.15" x14ac:dyDescent="0.4"/>
  <cols>
    <col min="1" max="1" width="37.1328125" style="13" customWidth="1"/>
    <col min="2" max="5" width="16.86328125" style="13" customWidth="1"/>
    <col min="6" max="6" width="18.3984375" style="13" customWidth="1"/>
    <col min="7" max="7" width="2.73046875" style="13" customWidth="1"/>
    <col min="8" max="16384" width="9.1328125" style="13"/>
  </cols>
  <sheetData>
    <row r="1" spans="1:8" ht="25.5" customHeight="1" x14ac:dyDescent="0.45">
      <c r="A1" s="541" t="s">
        <v>159</v>
      </c>
      <c r="B1" s="541"/>
      <c r="C1" s="541"/>
      <c r="D1" s="541"/>
      <c r="E1" s="541"/>
      <c r="F1" s="8">
        <f>+'Section A'!B2</f>
        <v>0</v>
      </c>
    </row>
    <row r="2" spans="1:8" ht="67.5" customHeight="1" x14ac:dyDescent="0.4">
      <c r="A2" s="542" t="s">
        <v>220</v>
      </c>
      <c r="B2" s="542"/>
      <c r="C2" s="542"/>
      <c r="D2" s="542"/>
      <c r="E2" s="542"/>
      <c r="F2" s="542"/>
    </row>
    <row r="3" spans="1:8" ht="41.1" customHeight="1" x14ac:dyDescent="0.4">
      <c r="A3" s="542" t="s">
        <v>308</v>
      </c>
      <c r="B3" s="542"/>
      <c r="C3" s="542"/>
      <c r="D3" s="542"/>
      <c r="E3" s="542"/>
      <c r="F3" s="542"/>
    </row>
    <row r="5" spans="1:8" x14ac:dyDescent="0.4">
      <c r="A5" s="266" t="s">
        <v>52</v>
      </c>
      <c r="B5" s="63" t="s">
        <v>36</v>
      </c>
      <c r="C5" s="63" t="s">
        <v>35</v>
      </c>
      <c r="D5" s="63" t="s">
        <v>25</v>
      </c>
      <c r="E5" s="63" t="s">
        <v>24</v>
      </c>
      <c r="F5" s="256" t="s">
        <v>255</v>
      </c>
      <c r="H5" s="164" t="s">
        <v>213</v>
      </c>
    </row>
    <row r="6" spans="1:8" s="106" customFormat="1" ht="14.25" x14ac:dyDescent="0.45">
      <c r="A6" s="271"/>
      <c r="B6" s="119"/>
      <c r="C6" s="119"/>
      <c r="D6" s="140"/>
      <c r="E6" s="119"/>
      <c r="F6" s="94">
        <f>ROUND(+B6*D6*E6,0)</f>
        <v>0</v>
      </c>
      <c r="H6" s="134"/>
    </row>
    <row r="7" spans="1:8" s="106" customFormat="1" ht="14.25" x14ac:dyDescent="0.45">
      <c r="A7" s="387"/>
      <c r="B7" s="119"/>
      <c r="C7" s="119"/>
      <c r="D7" s="140"/>
      <c r="E7" s="119"/>
      <c r="F7" s="94">
        <f t="shared" ref="F7:F10" si="0">ROUND(+B7*D7*E7,0)</f>
        <v>0</v>
      </c>
      <c r="H7" s="134"/>
    </row>
    <row r="8" spans="1:8" s="106" customFormat="1" ht="14.25" x14ac:dyDescent="0.45">
      <c r="A8" s="387"/>
      <c r="B8" s="119"/>
      <c r="C8" s="119"/>
      <c r="D8" s="140"/>
      <c r="E8" s="119"/>
      <c r="F8" s="94">
        <f t="shared" si="0"/>
        <v>0</v>
      </c>
      <c r="H8" s="134"/>
    </row>
    <row r="9" spans="1:8" s="106" customFormat="1" ht="14.25" x14ac:dyDescent="0.45">
      <c r="A9" s="293"/>
      <c r="B9" s="119"/>
      <c r="C9" s="119"/>
      <c r="D9" s="140"/>
      <c r="E9" s="119"/>
      <c r="F9" s="94">
        <f t="shared" si="0"/>
        <v>0</v>
      </c>
      <c r="H9" s="134"/>
    </row>
    <row r="10" spans="1:8" s="106" customFormat="1" ht="14.25" x14ac:dyDescent="0.45">
      <c r="A10" s="293"/>
      <c r="B10" s="119"/>
      <c r="C10" s="119"/>
      <c r="D10" s="140"/>
      <c r="E10" s="119"/>
      <c r="F10" s="391">
        <f t="shared" si="0"/>
        <v>0</v>
      </c>
      <c r="H10" s="134"/>
    </row>
    <row r="11" spans="1:8" s="106" customFormat="1" x14ac:dyDescent="0.4">
      <c r="A11" s="269"/>
      <c r="D11" s="225"/>
      <c r="E11" s="242" t="s">
        <v>348</v>
      </c>
      <c r="F11" s="94">
        <f>ROUND(SUM(F6:F10),0)</f>
        <v>0</v>
      </c>
      <c r="H11" s="137" t="s">
        <v>450</v>
      </c>
    </row>
    <row r="12" spans="1:8" s="106" customFormat="1" x14ac:dyDescent="0.4">
      <c r="A12" s="269"/>
      <c r="D12" s="158"/>
      <c r="F12" s="152"/>
    </row>
    <row r="13" spans="1:8" s="106" customFormat="1" ht="14.25" x14ac:dyDescent="0.45">
      <c r="A13" s="299"/>
      <c r="B13" s="119"/>
      <c r="C13" s="119"/>
      <c r="D13" s="140"/>
      <c r="E13" s="119"/>
      <c r="F13" s="94">
        <f t="shared" ref="F13:F17" si="1">ROUND(+B13*D13*E13,0)</f>
        <v>0</v>
      </c>
      <c r="H13" s="134"/>
    </row>
    <row r="14" spans="1:8" s="106" customFormat="1" ht="14.25" x14ac:dyDescent="0.45">
      <c r="A14" s="387"/>
      <c r="B14" s="119"/>
      <c r="C14" s="119"/>
      <c r="D14" s="140"/>
      <c r="E14" s="119"/>
      <c r="F14" s="94">
        <f t="shared" si="1"/>
        <v>0</v>
      </c>
      <c r="H14" s="134"/>
    </row>
    <row r="15" spans="1:8" s="106" customFormat="1" ht="14.25" x14ac:dyDescent="0.45">
      <c r="A15" s="387"/>
      <c r="B15" s="119"/>
      <c r="C15" s="119"/>
      <c r="D15" s="140"/>
      <c r="E15" s="119"/>
      <c r="F15" s="94">
        <f t="shared" si="1"/>
        <v>0</v>
      </c>
      <c r="H15" s="134"/>
    </row>
    <row r="16" spans="1:8" s="106" customFormat="1" ht="14.25" x14ac:dyDescent="0.45">
      <c r="A16" s="299"/>
      <c r="B16" s="119"/>
      <c r="C16" s="119"/>
      <c r="D16" s="140"/>
      <c r="E16" s="119"/>
      <c r="F16" s="94">
        <f t="shared" si="1"/>
        <v>0</v>
      </c>
      <c r="H16" s="134"/>
    </row>
    <row r="17" spans="1:8" s="106" customFormat="1" ht="14.25" x14ac:dyDescent="0.45">
      <c r="A17" s="299"/>
      <c r="B17" s="119"/>
      <c r="C17" s="119"/>
      <c r="D17" s="140"/>
      <c r="E17" s="119"/>
      <c r="F17" s="391">
        <f t="shared" si="1"/>
        <v>0</v>
      </c>
      <c r="H17" s="134"/>
    </row>
    <row r="18" spans="1:8" s="106" customFormat="1" x14ac:dyDescent="0.4">
      <c r="A18" s="299"/>
      <c r="D18" s="225"/>
      <c r="E18" s="242" t="s">
        <v>349</v>
      </c>
      <c r="F18" s="94">
        <f>ROUND(SUM(F12:F17),0)</f>
        <v>0</v>
      </c>
      <c r="H18" s="137" t="s">
        <v>268</v>
      </c>
    </row>
    <row r="19" spans="1:8" s="106" customFormat="1" x14ac:dyDescent="0.4">
      <c r="A19" s="342"/>
      <c r="D19" s="158"/>
      <c r="E19" s="344" t="s">
        <v>354</v>
      </c>
      <c r="F19" s="345">
        <f>F18+F11</f>
        <v>0</v>
      </c>
    </row>
    <row r="20" spans="1:8" s="106" customFormat="1" x14ac:dyDescent="0.4">
      <c r="A20" s="299"/>
      <c r="D20" s="158"/>
      <c r="F20" s="152"/>
    </row>
    <row r="21" spans="1:8" s="106" customFormat="1" x14ac:dyDescent="0.4">
      <c r="A21" s="269"/>
      <c r="B21" s="119"/>
      <c r="C21" s="119"/>
      <c r="D21" s="140"/>
      <c r="E21" s="119"/>
      <c r="F21" s="94">
        <f t="shared" ref="F21:F22" si="2">ROUND(+B21*D21*E21,0)</f>
        <v>0</v>
      </c>
    </row>
    <row r="22" spans="1:8" s="106" customFormat="1" x14ac:dyDescent="0.4">
      <c r="A22" s="269"/>
      <c r="B22" s="119"/>
      <c r="C22" s="119"/>
      <c r="D22" s="140"/>
      <c r="E22" s="119"/>
      <c r="F22" s="391">
        <f t="shared" si="2"/>
        <v>0</v>
      </c>
    </row>
    <row r="23" spans="1:8" s="106" customFormat="1" x14ac:dyDescent="0.4">
      <c r="D23" s="224"/>
      <c r="E23" s="240" t="s">
        <v>351</v>
      </c>
      <c r="F23" s="94">
        <f>ROUND(SUM(F20:F22),0)</f>
        <v>0</v>
      </c>
      <c r="H23" s="137" t="s">
        <v>268</v>
      </c>
    </row>
    <row r="24" spans="1:8" s="106" customFormat="1" x14ac:dyDescent="0.4">
      <c r="A24" s="340"/>
      <c r="D24" s="158"/>
      <c r="F24" s="152"/>
    </row>
    <row r="25" spans="1:8" s="106" customFormat="1" x14ac:dyDescent="0.4">
      <c r="A25" s="340"/>
      <c r="B25" s="119"/>
      <c r="C25" s="119"/>
      <c r="D25" s="140"/>
      <c r="E25" s="119"/>
      <c r="F25" s="94">
        <f t="shared" ref="F25:F26" si="3">ROUND(+B25*D25*E25,0)</f>
        <v>0</v>
      </c>
    </row>
    <row r="26" spans="1:8" s="106" customFormat="1" x14ac:dyDescent="0.4">
      <c r="A26" s="340"/>
      <c r="B26" s="119"/>
      <c r="C26" s="119"/>
      <c r="D26" s="140"/>
      <c r="E26" s="119"/>
      <c r="F26" s="391">
        <f t="shared" si="3"/>
        <v>0</v>
      </c>
    </row>
    <row r="27" spans="1:8" s="106" customFormat="1" x14ac:dyDescent="0.4">
      <c r="D27" s="224"/>
      <c r="E27" s="240" t="s">
        <v>353</v>
      </c>
      <c r="F27" s="94">
        <f>ROUND(SUM(F24:F26),0)</f>
        <v>0</v>
      </c>
      <c r="H27" s="137" t="s">
        <v>268</v>
      </c>
    </row>
    <row r="28" spans="1:8" s="106" customFormat="1" x14ac:dyDescent="0.4">
      <c r="E28" s="344" t="s">
        <v>355</v>
      </c>
      <c r="F28" s="345">
        <f>F27+F23</f>
        <v>0</v>
      </c>
    </row>
    <row r="29" spans="1:8" s="106" customFormat="1" x14ac:dyDescent="0.4">
      <c r="F29" s="152"/>
    </row>
    <row r="30" spans="1:8" ht="14.25" x14ac:dyDescent="0.45">
      <c r="A30" s="8"/>
      <c r="B30" s="8"/>
      <c r="C30" s="8"/>
      <c r="D30" s="64"/>
      <c r="E30" s="167" t="s">
        <v>54</v>
      </c>
      <c r="F30" s="92">
        <f>+F23+F11+F18+F27</f>
        <v>0</v>
      </c>
      <c r="H30" s="163" t="s">
        <v>215</v>
      </c>
    </row>
    <row r="32" spans="1:8" s="106" customFormat="1" ht="13.5" x14ac:dyDescent="0.4">
      <c r="A32" s="126" t="s">
        <v>53</v>
      </c>
      <c r="B32" s="127"/>
      <c r="C32" s="127"/>
      <c r="D32" s="127"/>
      <c r="E32" s="127"/>
      <c r="F32" s="128"/>
      <c r="H32" s="164" t="s">
        <v>214</v>
      </c>
    </row>
    <row r="33" spans="1:16" s="106" customFormat="1" ht="45" customHeight="1" x14ac:dyDescent="0.4">
      <c r="A33" s="582"/>
      <c r="B33" s="583"/>
      <c r="C33" s="583"/>
      <c r="D33" s="583"/>
      <c r="E33" s="583"/>
      <c r="F33" s="584"/>
      <c r="H33" s="543" t="s">
        <v>275</v>
      </c>
      <c r="I33" s="543"/>
      <c r="J33" s="543"/>
      <c r="K33" s="543"/>
      <c r="L33" s="543"/>
      <c r="M33" s="543"/>
      <c r="N33" s="543"/>
      <c r="O33" s="543"/>
      <c r="P33" s="543"/>
    </row>
    <row r="34" spans="1:16" ht="14.25" x14ac:dyDescent="0.45">
      <c r="A34" s="8"/>
      <c r="B34" s="8"/>
      <c r="C34" s="8"/>
      <c r="D34" s="8"/>
      <c r="E34" s="8"/>
      <c r="F34" s="8"/>
      <c r="H34"/>
    </row>
    <row r="35" spans="1:16" s="106" customFormat="1" x14ac:dyDescent="0.4">
      <c r="A35" s="126" t="s">
        <v>295</v>
      </c>
      <c r="B35" s="131"/>
      <c r="C35" s="131"/>
      <c r="D35" s="131"/>
      <c r="E35" s="131"/>
      <c r="F35" s="132"/>
      <c r="H35" s="164" t="s">
        <v>214</v>
      </c>
    </row>
    <row r="36" spans="1:16" s="106" customFormat="1" ht="45" customHeight="1" x14ac:dyDescent="0.4">
      <c r="A36" s="582"/>
      <c r="B36" s="583"/>
      <c r="C36" s="583"/>
      <c r="D36" s="583"/>
      <c r="E36" s="583"/>
      <c r="F36" s="584"/>
      <c r="H36" s="543" t="s">
        <v>275</v>
      </c>
      <c r="I36" s="543"/>
      <c r="J36" s="543"/>
      <c r="K36" s="543"/>
      <c r="L36" s="543"/>
      <c r="M36" s="543"/>
      <c r="N36" s="543"/>
      <c r="O36" s="543"/>
      <c r="P36" s="543"/>
    </row>
    <row r="37" spans="1:16" ht="14.25" x14ac:dyDescent="0.45">
      <c r="A37" s="8"/>
      <c r="B37" s="8"/>
      <c r="C37" s="8"/>
      <c r="D37" s="8"/>
      <c r="E37" s="8"/>
      <c r="F37" s="100"/>
    </row>
  </sheetData>
  <sheetProtection algorithmName="SHA-512" hashValue="4uShEDCnZGehKUZLKudUXPj5oEKxrmMXO3EZtuCGo5EST12n+yjHMLbGk8SAXbO44etc8Oe4AeDWE/DdP+yulw==" saltValue="yIYzwoa8HxCOiI7chQ4ZgA==" spinCount="100000" sheet="1" formatCells="0" formatRows="0" insertRows="0" deleteRows="0" sort="0"/>
  <mergeCells count="7">
    <mergeCell ref="A33:F33"/>
    <mergeCell ref="A36:F36"/>
    <mergeCell ref="A1:E1"/>
    <mergeCell ref="A2:F2"/>
    <mergeCell ref="H33:P33"/>
    <mergeCell ref="H36:P36"/>
    <mergeCell ref="A3:F3"/>
  </mergeCells>
  <printOptions horizontalCentered="1"/>
  <pageMargins left="0.25" right="0.25" top="0.25" bottom="0.25" header="0.3" footer="0.3"/>
  <pageSetup fitToHeight="0"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29"/>
  <sheetViews>
    <sheetView zoomScaleNormal="100" zoomScaleSheetLayoutView="100" workbookViewId="0">
      <selection activeCell="A5" sqref="A5"/>
    </sheetView>
  </sheetViews>
  <sheetFormatPr defaultColWidth="9.1328125" defaultRowHeight="14.25" x14ac:dyDescent="0.45"/>
  <cols>
    <col min="1" max="1" width="39.3984375" style="8" customWidth="1"/>
    <col min="2" max="2" width="75.59765625" style="8" customWidth="1"/>
    <col min="3" max="3" width="18.59765625" style="8" customWidth="1"/>
    <col min="4" max="4" width="2.1328125" style="8" customWidth="1"/>
    <col min="5" max="16384" width="9.1328125" style="8"/>
  </cols>
  <sheetData>
    <row r="1" spans="1:5" ht="20.25" customHeight="1" x14ac:dyDescent="0.45">
      <c r="A1" s="541" t="s">
        <v>159</v>
      </c>
      <c r="B1" s="541"/>
      <c r="C1" s="8">
        <f>+'Section A'!B2</f>
        <v>0</v>
      </c>
    </row>
    <row r="2" spans="1:5" ht="53.25" customHeight="1" x14ac:dyDescent="0.45">
      <c r="A2" s="549" t="s">
        <v>219</v>
      </c>
      <c r="B2" s="549"/>
      <c r="C2" s="549"/>
    </row>
    <row r="3" spans="1:5" ht="41.1" customHeight="1" x14ac:dyDescent="0.45">
      <c r="A3" s="560" t="s">
        <v>309</v>
      </c>
      <c r="B3" s="560"/>
      <c r="C3" s="560"/>
    </row>
    <row r="4" spans="1:5" ht="25.5" x14ac:dyDescent="0.45">
      <c r="A4" s="268" t="s">
        <v>11</v>
      </c>
      <c r="B4" s="280" t="s">
        <v>48</v>
      </c>
      <c r="C4" s="67" t="s">
        <v>256</v>
      </c>
    </row>
    <row r="5" spans="1:5" s="121" customFormat="1" x14ac:dyDescent="0.45">
      <c r="A5" s="273"/>
      <c r="B5" s="271"/>
      <c r="C5" s="120">
        <v>0</v>
      </c>
    </row>
    <row r="6" spans="1:5" s="121" customFormat="1" x14ac:dyDescent="0.45">
      <c r="A6" s="269"/>
      <c r="B6" s="269"/>
      <c r="C6" s="157">
        <v>0</v>
      </c>
    </row>
    <row r="7" spans="1:5" s="121" customFormat="1" x14ac:dyDescent="0.45">
      <c r="A7" s="269"/>
      <c r="B7" s="242" t="s">
        <v>348</v>
      </c>
      <c r="C7" s="94">
        <f>ROUND(SUM(C5:C6),0)</f>
        <v>0</v>
      </c>
      <c r="E7" s="137" t="s">
        <v>450</v>
      </c>
    </row>
    <row r="8" spans="1:5" s="121" customFormat="1" x14ac:dyDescent="0.45">
      <c r="A8" s="269"/>
      <c r="B8" s="269"/>
      <c r="C8" s="125"/>
    </row>
    <row r="9" spans="1:5" s="121" customFormat="1" x14ac:dyDescent="0.45">
      <c r="A9" s="267"/>
      <c r="B9" s="299"/>
      <c r="C9" s="120">
        <v>0</v>
      </c>
    </row>
    <row r="10" spans="1:5" s="121" customFormat="1" x14ac:dyDescent="0.45">
      <c r="A10" s="299"/>
      <c r="B10" s="299"/>
      <c r="C10" s="157">
        <v>0</v>
      </c>
    </row>
    <row r="11" spans="1:5" s="121" customFormat="1" x14ac:dyDescent="0.45">
      <c r="A11" s="299"/>
      <c r="B11" s="242" t="s">
        <v>349</v>
      </c>
      <c r="C11" s="94">
        <f>ROUND(SUM(C8:C10),0)</f>
        <v>0</v>
      </c>
      <c r="E11" s="137" t="s">
        <v>450</v>
      </c>
    </row>
    <row r="12" spans="1:5" s="121" customFormat="1" x14ac:dyDescent="0.45">
      <c r="A12" s="342"/>
      <c r="B12" s="344" t="s">
        <v>354</v>
      </c>
      <c r="C12" s="345">
        <f>C11+C7</f>
        <v>0</v>
      </c>
    </row>
    <row r="13" spans="1:5" s="121" customFormat="1" x14ac:dyDescent="0.45">
      <c r="A13" s="299"/>
      <c r="B13" s="299"/>
      <c r="C13" s="125"/>
    </row>
    <row r="14" spans="1:5" s="121" customFormat="1" x14ac:dyDescent="0.45">
      <c r="A14" s="269"/>
      <c r="B14" s="269"/>
      <c r="C14" s="120">
        <v>0</v>
      </c>
    </row>
    <row r="15" spans="1:5" s="121" customFormat="1" x14ac:dyDescent="0.45">
      <c r="A15" s="269"/>
      <c r="B15" s="269"/>
      <c r="C15" s="157">
        <v>0</v>
      </c>
    </row>
    <row r="16" spans="1:5" s="121" customFormat="1" x14ac:dyDescent="0.45">
      <c r="A16" s="269"/>
      <c r="B16" s="240" t="s">
        <v>351</v>
      </c>
      <c r="C16" s="94">
        <f>ROUND(SUM(C13:C15),0)</f>
        <v>0</v>
      </c>
      <c r="E16" s="137" t="s">
        <v>450</v>
      </c>
    </row>
    <row r="17" spans="1:13" s="121" customFormat="1" x14ac:dyDescent="0.45">
      <c r="A17" s="340"/>
      <c r="B17" s="340"/>
      <c r="C17" s="125"/>
    </row>
    <row r="18" spans="1:13" s="121" customFormat="1" x14ac:dyDescent="0.45">
      <c r="A18" s="340"/>
      <c r="B18" s="340"/>
      <c r="C18" s="120">
        <v>0</v>
      </c>
    </row>
    <row r="19" spans="1:13" s="121" customFormat="1" x14ac:dyDescent="0.45">
      <c r="A19" s="340"/>
      <c r="B19" s="340"/>
      <c r="C19" s="157">
        <v>0</v>
      </c>
    </row>
    <row r="20" spans="1:13" s="121" customFormat="1" x14ac:dyDescent="0.45">
      <c r="A20" s="340"/>
      <c r="B20" s="240" t="s">
        <v>353</v>
      </c>
      <c r="C20" s="94">
        <f>ROUND(SUM(C17:C19),0)</f>
        <v>0</v>
      </c>
      <c r="E20" s="137" t="s">
        <v>450</v>
      </c>
    </row>
    <row r="21" spans="1:13" x14ac:dyDescent="0.45">
      <c r="B21" s="344" t="s">
        <v>355</v>
      </c>
      <c r="C21" s="345">
        <f>C20+C16</f>
        <v>0</v>
      </c>
    </row>
    <row r="22" spans="1:13" x14ac:dyDescent="0.45">
      <c r="C22" s="100"/>
    </row>
    <row r="23" spans="1:13" x14ac:dyDescent="0.45">
      <c r="B23" s="265" t="s">
        <v>56</v>
      </c>
      <c r="C23" s="92">
        <f>+C16+C7+C11+C20</f>
        <v>0</v>
      </c>
      <c r="E23" s="163" t="s">
        <v>215</v>
      </c>
    </row>
    <row r="24" spans="1:13" s="121" customFormat="1" x14ac:dyDescent="0.45">
      <c r="C24" s="125"/>
    </row>
    <row r="25" spans="1:13" s="121" customFormat="1" x14ac:dyDescent="0.45">
      <c r="A25" s="126" t="s">
        <v>55</v>
      </c>
      <c r="B25" s="127"/>
      <c r="C25" s="128"/>
      <c r="E25" s="164" t="s">
        <v>214</v>
      </c>
    </row>
    <row r="26" spans="1:13" s="121" customFormat="1" ht="45" customHeight="1" x14ac:dyDescent="0.45">
      <c r="A26" s="582"/>
      <c r="B26" s="583"/>
      <c r="C26" s="584"/>
      <c r="E26" s="543" t="s">
        <v>275</v>
      </c>
      <c r="F26" s="543"/>
      <c r="G26" s="543"/>
      <c r="H26" s="543"/>
      <c r="I26" s="543"/>
      <c r="J26" s="543"/>
      <c r="K26" s="543"/>
      <c r="L26" s="543"/>
      <c r="M26" s="543"/>
    </row>
    <row r="28" spans="1:13" s="121" customFormat="1" x14ac:dyDescent="0.45">
      <c r="A28" s="126" t="s">
        <v>296</v>
      </c>
      <c r="B28" s="131"/>
      <c r="C28" s="132"/>
      <c r="E28" s="164" t="s">
        <v>214</v>
      </c>
    </row>
    <row r="29" spans="1:13" s="121" customFormat="1" ht="45" customHeight="1" x14ac:dyDescent="0.45">
      <c r="A29" s="582"/>
      <c r="B29" s="583"/>
      <c r="C29" s="584"/>
      <c r="E29" s="543" t="s">
        <v>275</v>
      </c>
      <c r="F29" s="543"/>
      <c r="G29" s="543"/>
      <c r="H29" s="543"/>
      <c r="I29" s="543"/>
      <c r="J29" s="543"/>
      <c r="K29" s="543"/>
      <c r="L29" s="543"/>
      <c r="M29" s="543"/>
    </row>
  </sheetData>
  <sheetProtection algorithmName="SHA-512" hashValue="fsJ5J7OxFm9cBXW+2zz/ZLaBIkHa1Kws1b0MnwY130EOmFzMUC9YjR98CDbh88yjhFzzd75SreZqi12IWQXlcg==" saltValue="wcpUC477kJElzY2kkbsJdQ==" spinCount="100000" sheet="1" formatCells="0" formatRows="0" insertRows="0" deleteRows="0" sort="0"/>
  <mergeCells count="7">
    <mergeCell ref="A1:B1"/>
    <mergeCell ref="A2:C2"/>
    <mergeCell ref="A26:C26"/>
    <mergeCell ref="A29:C29"/>
    <mergeCell ref="E26:M26"/>
    <mergeCell ref="E29:M29"/>
    <mergeCell ref="A3:C3"/>
  </mergeCells>
  <printOptions horizontalCentered="1"/>
  <pageMargins left="0.25" right="0.25" top="0.25" bottom="0.25" header="0.3" footer="0.3"/>
  <pageSetup fitToHeight="0" orientation="landscape"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34"/>
  <sheetViews>
    <sheetView zoomScaleNormal="100" workbookViewId="0">
      <selection activeCell="A6" sqref="A6"/>
    </sheetView>
  </sheetViews>
  <sheetFormatPr defaultColWidth="9.1328125" defaultRowHeight="14.25" x14ac:dyDescent="0.45"/>
  <cols>
    <col min="1" max="1" width="42.265625" style="8" customWidth="1"/>
    <col min="2" max="5" width="16.3984375" style="8" customWidth="1"/>
    <col min="6" max="6" width="16.73046875" style="8" customWidth="1"/>
    <col min="7" max="7" width="2.3984375" style="8" customWidth="1"/>
    <col min="8" max="16384" width="9.1328125" style="8"/>
  </cols>
  <sheetData>
    <row r="1" spans="1:8" ht="29.25" customHeight="1" x14ac:dyDescent="0.45">
      <c r="A1" s="541" t="s">
        <v>159</v>
      </c>
      <c r="B1" s="541"/>
      <c r="C1" s="541"/>
      <c r="D1" s="541"/>
      <c r="E1" s="541"/>
      <c r="F1" s="8">
        <f>+'Section A'!B2</f>
        <v>0</v>
      </c>
    </row>
    <row r="2" spans="1:8" ht="41.25" customHeight="1" x14ac:dyDescent="0.45">
      <c r="A2" s="542" t="s">
        <v>218</v>
      </c>
      <c r="B2" s="542"/>
      <c r="C2" s="542"/>
      <c r="D2" s="542"/>
      <c r="E2" s="542"/>
      <c r="F2" s="542"/>
    </row>
    <row r="3" spans="1:8" ht="54.95" customHeight="1" x14ac:dyDescent="0.45">
      <c r="A3" s="542" t="s">
        <v>310</v>
      </c>
      <c r="B3" s="542"/>
      <c r="C3" s="542"/>
      <c r="D3" s="542"/>
      <c r="E3" s="542"/>
      <c r="F3" s="542"/>
    </row>
    <row r="4" spans="1:8" ht="7.5" customHeight="1" x14ac:dyDescent="0.45">
      <c r="A4" s="13"/>
      <c r="B4" s="13"/>
      <c r="C4" s="13"/>
      <c r="D4" s="13"/>
      <c r="E4" s="13"/>
      <c r="F4" s="13"/>
    </row>
    <row r="5" spans="1:8" ht="26.25" x14ac:dyDescent="0.45">
      <c r="A5" s="266" t="s">
        <v>52</v>
      </c>
      <c r="B5" s="63" t="s">
        <v>36</v>
      </c>
      <c r="C5" s="63" t="s">
        <v>35</v>
      </c>
      <c r="D5" s="63" t="s">
        <v>25</v>
      </c>
      <c r="E5" s="63" t="s">
        <v>24</v>
      </c>
      <c r="F5" s="14" t="s">
        <v>257</v>
      </c>
    </row>
    <row r="6" spans="1:8" s="121" customFormat="1" x14ac:dyDescent="0.45">
      <c r="A6" s="271"/>
      <c r="B6" s="119"/>
      <c r="C6" s="119"/>
      <c r="D6" s="140"/>
      <c r="E6" s="119"/>
      <c r="F6" s="94">
        <f>ROUND(+B6*D6*E6,0)</f>
        <v>0</v>
      </c>
    </row>
    <row r="7" spans="1:8" s="121" customFormat="1" x14ac:dyDescent="0.45">
      <c r="A7" s="387"/>
      <c r="B7" s="119"/>
      <c r="C7" s="119"/>
      <c r="D7" s="140"/>
      <c r="E7" s="119"/>
      <c r="F7" s="94">
        <f t="shared" ref="F7:F9" si="0">ROUND(+B7*D7*E7,0)</f>
        <v>0</v>
      </c>
    </row>
    <row r="8" spans="1:8" s="121" customFormat="1" x14ac:dyDescent="0.45">
      <c r="A8" s="269"/>
      <c r="B8" s="119"/>
      <c r="C8" s="119"/>
      <c r="D8" s="140"/>
      <c r="E8" s="119"/>
      <c r="F8" s="94">
        <f t="shared" si="0"/>
        <v>0</v>
      </c>
    </row>
    <row r="9" spans="1:8" s="121" customFormat="1" x14ac:dyDescent="0.45">
      <c r="A9" s="269"/>
      <c r="B9" s="119"/>
      <c r="C9" s="119"/>
      <c r="D9" s="140"/>
      <c r="E9" s="119"/>
      <c r="F9" s="391">
        <f t="shared" si="0"/>
        <v>0</v>
      </c>
    </row>
    <row r="10" spans="1:8" s="121" customFormat="1" x14ac:dyDescent="0.45">
      <c r="A10" s="269"/>
      <c r="B10" s="106"/>
      <c r="C10" s="106"/>
      <c r="D10" s="225"/>
      <c r="E10" s="242" t="s">
        <v>348</v>
      </c>
      <c r="F10" s="94">
        <f>ROUND(SUM(F6:F9),0)</f>
        <v>0</v>
      </c>
      <c r="H10" s="137" t="s">
        <v>450</v>
      </c>
    </row>
    <row r="11" spans="1:8" s="121" customFormat="1" x14ac:dyDescent="0.45">
      <c r="A11" s="269"/>
      <c r="B11" s="106"/>
      <c r="C11" s="106"/>
      <c r="D11" s="158"/>
      <c r="E11" s="106"/>
      <c r="F11" s="152"/>
    </row>
    <row r="12" spans="1:8" s="121" customFormat="1" x14ac:dyDescent="0.45">
      <c r="A12" s="299"/>
      <c r="B12" s="119"/>
      <c r="C12" s="119"/>
      <c r="D12" s="140"/>
      <c r="E12" s="119"/>
      <c r="F12" s="94">
        <f t="shared" ref="F12:F15" si="1">ROUND(+B12*D12*E12,0)</f>
        <v>0</v>
      </c>
    </row>
    <row r="13" spans="1:8" s="121" customFormat="1" x14ac:dyDescent="0.45">
      <c r="A13" s="387"/>
      <c r="B13" s="119"/>
      <c r="C13" s="119"/>
      <c r="D13" s="140"/>
      <c r="E13" s="119"/>
      <c r="F13" s="94">
        <f t="shared" si="1"/>
        <v>0</v>
      </c>
    </row>
    <row r="14" spans="1:8" s="121" customFormat="1" x14ac:dyDescent="0.45">
      <c r="A14" s="299"/>
      <c r="B14" s="119"/>
      <c r="C14" s="119"/>
      <c r="D14" s="140"/>
      <c r="E14" s="119"/>
      <c r="F14" s="94">
        <f t="shared" si="1"/>
        <v>0</v>
      </c>
    </row>
    <row r="15" spans="1:8" s="121" customFormat="1" x14ac:dyDescent="0.45">
      <c r="A15" s="299"/>
      <c r="B15" s="119"/>
      <c r="C15" s="119"/>
      <c r="D15" s="140"/>
      <c r="E15" s="119"/>
      <c r="F15" s="391">
        <f t="shared" si="1"/>
        <v>0</v>
      </c>
    </row>
    <row r="16" spans="1:8" s="121" customFormat="1" x14ac:dyDescent="0.45">
      <c r="A16" s="299"/>
      <c r="B16" s="106"/>
      <c r="C16" s="106"/>
      <c r="D16" s="225"/>
      <c r="E16" s="242" t="s">
        <v>349</v>
      </c>
      <c r="F16" s="94">
        <f>ROUND(SUM(F11:F15),0)</f>
        <v>0</v>
      </c>
      <c r="H16" s="137" t="s">
        <v>450</v>
      </c>
    </row>
    <row r="17" spans="1:16" s="121" customFormat="1" x14ac:dyDescent="0.45">
      <c r="A17" s="342"/>
      <c r="B17" s="106"/>
      <c r="C17" s="106"/>
      <c r="D17" s="158"/>
      <c r="E17" s="344" t="s">
        <v>354</v>
      </c>
      <c r="F17" s="345">
        <f>F16+F10</f>
        <v>0</v>
      </c>
    </row>
    <row r="18" spans="1:16" s="121" customFormat="1" x14ac:dyDescent="0.45">
      <c r="A18" s="299"/>
      <c r="B18" s="106"/>
      <c r="C18" s="106"/>
      <c r="D18" s="158"/>
      <c r="E18" s="106"/>
      <c r="F18" s="152"/>
    </row>
    <row r="19" spans="1:16" s="121" customFormat="1" x14ac:dyDescent="0.45">
      <c r="A19" s="269"/>
      <c r="B19" s="119"/>
      <c r="C19" s="119"/>
      <c r="D19" s="140"/>
      <c r="E19" s="119"/>
      <c r="F19" s="94">
        <f t="shared" ref="F19:F20" si="2">ROUND(+B19*D19*E19,0)</f>
        <v>0</v>
      </c>
    </row>
    <row r="20" spans="1:16" s="121" customFormat="1" x14ac:dyDescent="0.45">
      <c r="A20" s="269"/>
      <c r="B20" s="119"/>
      <c r="C20" s="119"/>
      <c r="D20" s="140"/>
      <c r="E20" s="119"/>
      <c r="F20" s="391">
        <f t="shared" si="2"/>
        <v>0</v>
      </c>
    </row>
    <row r="21" spans="1:16" s="121" customFormat="1" x14ac:dyDescent="0.45">
      <c r="A21" s="269"/>
      <c r="B21" s="106"/>
      <c r="C21" s="106"/>
      <c r="D21" s="227"/>
      <c r="E21" s="240" t="s">
        <v>351</v>
      </c>
      <c r="F21" s="94">
        <f>ROUND(SUM(F18:F20),0)</f>
        <v>0</v>
      </c>
      <c r="H21" s="137" t="s">
        <v>450</v>
      </c>
    </row>
    <row r="22" spans="1:16" s="121" customFormat="1" x14ac:dyDescent="0.45">
      <c r="A22" s="340"/>
      <c r="B22" s="106"/>
      <c r="C22" s="106"/>
      <c r="D22" s="158"/>
      <c r="E22" s="106"/>
      <c r="F22" s="152"/>
    </row>
    <row r="23" spans="1:16" s="121" customFormat="1" x14ac:dyDescent="0.45">
      <c r="A23" s="340"/>
      <c r="B23" s="119"/>
      <c r="C23" s="119"/>
      <c r="D23" s="140"/>
      <c r="E23" s="119"/>
      <c r="F23" s="94">
        <f t="shared" ref="F23:F24" si="3">ROUND(+B23*D23*E23,0)</f>
        <v>0</v>
      </c>
    </row>
    <row r="24" spans="1:16" s="121" customFormat="1" x14ac:dyDescent="0.45">
      <c r="A24" s="340"/>
      <c r="B24" s="119"/>
      <c r="C24" s="119"/>
      <c r="D24" s="140"/>
      <c r="E24" s="119"/>
      <c r="F24" s="391">
        <f t="shared" si="3"/>
        <v>0</v>
      </c>
    </row>
    <row r="25" spans="1:16" s="121" customFormat="1" x14ac:dyDescent="0.45">
      <c r="A25" s="340"/>
      <c r="B25" s="106"/>
      <c r="C25" s="106"/>
      <c r="D25" s="230"/>
      <c r="E25" s="240" t="s">
        <v>353</v>
      </c>
      <c r="F25" s="94">
        <f>ROUND(SUM(F22:F24),0)</f>
        <v>0</v>
      </c>
      <c r="H25" s="137" t="s">
        <v>450</v>
      </c>
    </row>
    <row r="26" spans="1:16" x14ac:dyDescent="0.45">
      <c r="E26" s="344" t="s">
        <v>355</v>
      </c>
      <c r="F26" s="345">
        <f>F25+F21</f>
        <v>0</v>
      </c>
    </row>
    <row r="27" spans="1:16" x14ac:dyDescent="0.45">
      <c r="F27" s="20"/>
    </row>
    <row r="28" spans="1:16" x14ac:dyDescent="0.45">
      <c r="C28" s="559" t="s">
        <v>72</v>
      </c>
      <c r="D28" s="559"/>
      <c r="E28" s="559"/>
      <c r="F28" s="92">
        <f>+F21+F10+F16+F25</f>
        <v>0</v>
      </c>
      <c r="H28" s="163" t="s">
        <v>215</v>
      </c>
    </row>
    <row r="29" spans="1:16" s="121" customFormat="1" x14ac:dyDescent="0.45">
      <c r="A29" s="274"/>
      <c r="B29" s="129"/>
      <c r="C29" s="129"/>
      <c r="D29" s="129"/>
      <c r="E29" s="129"/>
      <c r="F29" s="159"/>
    </row>
    <row r="30" spans="1:16" s="121" customFormat="1" x14ac:dyDescent="0.45">
      <c r="A30" s="126" t="s">
        <v>57</v>
      </c>
      <c r="B30" s="160"/>
      <c r="C30" s="160"/>
      <c r="D30" s="127"/>
      <c r="E30" s="127"/>
      <c r="F30" s="128"/>
      <c r="H30" s="164" t="s">
        <v>214</v>
      </c>
    </row>
    <row r="31" spans="1:16" s="121" customFormat="1" ht="45" customHeight="1" x14ac:dyDescent="0.45">
      <c r="A31" s="582"/>
      <c r="B31" s="583"/>
      <c r="C31" s="583"/>
      <c r="D31" s="583"/>
      <c r="E31" s="583"/>
      <c r="F31" s="584"/>
      <c r="H31" s="543" t="s">
        <v>275</v>
      </c>
      <c r="I31" s="543"/>
      <c r="J31" s="543"/>
      <c r="K31" s="543"/>
      <c r="L31" s="543"/>
      <c r="M31" s="543"/>
      <c r="N31" s="543"/>
      <c r="O31" s="543"/>
      <c r="P31" s="543"/>
    </row>
    <row r="33" spans="1:16" s="121" customFormat="1" x14ac:dyDescent="0.45">
      <c r="A33" s="126" t="s">
        <v>297</v>
      </c>
      <c r="B33" s="131"/>
      <c r="C33" s="131"/>
      <c r="D33" s="131"/>
      <c r="E33" s="131"/>
      <c r="F33" s="132"/>
      <c r="H33" s="164" t="s">
        <v>214</v>
      </c>
    </row>
    <row r="34" spans="1:16" s="121" customFormat="1" ht="45" customHeight="1" x14ac:dyDescent="0.45">
      <c r="A34" s="582"/>
      <c r="B34" s="583"/>
      <c r="C34" s="583"/>
      <c r="D34" s="583"/>
      <c r="E34" s="583"/>
      <c r="F34" s="584"/>
      <c r="H34" s="543" t="s">
        <v>275</v>
      </c>
      <c r="I34" s="543"/>
      <c r="J34" s="543"/>
      <c r="K34" s="543"/>
      <c r="L34" s="543"/>
      <c r="M34" s="543"/>
      <c r="N34" s="543"/>
      <c r="O34" s="543"/>
      <c r="P34" s="543"/>
    </row>
  </sheetData>
  <sheetProtection algorithmName="SHA-512" hashValue="mJZoLQy4HWwU0O+jPGcPkJ6PETqvXNBfpXfAnwEsIwALITS25LfQwGJYL6RrroEH5B8CxS9k93O99wcPs1YZNw==" saltValue="wCdK+oIHrFDsFd3MeBXBSg==" spinCount="100000" sheet="1" formatCells="0" formatRows="0" insertRows="0" deleteRows="0" sort="0"/>
  <mergeCells count="8">
    <mergeCell ref="H31:P31"/>
    <mergeCell ref="H34:P34"/>
    <mergeCell ref="A1:E1"/>
    <mergeCell ref="C28:E28"/>
    <mergeCell ref="A2:F2"/>
    <mergeCell ref="A31:F31"/>
    <mergeCell ref="A34:F34"/>
    <mergeCell ref="A3:F3"/>
  </mergeCells>
  <printOptions horizontalCentered="1"/>
  <pageMargins left="0.25" right="0.25" top="0.25" bottom="0.25" header="0.3" footer="0.3"/>
  <pageSetup fitToHeight="0" orientation="landscape"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32"/>
  <sheetViews>
    <sheetView zoomScaleNormal="100" workbookViewId="0">
      <selection activeCell="A6" sqref="A6"/>
    </sheetView>
  </sheetViews>
  <sheetFormatPr defaultColWidth="9.1328125" defaultRowHeight="14.25" x14ac:dyDescent="0.45"/>
  <cols>
    <col min="1" max="1" width="56" style="8" customWidth="1"/>
    <col min="2" max="5" width="12.59765625" style="8" customWidth="1"/>
    <col min="6" max="6" width="17.1328125" style="8" customWidth="1"/>
    <col min="7" max="7" width="2.3984375" style="8" customWidth="1"/>
    <col min="8" max="16384" width="9.1328125" style="8"/>
  </cols>
  <sheetData>
    <row r="1" spans="1:8" ht="24.75" customHeight="1" x14ac:dyDescent="0.45">
      <c r="A1" s="541" t="s">
        <v>159</v>
      </c>
      <c r="B1" s="541"/>
      <c r="C1" s="541"/>
      <c r="D1" s="541"/>
      <c r="E1" s="541"/>
      <c r="F1" s="8">
        <f>+'Section A'!B2</f>
        <v>0</v>
      </c>
    </row>
    <row r="2" spans="1:8" ht="42" customHeight="1" x14ac:dyDescent="0.45">
      <c r="A2" s="542" t="s">
        <v>169</v>
      </c>
      <c r="B2" s="542"/>
      <c r="C2" s="542"/>
      <c r="D2" s="542"/>
      <c r="E2" s="542"/>
      <c r="F2" s="542"/>
    </row>
    <row r="3" spans="1:8" ht="54.95" customHeight="1" x14ac:dyDescent="0.45">
      <c r="A3" s="542" t="s">
        <v>311</v>
      </c>
      <c r="B3" s="542"/>
      <c r="C3" s="542"/>
      <c r="D3" s="542"/>
      <c r="E3" s="542"/>
      <c r="F3" s="542"/>
    </row>
    <row r="4" spans="1:8" x14ac:dyDescent="0.45">
      <c r="A4" s="13"/>
      <c r="B4" s="13"/>
      <c r="C4" s="13"/>
      <c r="D4" s="13"/>
      <c r="E4" s="13"/>
      <c r="F4" s="13"/>
    </row>
    <row r="5" spans="1:8" ht="26.25" x14ac:dyDescent="0.45">
      <c r="A5" s="266" t="s">
        <v>52</v>
      </c>
      <c r="B5" s="63" t="s">
        <v>36</v>
      </c>
      <c r="C5" s="63" t="s">
        <v>35</v>
      </c>
      <c r="D5" s="63" t="s">
        <v>25</v>
      </c>
      <c r="E5" s="63" t="s">
        <v>24</v>
      </c>
      <c r="F5" s="14" t="s">
        <v>258</v>
      </c>
      <c r="H5" s="164" t="s">
        <v>213</v>
      </c>
    </row>
    <row r="6" spans="1:8" s="121" customFormat="1" x14ac:dyDescent="0.45">
      <c r="A6" s="271"/>
      <c r="B6" s="119"/>
      <c r="C6" s="119"/>
      <c r="D6" s="140"/>
      <c r="E6" s="119"/>
      <c r="F6" s="94">
        <f>ROUND(+B6*D6*E6,0)</f>
        <v>0</v>
      </c>
      <c r="H6" s="134"/>
    </row>
    <row r="7" spans="1:8" s="121" customFormat="1" x14ac:dyDescent="0.45">
      <c r="A7" s="293"/>
      <c r="B7" s="119"/>
      <c r="C7" s="119"/>
      <c r="D7" s="140"/>
      <c r="E7" s="119"/>
      <c r="F7" s="94">
        <f t="shared" ref="F7:F8" si="0">ROUND(+B7*D7*E7,0)</f>
        <v>0</v>
      </c>
      <c r="H7" s="134"/>
    </row>
    <row r="8" spans="1:8" s="121" customFormat="1" x14ac:dyDescent="0.45">
      <c r="A8" s="293"/>
      <c r="B8" s="119"/>
      <c r="C8" s="119"/>
      <c r="D8" s="140"/>
      <c r="E8" s="119"/>
      <c r="F8" s="391">
        <f t="shared" si="0"/>
        <v>0</v>
      </c>
      <c r="H8" s="134"/>
    </row>
    <row r="9" spans="1:8" s="121" customFormat="1" x14ac:dyDescent="0.45">
      <c r="A9" s="269"/>
      <c r="B9" s="106"/>
      <c r="C9" s="106"/>
      <c r="D9" s="228"/>
      <c r="E9" s="242" t="s">
        <v>348</v>
      </c>
      <c r="F9" s="94">
        <f>ROUND(SUM(F6:F8),0)</f>
        <v>0</v>
      </c>
      <c r="H9" s="137" t="s">
        <v>450</v>
      </c>
    </row>
    <row r="10" spans="1:8" s="121" customFormat="1" x14ac:dyDescent="0.45">
      <c r="A10" s="299"/>
      <c r="B10" s="106"/>
      <c r="C10" s="106"/>
      <c r="D10" s="158"/>
      <c r="E10" s="106"/>
      <c r="F10" s="152"/>
    </row>
    <row r="11" spans="1:8" s="121" customFormat="1" x14ac:dyDescent="0.45">
      <c r="A11" s="299"/>
      <c r="B11" s="119"/>
      <c r="C11" s="119"/>
      <c r="D11" s="140"/>
      <c r="E11" s="119"/>
      <c r="F11" s="94">
        <f t="shared" ref="F11:F13" si="1">ROUND(+B11*D11*E11,0)</f>
        <v>0</v>
      </c>
      <c r="H11" s="134"/>
    </row>
    <row r="12" spans="1:8" s="121" customFormat="1" x14ac:dyDescent="0.45">
      <c r="A12" s="299"/>
      <c r="B12" s="119"/>
      <c r="C12" s="119"/>
      <c r="D12" s="140"/>
      <c r="E12" s="119"/>
      <c r="F12" s="94">
        <f t="shared" si="1"/>
        <v>0</v>
      </c>
      <c r="H12" s="134"/>
    </row>
    <row r="13" spans="1:8" s="121" customFormat="1" x14ac:dyDescent="0.45">
      <c r="A13" s="299"/>
      <c r="B13" s="119"/>
      <c r="C13" s="119"/>
      <c r="D13" s="140"/>
      <c r="E13" s="119"/>
      <c r="F13" s="391">
        <f t="shared" si="1"/>
        <v>0</v>
      </c>
      <c r="H13" s="134"/>
    </row>
    <row r="14" spans="1:8" s="121" customFormat="1" x14ac:dyDescent="0.45">
      <c r="A14" s="299"/>
      <c r="B14" s="106"/>
      <c r="C14" s="106"/>
      <c r="D14" s="231"/>
      <c r="E14" s="242" t="s">
        <v>349</v>
      </c>
      <c r="F14" s="94">
        <f>ROUND(SUM(F10:F13),0)</f>
        <v>0</v>
      </c>
      <c r="H14" s="137" t="s">
        <v>450</v>
      </c>
    </row>
    <row r="15" spans="1:8" s="121" customFormat="1" x14ac:dyDescent="0.45">
      <c r="A15" s="342"/>
      <c r="B15" s="106"/>
      <c r="C15" s="106"/>
      <c r="D15" s="158"/>
      <c r="E15" s="344" t="s">
        <v>354</v>
      </c>
      <c r="F15" s="345">
        <f>F14+F9</f>
        <v>0</v>
      </c>
    </row>
    <row r="16" spans="1:8" s="121" customFormat="1" x14ac:dyDescent="0.45">
      <c r="A16" s="299"/>
      <c r="B16" s="106"/>
      <c r="C16" s="106"/>
      <c r="D16" s="158"/>
      <c r="E16" s="106"/>
      <c r="F16" s="152"/>
    </row>
    <row r="17" spans="1:16" s="121" customFormat="1" x14ac:dyDescent="0.45">
      <c r="A17" s="293"/>
      <c r="B17" s="119"/>
      <c r="C17" s="119"/>
      <c r="D17" s="140"/>
      <c r="E17" s="119"/>
      <c r="F17" s="94">
        <f t="shared" ref="F17:F18" si="2">ROUND(+B17*D17*E17,0)</f>
        <v>0</v>
      </c>
    </row>
    <row r="18" spans="1:16" s="121" customFormat="1" x14ac:dyDescent="0.45">
      <c r="A18" s="293"/>
      <c r="B18" s="119"/>
      <c r="C18" s="119"/>
      <c r="D18" s="140"/>
      <c r="E18" s="119"/>
      <c r="F18" s="391">
        <f t="shared" si="2"/>
        <v>0</v>
      </c>
    </row>
    <row r="19" spans="1:16" s="121" customFormat="1" x14ac:dyDescent="0.45">
      <c r="A19" s="269"/>
      <c r="B19" s="106"/>
      <c r="C19" s="106"/>
      <c r="D19" s="227"/>
      <c r="E19" s="240" t="s">
        <v>351</v>
      </c>
      <c r="F19" s="94">
        <f>ROUND(SUM(F16:F18),0)</f>
        <v>0</v>
      </c>
      <c r="H19" s="137" t="s">
        <v>450</v>
      </c>
    </row>
    <row r="20" spans="1:16" s="121" customFormat="1" x14ac:dyDescent="0.45">
      <c r="A20" s="340"/>
      <c r="B20" s="106"/>
      <c r="C20" s="106"/>
      <c r="D20" s="158"/>
      <c r="E20" s="106"/>
      <c r="F20" s="152"/>
    </row>
    <row r="21" spans="1:16" s="121" customFormat="1" x14ac:dyDescent="0.45">
      <c r="A21" s="340"/>
      <c r="B21" s="119"/>
      <c r="C21" s="119"/>
      <c r="D21" s="140"/>
      <c r="E21" s="119"/>
      <c r="F21" s="94">
        <f t="shared" ref="F21:F22" si="3">ROUND(+B21*D21*E21,0)</f>
        <v>0</v>
      </c>
    </row>
    <row r="22" spans="1:16" s="121" customFormat="1" x14ac:dyDescent="0.45">
      <c r="A22" s="340"/>
      <c r="B22" s="119"/>
      <c r="C22" s="119"/>
      <c r="D22" s="140"/>
      <c r="E22" s="119"/>
      <c r="F22" s="391">
        <f t="shared" si="3"/>
        <v>0</v>
      </c>
    </row>
    <row r="23" spans="1:16" s="121" customFormat="1" x14ac:dyDescent="0.45">
      <c r="A23" s="340"/>
      <c r="B23" s="106"/>
      <c r="C23" s="106"/>
      <c r="D23" s="230"/>
      <c r="E23" s="240" t="s">
        <v>353</v>
      </c>
      <c r="F23" s="94">
        <f>ROUND(SUM(F20:F22),0)</f>
        <v>0</v>
      </c>
      <c r="H23" s="137" t="s">
        <v>450</v>
      </c>
    </row>
    <row r="24" spans="1:16" x14ac:dyDescent="0.45">
      <c r="E24" s="344" t="s">
        <v>355</v>
      </c>
      <c r="F24" s="345">
        <f>F23+F19</f>
        <v>0</v>
      </c>
    </row>
    <row r="25" spans="1:16" x14ac:dyDescent="0.45">
      <c r="F25" s="100"/>
    </row>
    <row r="26" spans="1:16" x14ac:dyDescent="0.45">
      <c r="C26" s="559" t="s">
        <v>59</v>
      </c>
      <c r="D26" s="559"/>
      <c r="E26" s="559"/>
      <c r="F26" s="92">
        <f>+F19+F9+F14+F23</f>
        <v>0</v>
      </c>
      <c r="H26" s="163" t="s">
        <v>215</v>
      </c>
    </row>
    <row r="27" spans="1:16" s="121" customFormat="1" x14ac:dyDescent="0.45">
      <c r="A27" s="106"/>
      <c r="B27" s="106"/>
      <c r="C27" s="106"/>
      <c r="D27" s="106"/>
      <c r="E27" s="106"/>
      <c r="F27" s="152"/>
    </row>
    <row r="28" spans="1:16" s="121" customFormat="1" x14ac:dyDescent="0.45">
      <c r="A28" s="126" t="s">
        <v>58</v>
      </c>
      <c r="B28" s="127"/>
      <c r="C28" s="127"/>
      <c r="D28" s="127"/>
      <c r="E28" s="127"/>
      <c r="F28" s="128"/>
      <c r="H28" s="164" t="s">
        <v>214</v>
      </c>
    </row>
    <row r="29" spans="1:16" s="121" customFormat="1" ht="45" customHeight="1" x14ac:dyDescent="0.45">
      <c r="A29" s="582"/>
      <c r="B29" s="583"/>
      <c r="C29" s="583"/>
      <c r="D29" s="583"/>
      <c r="E29" s="583"/>
      <c r="F29" s="584"/>
      <c r="H29" s="543" t="s">
        <v>275</v>
      </c>
      <c r="I29" s="543"/>
      <c r="J29" s="543"/>
      <c r="K29" s="543"/>
      <c r="L29" s="543"/>
      <c r="M29" s="543"/>
      <c r="N29" s="543"/>
      <c r="O29" s="543"/>
      <c r="P29" s="543"/>
    </row>
    <row r="30" spans="1:16" x14ac:dyDescent="0.45">
      <c r="H30" s="164"/>
    </row>
    <row r="31" spans="1:16" s="121" customFormat="1" x14ac:dyDescent="0.45">
      <c r="A31" s="126" t="s">
        <v>298</v>
      </c>
      <c r="B31" s="131"/>
      <c r="C31" s="131"/>
      <c r="D31" s="131"/>
      <c r="E31" s="131"/>
      <c r="F31" s="132"/>
      <c r="H31" s="164" t="s">
        <v>214</v>
      </c>
    </row>
    <row r="32" spans="1:16" s="121" customFormat="1" ht="45" customHeight="1" x14ac:dyDescent="0.45">
      <c r="A32" s="582"/>
      <c r="B32" s="583"/>
      <c r="C32" s="583"/>
      <c r="D32" s="583"/>
      <c r="E32" s="583"/>
      <c r="F32" s="584"/>
      <c r="H32" s="543" t="s">
        <v>275</v>
      </c>
      <c r="I32" s="543"/>
      <c r="J32" s="543"/>
      <c r="K32" s="543"/>
      <c r="L32" s="543"/>
      <c r="M32" s="543"/>
      <c r="N32" s="543"/>
      <c r="O32" s="543"/>
      <c r="P32" s="543"/>
    </row>
  </sheetData>
  <sheetProtection algorithmName="SHA-512" hashValue="2Ntw/kzb0E3VBm+5bLj9zEjSEhmYHNLvHTwCGH/Bn8KCiGEGjQrVQ13acUn4Bk82YLwXzdmlj8KvNWn5nYgvCQ==" saltValue="MTXqNjr4jFjDBsaGY830og==" spinCount="100000" sheet="1" formatCells="0" formatRows="0" insertRows="0" deleteRows="0" sort="0"/>
  <mergeCells count="8">
    <mergeCell ref="H29:P29"/>
    <mergeCell ref="H32:P32"/>
    <mergeCell ref="A1:E1"/>
    <mergeCell ref="C26:E26"/>
    <mergeCell ref="A2:F2"/>
    <mergeCell ref="A29:F29"/>
    <mergeCell ref="A32:F32"/>
    <mergeCell ref="A3:F3"/>
  </mergeCells>
  <printOptions horizontalCentered="1"/>
  <pageMargins left="0.25" right="0.25" top="0.25" bottom="0.25" header="0.3" footer="0.3"/>
  <pageSetup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31"/>
  <sheetViews>
    <sheetView zoomScaleNormal="100" zoomScaleSheetLayoutView="100" workbookViewId="0">
      <selection activeCell="K9" sqref="K9"/>
    </sheetView>
  </sheetViews>
  <sheetFormatPr defaultColWidth="9.1328125" defaultRowHeight="14.25" x14ac:dyDescent="0.45"/>
  <cols>
    <col min="1" max="1" width="22.1328125" style="6" customWidth="1"/>
    <col min="2" max="2" width="32.86328125" style="8" customWidth="1"/>
    <col min="3" max="3" width="18.86328125" style="8" customWidth="1"/>
    <col min="4" max="4" width="26.59765625" style="8" customWidth="1"/>
    <col min="5" max="5" width="15.3984375" style="8" customWidth="1"/>
    <col min="6" max="6" width="19.73046875" style="8" customWidth="1"/>
    <col min="7" max="16384" width="9.1328125" style="8"/>
  </cols>
  <sheetData>
    <row r="1" spans="1:7" ht="21" customHeight="1" x14ac:dyDescent="0.45">
      <c r="A1" s="78" t="s">
        <v>209</v>
      </c>
      <c r="B1" s="441" t="s">
        <v>9</v>
      </c>
      <c r="C1" s="442"/>
      <c r="D1" s="443"/>
      <c r="E1" s="436" t="s">
        <v>210</v>
      </c>
      <c r="F1" s="437"/>
    </row>
    <row r="2" spans="1:7" ht="36" customHeight="1" x14ac:dyDescent="0.45">
      <c r="A2" s="243" t="s">
        <v>12</v>
      </c>
      <c r="B2" s="287"/>
      <c r="C2" s="245" t="s">
        <v>13</v>
      </c>
      <c r="D2" s="289"/>
      <c r="E2" s="245" t="s">
        <v>182</v>
      </c>
      <c r="F2" s="290"/>
      <c r="G2" s="292" t="s">
        <v>242</v>
      </c>
    </row>
    <row r="3" spans="1:7" ht="36" customHeight="1" x14ac:dyDescent="0.45">
      <c r="A3" s="244" t="s">
        <v>183</v>
      </c>
      <c r="B3" s="288" t="s">
        <v>276</v>
      </c>
      <c r="C3" s="244" t="s">
        <v>181</v>
      </c>
      <c r="D3" s="251" t="s">
        <v>451</v>
      </c>
      <c r="E3" s="243" t="s">
        <v>190</v>
      </c>
      <c r="F3" s="290">
        <v>2021</v>
      </c>
      <c r="G3" s="23"/>
    </row>
    <row r="4" spans="1:7" ht="20.25" customHeight="1" x14ac:dyDescent="0.45">
      <c r="A4" s="440" t="s">
        <v>211</v>
      </c>
      <c r="B4" s="440"/>
      <c r="C4" s="440"/>
      <c r="D4" s="440"/>
      <c r="E4" s="246" t="s">
        <v>229</v>
      </c>
      <c r="F4" s="290"/>
      <c r="G4" s="252"/>
    </row>
    <row r="5" spans="1:7" ht="17.25" customHeight="1" x14ac:dyDescent="0.45">
      <c r="A5" s="422" t="s">
        <v>19</v>
      </c>
      <c r="B5" s="423"/>
      <c r="C5" s="423"/>
      <c r="D5" s="424"/>
      <c r="E5" s="420" t="s">
        <v>192</v>
      </c>
      <c r="F5" s="421"/>
    </row>
    <row r="6" spans="1:7" ht="17.25" customHeight="1" thickBot="1" x14ac:dyDescent="0.5">
      <c r="A6" s="425" t="s">
        <v>174</v>
      </c>
      <c r="B6" s="426"/>
      <c r="C6" s="426"/>
      <c r="D6" s="427"/>
      <c r="E6" s="428">
        <f>+E31</f>
        <v>0</v>
      </c>
      <c r="F6" s="429"/>
    </row>
    <row r="7" spans="1:7" ht="24" customHeight="1" thickBot="1" x14ac:dyDescent="0.5">
      <c r="A7" s="447" t="s">
        <v>88</v>
      </c>
      <c r="B7" s="448"/>
      <c r="C7" s="449"/>
      <c r="D7" s="450"/>
      <c r="E7" s="450"/>
      <c r="F7" s="451"/>
    </row>
    <row r="8" spans="1:7" ht="38.25" customHeight="1" x14ac:dyDescent="0.45">
      <c r="A8" s="438" t="s">
        <v>189</v>
      </c>
      <c r="B8" s="439"/>
      <c r="C8" s="438" t="s">
        <v>191</v>
      </c>
      <c r="D8" s="439"/>
      <c r="E8" s="444" t="s">
        <v>193</v>
      </c>
      <c r="F8" s="445"/>
    </row>
    <row r="9" spans="1:7" ht="18.95" customHeight="1" x14ac:dyDescent="0.45">
      <c r="A9" s="411" t="s">
        <v>356</v>
      </c>
      <c r="B9" s="411"/>
      <c r="C9" s="417">
        <v>200.43</v>
      </c>
      <c r="D9" s="417"/>
      <c r="E9" s="409">
        <f>+Personnel!G17+Personnel!G29</f>
        <v>0</v>
      </c>
      <c r="F9" s="409"/>
    </row>
    <row r="10" spans="1:7" ht="18.95" customHeight="1" x14ac:dyDescent="0.45">
      <c r="A10" s="411" t="s">
        <v>357</v>
      </c>
      <c r="B10" s="411"/>
      <c r="C10" s="408">
        <v>200.43100000000001</v>
      </c>
      <c r="D10" s="408"/>
      <c r="E10" s="409">
        <f>+'Fringe Benefits'!G16+'Fringe Benefits'!G28</f>
        <v>0</v>
      </c>
      <c r="F10" s="409"/>
    </row>
    <row r="11" spans="1:7" ht="18.95" customHeight="1" x14ac:dyDescent="0.45">
      <c r="A11" s="411" t="s">
        <v>358</v>
      </c>
      <c r="B11" s="411"/>
      <c r="C11" s="408">
        <v>200.47399999999999</v>
      </c>
      <c r="D11" s="408"/>
      <c r="E11" s="409">
        <f>+Travel!G16+Travel!G28</f>
        <v>0</v>
      </c>
      <c r="F11" s="409"/>
    </row>
    <row r="12" spans="1:7" ht="18.95" customHeight="1" x14ac:dyDescent="0.45">
      <c r="A12" s="411" t="s">
        <v>359</v>
      </c>
      <c r="B12" s="411"/>
      <c r="C12" s="408">
        <v>200.43899999999999</v>
      </c>
      <c r="D12" s="408"/>
      <c r="E12" s="409">
        <f>+'Equipment '!D11+'Equipment '!D19</f>
        <v>0</v>
      </c>
      <c r="F12" s="409"/>
    </row>
    <row r="13" spans="1:7" ht="18.95" customHeight="1" x14ac:dyDescent="0.45">
      <c r="A13" s="411" t="s">
        <v>360</v>
      </c>
      <c r="B13" s="411"/>
      <c r="C13" s="408">
        <v>200.94</v>
      </c>
      <c r="D13" s="408"/>
      <c r="E13" s="409">
        <f>+Supplies!D11+Supplies!D19</f>
        <v>0</v>
      </c>
      <c r="F13" s="409"/>
    </row>
    <row r="14" spans="1:7" ht="18.95" customHeight="1" x14ac:dyDescent="0.45">
      <c r="A14" s="411" t="s">
        <v>361</v>
      </c>
      <c r="B14" s="411"/>
      <c r="C14" s="408" t="s">
        <v>195</v>
      </c>
      <c r="D14" s="408"/>
      <c r="E14" s="409">
        <f>+'Contractual Services'!C13+'Contractual Services'!C19</f>
        <v>0</v>
      </c>
      <c r="F14" s="409"/>
    </row>
    <row r="15" spans="1:7" ht="18.95" customHeight="1" x14ac:dyDescent="0.45">
      <c r="A15" s="411" t="s">
        <v>362</v>
      </c>
      <c r="B15" s="411"/>
      <c r="C15" s="408">
        <v>200.459</v>
      </c>
      <c r="D15" s="408"/>
      <c r="E15" s="409">
        <f>+Consultant!G38+Consultant!G9+Consultant!G42+Consultant!G15</f>
        <v>0</v>
      </c>
      <c r="F15" s="409"/>
    </row>
    <row r="16" spans="1:7" ht="18.95" hidden="1" customHeight="1" x14ac:dyDescent="0.45">
      <c r="A16" s="446" t="s">
        <v>10</v>
      </c>
      <c r="B16" s="446"/>
      <c r="C16" s="418"/>
      <c r="D16" s="418"/>
      <c r="E16" s="419">
        <f>+'Construction '!C6</f>
        <v>0</v>
      </c>
      <c r="F16" s="419"/>
    </row>
    <row r="17" spans="1:6" ht="18.95" customHeight="1" x14ac:dyDescent="0.45">
      <c r="A17" s="413" t="s">
        <v>363</v>
      </c>
      <c r="B17" s="413"/>
      <c r="C17" s="408">
        <v>200.465</v>
      </c>
      <c r="D17" s="408"/>
      <c r="E17" s="409">
        <f>+'Occupancy '!F11+'Occupancy '!F18</f>
        <v>0</v>
      </c>
      <c r="F17" s="409"/>
    </row>
    <row r="18" spans="1:6" ht="18.95" customHeight="1" x14ac:dyDescent="0.45">
      <c r="A18" s="413" t="s">
        <v>364</v>
      </c>
      <c r="B18" s="413"/>
      <c r="C18" s="408">
        <v>200.87</v>
      </c>
      <c r="D18" s="408"/>
      <c r="E18" s="409">
        <f>+'R &amp; D '!C7+'R &amp; D '!C11</f>
        <v>0</v>
      </c>
      <c r="F18" s="409"/>
    </row>
    <row r="19" spans="1:6" ht="18.95" customHeight="1" x14ac:dyDescent="0.45">
      <c r="A19" s="413" t="s">
        <v>365</v>
      </c>
      <c r="B19" s="413"/>
      <c r="C19" s="408"/>
      <c r="D19" s="408"/>
      <c r="E19" s="409">
        <f>+'Telecommunications '!F10+'Telecommunications '!F16</f>
        <v>0</v>
      </c>
      <c r="F19" s="409"/>
    </row>
    <row r="20" spans="1:6" ht="18.95" customHeight="1" x14ac:dyDescent="0.45">
      <c r="A20" s="413" t="s">
        <v>366</v>
      </c>
      <c r="B20" s="413"/>
      <c r="C20" s="408">
        <v>200.47200000000001</v>
      </c>
      <c r="D20" s="408"/>
      <c r="E20" s="409">
        <f>+'Training &amp; Education'!F9+'Training &amp; Education'!F14</f>
        <v>0</v>
      </c>
      <c r="F20" s="409"/>
    </row>
    <row r="21" spans="1:6" ht="18.95" customHeight="1" x14ac:dyDescent="0.45">
      <c r="A21" s="413" t="s">
        <v>367</v>
      </c>
      <c r="B21" s="413"/>
      <c r="C21" s="408" t="s">
        <v>194</v>
      </c>
      <c r="D21" s="408"/>
      <c r="E21" s="409">
        <f>+'Direct Administrative '!G10+'Direct Administrative '!G16</f>
        <v>0</v>
      </c>
      <c r="F21" s="409"/>
    </row>
    <row r="22" spans="1:6" ht="18.95" customHeight="1" x14ac:dyDescent="0.45">
      <c r="A22" s="413" t="s">
        <v>368</v>
      </c>
      <c r="B22" s="413"/>
      <c r="C22" s="408"/>
      <c r="D22" s="408"/>
      <c r="E22" s="409">
        <f>+'Miscellaneous (other) Costs '!F10+'Miscellaneous (other) Costs '!F16</f>
        <v>0</v>
      </c>
      <c r="F22" s="409"/>
    </row>
    <row r="23" spans="1:6" ht="18.95" customHeight="1" x14ac:dyDescent="0.45">
      <c r="A23" s="410" t="s">
        <v>369</v>
      </c>
      <c r="B23" s="410"/>
      <c r="C23" s="408"/>
      <c r="D23" s="408"/>
      <c r="E23" s="409">
        <f>'Direct Training'!F18+'Direct Training'!F27</f>
        <v>0</v>
      </c>
      <c r="F23" s="409"/>
    </row>
    <row r="24" spans="1:6" ht="18.95" customHeight="1" x14ac:dyDescent="0.45">
      <c r="A24" s="410" t="s">
        <v>370</v>
      </c>
      <c r="B24" s="410"/>
      <c r="C24" s="408"/>
      <c r="D24" s="408"/>
      <c r="E24" s="409">
        <f>'Work-Based'!F18+'Work-Based'!F27</f>
        <v>0</v>
      </c>
      <c r="F24" s="409"/>
    </row>
    <row r="25" spans="1:6" ht="18.95" customHeight="1" x14ac:dyDescent="0.45">
      <c r="A25" s="410" t="s">
        <v>371</v>
      </c>
      <c r="B25" s="410"/>
      <c r="C25" s="408"/>
      <c r="D25" s="408"/>
      <c r="E25" s="409">
        <f>'Other Program'!F9+'Other Program'!F15</f>
        <v>0</v>
      </c>
      <c r="F25" s="409"/>
    </row>
    <row r="26" spans="1:6" ht="18.95" customHeight="1" x14ac:dyDescent="0.45">
      <c r="A26" s="410" t="s">
        <v>372</v>
      </c>
      <c r="B26" s="410"/>
      <c r="C26" s="408"/>
      <c r="D26" s="408"/>
      <c r="E26" s="409">
        <f>'Barrier Reduction'!F9+'Barrier Reduction'!F15</f>
        <v>0</v>
      </c>
      <c r="F26" s="409"/>
    </row>
    <row r="27" spans="1:6" ht="18.95" customHeight="1" x14ac:dyDescent="0.45">
      <c r="A27" s="411" t="s">
        <v>175</v>
      </c>
      <c r="B27" s="411"/>
      <c r="C27" s="414">
        <v>200.41300000000001</v>
      </c>
      <c r="D27" s="414"/>
      <c r="E27" s="409">
        <f>SUM(E9:F26)</f>
        <v>0</v>
      </c>
      <c r="F27" s="409"/>
    </row>
    <row r="28" spans="1:6" ht="23.25" customHeight="1" x14ac:dyDescent="0.45">
      <c r="A28" s="412" t="s">
        <v>69</v>
      </c>
      <c r="B28" s="412"/>
      <c r="C28" s="415">
        <v>200.41399999999999</v>
      </c>
      <c r="D28" s="415"/>
      <c r="E28" s="409">
        <f>+'Indirect Costs '!D7</f>
        <v>0</v>
      </c>
      <c r="F28" s="409"/>
    </row>
    <row r="29" spans="1:6" x14ac:dyDescent="0.45">
      <c r="A29" s="283" t="s">
        <v>273</v>
      </c>
      <c r="B29" s="284"/>
      <c r="C29" s="430" t="str">
        <f>IF(B29="","",IF(B29&lt;&gt;'Indirect Costs '!C5,"Rate must match 17 in Section C",""))</f>
        <v/>
      </c>
      <c r="D29" s="431"/>
      <c r="E29" s="430" t="str">
        <f>IF(B30="","",IF(B30&lt;&gt;(+'Indirect Costs '!B5+'Indirect Costs '!B6),"Base must match 17 in Section C",""))</f>
        <v/>
      </c>
      <c r="F29" s="431"/>
    </row>
    <row r="30" spans="1:6" x14ac:dyDescent="0.45">
      <c r="A30" s="285" t="s">
        <v>271</v>
      </c>
      <c r="B30" s="286"/>
      <c r="C30" s="432"/>
      <c r="D30" s="433"/>
      <c r="E30" s="432"/>
      <c r="F30" s="433"/>
    </row>
    <row r="31" spans="1:6" ht="26.25" customHeight="1" x14ac:dyDescent="0.45">
      <c r="A31" s="416" t="s">
        <v>196</v>
      </c>
      <c r="B31" s="416"/>
      <c r="C31" s="416"/>
      <c r="D31" s="416"/>
      <c r="E31" s="434">
        <f>(E27+E28)</f>
        <v>0</v>
      </c>
      <c r="F31" s="435"/>
    </row>
    <row r="32" spans="1:6" ht="17.25" customHeight="1" x14ac:dyDescent="0.45">
      <c r="A32" s="8"/>
    </row>
    <row r="33" spans="1:5" ht="24" customHeight="1" x14ac:dyDescent="0.45">
      <c r="A33" s="54"/>
      <c r="B33" s="54"/>
      <c r="C33" s="54"/>
      <c r="D33" s="54"/>
      <c r="E33" s="54"/>
    </row>
    <row r="34" spans="1:5" x14ac:dyDescent="0.45">
      <c r="A34" s="8"/>
    </row>
    <row r="35" spans="1:5" x14ac:dyDescent="0.45">
      <c r="A35" s="8"/>
    </row>
    <row r="36" spans="1:5" x14ac:dyDescent="0.45">
      <c r="A36" s="8"/>
    </row>
    <row r="37" spans="1:5" x14ac:dyDescent="0.45">
      <c r="A37" s="8"/>
    </row>
    <row r="38" spans="1:5" x14ac:dyDescent="0.45">
      <c r="A38" s="8"/>
    </row>
    <row r="39" spans="1:5" x14ac:dyDescent="0.45">
      <c r="A39" s="8"/>
    </row>
    <row r="40" spans="1:5" x14ac:dyDescent="0.45">
      <c r="A40" s="8"/>
    </row>
    <row r="41" spans="1:5" x14ac:dyDescent="0.45">
      <c r="A41" s="8"/>
    </row>
    <row r="42" spans="1:5" x14ac:dyDescent="0.45">
      <c r="A42" s="8"/>
    </row>
    <row r="43" spans="1:5" x14ac:dyDescent="0.45">
      <c r="A43" s="8"/>
    </row>
    <row r="44" spans="1:5" x14ac:dyDescent="0.45">
      <c r="A44" s="8"/>
    </row>
    <row r="45" spans="1:5" x14ac:dyDescent="0.45">
      <c r="A45" s="8"/>
    </row>
    <row r="46" spans="1:5" x14ac:dyDescent="0.45">
      <c r="A46" s="8"/>
    </row>
    <row r="47" spans="1:5" x14ac:dyDescent="0.45">
      <c r="A47" s="8"/>
    </row>
    <row r="48" spans="1:5" x14ac:dyDescent="0.45">
      <c r="A48" s="8"/>
    </row>
    <row r="49" spans="1:1" x14ac:dyDescent="0.45">
      <c r="A49" s="8"/>
    </row>
    <row r="50" spans="1:1" x14ac:dyDescent="0.45">
      <c r="A50" s="8"/>
    </row>
    <row r="51" spans="1:1" x14ac:dyDescent="0.45">
      <c r="A51" s="8"/>
    </row>
    <row r="52" spans="1:1" x14ac:dyDescent="0.45">
      <c r="A52" s="8"/>
    </row>
    <row r="53" spans="1:1" x14ac:dyDescent="0.45">
      <c r="A53" s="8"/>
    </row>
    <row r="54" spans="1:1" x14ac:dyDescent="0.45">
      <c r="A54" s="8"/>
    </row>
    <row r="55" spans="1:1" x14ac:dyDescent="0.45">
      <c r="A55" s="8"/>
    </row>
    <row r="56" spans="1:1" x14ac:dyDescent="0.45">
      <c r="A56" s="8"/>
    </row>
    <row r="57" spans="1:1" x14ac:dyDescent="0.45">
      <c r="A57" s="8"/>
    </row>
    <row r="58" spans="1:1" x14ac:dyDescent="0.45">
      <c r="A58" s="8"/>
    </row>
    <row r="59" spans="1:1" x14ac:dyDescent="0.45">
      <c r="A59" s="8"/>
    </row>
    <row r="60" spans="1:1" x14ac:dyDescent="0.45">
      <c r="A60" s="8"/>
    </row>
    <row r="61" spans="1:1" x14ac:dyDescent="0.45">
      <c r="A61" s="8"/>
    </row>
    <row r="62" spans="1:1" x14ac:dyDescent="0.45">
      <c r="A62" s="8"/>
    </row>
    <row r="63" spans="1:1" x14ac:dyDescent="0.45">
      <c r="A63" s="8"/>
    </row>
    <row r="64" spans="1:1" x14ac:dyDescent="0.45">
      <c r="A64" s="8"/>
    </row>
    <row r="65" spans="1:1" x14ac:dyDescent="0.45">
      <c r="A65" s="8"/>
    </row>
    <row r="66" spans="1:1" x14ac:dyDescent="0.45">
      <c r="A66" s="8"/>
    </row>
    <row r="67" spans="1:1" x14ac:dyDescent="0.45">
      <c r="A67" s="8"/>
    </row>
    <row r="68" spans="1:1" x14ac:dyDescent="0.45">
      <c r="A68" s="8"/>
    </row>
    <row r="69" spans="1:1" x14ac:dyDescent="0.45">
      <c r="A69" s="8"/>
    </row>
    <row r="70" spans="1:1" x14ac:dyDescent="0.45">
      <c r="A70" s="8"/>
    </row>
    <row r="71" spans="1:1" x14ac:dyDescent="0.45">
      <c r="A71" s="8"/>
    </row>
    <row r="72" spans="1:1" x14ac:dyDescent="0.45">
      <c r="A72" s="8"/>
    </row>
    <row r="73" spans="1:1" x14ac:dyDescent="0.45">
      <c r="A73" s="8"/>
    </row>
    <row r="74" spans="1:1" x14ac:dyDescent="0.45">
      <c r="A74" s="8"/>
    </row>
    <row r="75" spans="1:1" x14ac:dyDescent="0.45">
      <c r="A75" s="8"/>
    </row>
    <row r="76" spans="1:1" x14ac:dyDescent="0.45">
      <c r="A76" s="8"/>
    </row>
    <row r="77" spans="1:1" x14ac:dyDescent="0.45">
      <c r="A77" s="8"/>
    </row>
    <row r="78" spans="1:1" x14ac:dyDescent="0.45">
      <c r="A78" s="8"/>
    </row>
    <row r="79" spans="1:1" x14ac:dyDescent="0.45">
      <c r="A79" s="8"/>
    </row>
    <row r="80" spans="1:1" x14ac:dyDescent="0.45">
      <c r="A80" s="8"/>
    </row>
    <row r="81" spans="1:1" x14ac:dyDescent="0.45">
      <c r="A81" s="8"/>
    </row>
    <row r="82" spans="1:1" x14ac:dyDescent="0.45">
      <c r="A82" s="8"/>
    </row>
    <row r="83" spans="1:1" x14ac:dyDescent="0.45">
      <c r="A83" s="8"/>
    </row>
    <row r="84" spans="1:1" x14ac:dyDescent="0.45">
      <c r="A84" s="8"/>
    </row>
    <row r="85" spans="1:1" x14ac:dyDescent="0.45">
      <c r="A85" s="8"/>
    </row>
    <row r="86" spans="1:1" x14ac:dyDescent="0.45">
      <c r="A86" s="8"/>
    </row>
    <row r="87" spans="1:1" x14ac:dyDescent="0.45">
      <c r="A87" s="8"/>
    </row>
    <row r="88" spans="1:1" x14ac:dyDescent="0.45">
      <c r="A88" s="8"/>
    </row>
    <row r="89" spans="1:1" x14ac:dyDescent="0.45">
      <c r="A89" s="8"/>
    </row>
    <row r="90" spans="1:1" x14ac:dyDescent="0.45">
      <c r="A90" s="8"/>
    </row>
    <row r="91" spans="1:1" x14ac:dyDescent="0.45">
      <c r="A91" s="8"/>
    </row>
    <row r="92" spans="1:1" x14ac:dyDescent="0.45">
      <c r="A92" s="8"/>
    </row>
    <row r="93" spans="1:1" x14ac:dyDescent="0.45">
      <c r="A93" s="8"/>
    </row>
    <row r="94" spans="1:1" x14ac:dyDescent="0.45">
      <c r="A94" s="8"/>
    </row>
    <row r="95" spans="1:1" x14ac:dyDescent="0.45">
      <c r="A95" s="8"/>
    </row>
    <row r="96" spans="1:1" x14ac:dyDescent="0.45">
      <c r="A96" s="8"/>
    </row>
    <row r="97" spans="1:1" x14ac:dyDescent="0.45">
      <c r="A97" s="8"/>
    </row>
    <row r="98" spans="1:1" x14ac:dyDescent="0.45">
      <c r="A98" s="8"/>
    </row>
    <row r="99" spans="1:1" x14ac:dyDescent="0.45">
      <c r="A99" s="8"/>
    </row>
    <row r="100" spans="1:1" x14ac:dyDescent="0.45">
      <c r="A100" s="8"/>
    </row>
    <row r="101" spans="1:1" x14ac:dyDescent="0.45">
      <c r="A101" s="8"/>
    </row>
    <row r="102" spans="1:1" x14ac:dyDescent="0.45">
      <c r="A102" s="8"/>
    </row>
    <row r="103" spans="1:1" x14ac:dyDescent="0.45">
      <c r="A103" s="8"/>
    </row>
    <row r="104" spans="1:1" x14ac:dyDescent="0.45">
      <c r="A104" s="8"/>
    </row>
    <row r="105" spans="1:1" x14ac:dyDescent="0.45">
      <c r="A105" s="8"/>
    </row>
    <row r="106" spans="1:1" x14ac:dyDescent="0.45">
      <c r="A106" s="8"/>
    </row>
    <row r="107" spans="1:1" x14ac:dyDescent="0.45">
      <c r="A107" s="8"/>
    </row>
    <row r="108" spans="1:1" x14ac:dyDescent="0.45">
      <c r="A108" s="8"/>
    </row>
    <row r="109" spans="1:1" x14ac:dyDescent="0.45">
      <c r="A109" s="8"/>
    </row>
    <row r="110" spans="1:1" x14ac:dyDescent="0.45">
      <c r="A110" s="8"/>
    </row>
    <row r="111" spans="1:1" x14ac:dyDescent="0.45">
      <c r="A111" s="8"/>
    </row>
    <row r="112" spans="1:1" x14ac:dyDescent="0.45">
      <c r="A112" s="8"/>
    </row>
    <row r="113" spans="1:1" x14ac:dyDescent="0.45">
      <c r="A113" s="8"/>
    </row>
    <row r="114" spans="1:1" x14ac:dyDescent="0.45">
      <c r="A114" s="8"/>
    </row>
    <row r="115" spans="1:1" x14ac:dyDescent="0.45">
      <c r="A115" s="8"/>
    </row>
    <row r="116" spans="1:1" x14ac:dyDescent="0.45">
      <c r="A116" s="8"/>
    </row>
    <row r="117" spans="1:1" x14ac:dyDescent="0.45">
      <c r="A117" s="8"/>
    </row>
    <row r="118" spans="1:1" x14ac:dyDescent="0.45">
      <c r="A118" s="8"/>
    </row>
    <row r="119" spans="1:1" x14ac:dyDescent="0.45">
      <c r="A119" s="8"/>
    </row>
    <row r="120" spans="1:1" x14ac:dyDescent="0.45">
      <c r="A120" s="8"/>
    </row>
    <row r="121" spans="1:1" x14ac:dyDescent="0.45">
      <c r="A121" s="8"/>
    </row>
    <row r="122" spans="1:1" x14ac:dyDescent="0.45">
      <c r="A122" s="8"/>
    </row>
    <row r="123" spans="1:1" x14ac:dyDescent="0.45">
      <c r="A123" s="8"/>
    </row>
    <row r="124" spans="1:1" x14ac:dyDescent="0.45">
      <c r="A124" s="8"/>
    </row>
    <row r="125" spans="1:1" x14ac:dyDescent="0.45">
      <c r="A125" s="8"/>
    </row>
    <row r="126" spans="1:1" x14ac:dyDescent="0.45">
      <c r="A126" s="8"/>
    </row>
    <row r="127" spans="1:1" x14ac:dyDescent="0.45">
      <c r="A127" s="8"/>
    </row>
    <row r="128" spans="1:1" x14ac:dyDescent="0.45">
      <c r="A128" s="8"/>
    </row>
    <row r="129" spans="1:1" x14ac:dyDescent="0.45">
      <c r="A129" s="8"/>
    </row>
    <row r="130" spans="1:1" x14ac:dyDescent="0.45">
      <c r="A130" s="8"/>
    </row>
    <row r="131" spans="1:1" x14ac:dyDescent="0.45">
      <c r="A131" s="8"/>
    </row>
  </sheetData>
  <sheetProtection algorithmName="SHA-512" hashValue="MSB/xQVUaC3PkiEHqKqhk8q8HOtLDiFc0F3QPa+MYNVZ9FyfCZtrfS+mVfRvdF8Rzssd3iYIW9sXK2r9qI+T3g==" saltValue="zaMsINzJHyyd8rcHFbcPSQ==" spinCount="100000" sheet="1" objects="1" scenarios="1"/>
  <mergeCells count="75">
    <mergeCell ref="B1:D1"/>
    <mergeCell ref="E22:F22"/>
    <mergeCell ref="E23:F23"/>
    <mergeCell ref="E26:F26"/>
    <mergeCell ref="E27:F27"/>
    <mergeCell ref="E12:F12"/>
    <mergeCell ref="E13:F13"/>
    <mergeCell ref="E8:F8"/>
    <mergeCell ref="E9:F9"/>
    <mergeCell ref="E10:F10"/>
    <mergeCell ref="E11:F11"/>
    <mergeCell ref="A8:B8"/>
    <mergeCell ref="A16:B16"/>
    <mergeCell ref="A7:F7"/>
    <mergeCell ref="E14:F14"/>
    <mergeCell ref="E15:F15"/>
    <mergeCell ref="E28:F28"/>
    <mergeCell ref="E17:F17"/>
    <mergeCell ref="E18:F18"/>
    <mergeCell ref="E19:F19"/>
    <mergeCell ref="E20:F20"/>
    <mergeCell ref="E21:F21"/>
    <mergeCell ref="C29:D30"/>
    <mergeCell ref="E29:F30"/>
    <mergeCell ref="E31:F31"/>
    <mergeCell ref="E1:F1"/>
    <mergeCell ref="C8:D8"/>
    <mergeCell ref="A4:D4"/>
    <mergeCell ref="C26:D26"/>
    <mergeCell ref="C22:D22"/>
    <mergeCell ref="C23:D23"/>
    <mergeCell ref="A22:B22"/>
    <mergeCell ref="A23:B23"/>
    <mergeCell ref="A26:B26"/>
    <mergeCell ref="A12:B12"/>
    <mergeCell ref="A13:B13"/>
    <mergeCell ref="A14:B14"/>
    <mergeCell ref="A15:B15"/>
    <mergeCell ref="E16:F16"/>
    <mergeCell ref="E5:F5"/>
    <mergeCell ref="A5:D5"/>
    <mergeCell ref="A6:D6"/>
    <mergeCell ref="E6:F6"/>
    <mergeCell ref="A9:B9"/>
    <mergeCell ref="A10:B10"/>
    <mergeCell ref="A11:B11"/>
    <mergeCell ref="C27:D27"/>
    <mergeCell ref="C28:D28"/>
    <mergeCell ref="A31:D31"/>
    <mergeCell ref="C9:D9"/>
    <mergeCell ref="C10:D10"/>
    <mergeCell ref="C11:D11"/>
    <mergeCell ref="C12:D12"/>
    <mergeCell ref="C13:D13"/>
    <mergeCell ref="C14:D14"/>
    <mergeCell ref="C15:D15"/>
    <mergeCell ref="C16:D16"/>
    <mergeCell ref="C17:D17"/>
    <mergeCell ref="C18:D18"/>
    <mergeCell ref="C19:D19"/>
    <mergeCell ref="C20:D20"/>
    <mergeCell ref="C21:D21"/>
    <mergeCell ref="A27:B27"/>
    <mergeCell ref="A28:B28"/>
    <mergeCell ref="A17:B17"/>
    <mergeCell ref="A18:B18"/>
    <mergeCell ref="A19:B19"/>
    <mergeCell ref="A20:B20"/>
    <mergeCell ref="A21:B21"/>
    <mergeCell ref="A24:B24"/>
    <mergeCell ref="C24:D24"/>
    <mergeCell ref="E24:F24"/>
    <mergeCell ref="A25:B25"/>
    <mergeCell ref="C25:D25"/>
    <mergeCell ref="E25:F25"/>
  </mergeCells>
  <printOptions horizontalCentered="1"/>
  <pageMargins left="0.25" right="0.25" top="0.25" bottom="0.5" header="0.3" footer="0.3"/>
  <pageSetup scale="98" fitToHeight="0" orientation="landscape"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34"/>
  <sheetViews>
    <sheetView topLeftCell="A5" zoomScaleNormal="100" workbookViewId="0">
      <selection activeCell="A6" sqref="A6"/>
    </sheetView>
  </sheetViews>
  <sheetFormatPr defaultColWidth="9.1328125" defaultRowHeight="14.25" x14ac:dyDescent="0.45"/>
  <cols>
    <col min="1" max="1" width="31.1328125" style="8" customWidth="1"/>
    <col min="2" max="2" width="24.86328125" style="8" customWidth="1"/>
    <col min="3" max="6" width="14.59765625" style="8" customWidth="1"/>
    <col min="7" max="7" width="17" style="8" customWidth="1"/>
    <col min="8" max="8" width="2.3984375" style="8" customWidth="1"/>
    <col min="9" max="16384" width="9.1328125" style="8"/>
  </cols>
  <sheetData>
    <row r="1" spans="1:9" ht="27" customHeight="1" x14ac:dyDescent="0.45">
      <c r="A1" s="541" t="s">
        <v>159</v>
      </c>
      <c r="B1" s="541"/>
      <c r="C1" s="541"/>
      <c r="D1" s="541"/>
      <c r="E1" s="541"/>
      <c r="F1" s="541"/>
      <c r="G1" s="8">
        <f>+'Section A'!B2</f>
        <v>0</v>
      </c>
    </row>
    <row r="2" spans="1:9" ht="54.75" customHeight="1" x14ac:dyDescent="0.45">
      <c r="A2" s="542" t="s">
        <v>162</v>
      </c>
      <c r="B2" s="542"/>
      <c r="C2" s="542"/>
      <c r="D2" s="542"/>
      <c r="E2" s="542"/>
      <c r="F2" s="542"/>
      <c r="G2" s="542"/>
    </row>
    <row r="3" spans="1:9" ht="54.95" customHeight="1" x14ac:dyDescent="0.45">
      <c r="A3" s="542" t="s">
        <v>312</v>
      </c>
      <c r="B3" s="542"/>
      <c r="C3" s="542"/>
      <c r="D3" s="542"/>
      <c r="E3" s="542"/>
      <c r="F3" s="542"/>
      <c r="G3" s="542"/>
    </row>
    <row r="4" spans="1:9" ht="8.25" customHeight="1" x14ac:dyDescent="0.45">
      <c r="A4" s="13"/>
      <c r="B4" s="13"/>
      <c r="C4" s="13"/>
      <c r="D4" s="13"/>
      <c r="E4" s="13"/>
      <c r="F4" s="13"/>
      <c r="G4" s="13"/>
    </row>
    <row r="5" spans="1:9" ht="26.25" x14ac:dyDescent="0.45">
      <c r="A5" s="256" t="s">
        <v>20</v>
      </c>
      <c r="B5" s="256" t="s">
        <v>21</v>
      </c>
      <c r="C5" s="14" t="s">
        <v>22</v>
      </c>
      <c r="D5" s="14" t="s">
        <v>26</v>
      </c>
      <c r="E5" s="63" t="s">
        <v>23</v>
      </c>
      <c r="F5" s="63" t="s">
        <v>24</v>
      </c>
      <c r="G5" s="14" t="s">
        <v>259</v>
      </c>
      <c r="I5" s="164" t="s">
        <v>213</v>
      </c>
    </row>
    <row r="6" spans="1:9" s="121" customFormat="1" x14ac:dyDescent="0.45">
      <c r="A6" s="233"/>
      <c r="B6" s="233"/>
      <c r="C6" s="168"/>
      <c r="D6" s="217"/>
      <c r="E6" s="111"/>
      <c r="F6" s="217"/>
      <c r="G6" s="241">
        <f>ROUND(+C6*E6*F6,0)</f>
        <v>0</v>
      </c>
      <c r="I6" s="134"/>
    </row>
    <row r="7" spans="1:9" s="121" customFormat="1" x14ac:dyDescent="0.45">
      <c r="A7" s="233"/>
      <c r="B7" s="233"/>
      <c r="C7" s="168"/>
      <c r="D7" s="217"/>
      <c r="E7" s="111"/>
      <c r="F7" s="217"/>
      <c r="G7" s="241">
        <f t="shared" ref="G7:G9" si="0">ROUND(+C7*E7*F7,0)</f>
        <v>0</v>
      </c>
      <c r="I7" s="134"/>
    </row>
    <row r="8" spans="1:9" s="121" customFormat="1" x14ac:dyDescent="0.45">
      <c r="A8" s="233"/>
      <c r="B8" s="233"/>
      <c r="C8" s="168"/>
      <c r="D8" s="217"/>
      <c r="E8" s="111"/>
      <c r="F8" s="217"/>
      <c r="G8" s="241">
        <f t="shared" si="0"/>
        <v>0</v>
      </c>
      <c r="I8" s="134"/>
    </row>
    <row r="9" spans="1:9" s="121" customFormat="1" x14ac:dyDescent="0.45">
      <c r="A9" s="233"/>
      <c r="B9" s="233"/>
      <c r="C9" s="168"/>
      <c r="D9" s="217"/>
      <c r="E9" s="111"/>
      <c r="F9" s="217"/>
      <c r="G9" s="395">
        <f t="shared" si="0"/>
        <v>0</v>
      </c>
      <c r="I9" s="134"/>
    </row>
    <row r="10" spans="1:9" s="121" customFormat="1" x14ac:dyDescent="0.45">
      <c r="A10" s="233"/>
      <c r="B10" s="233"/>
      <c r="C10" s="169"/>
      <c r="D10" s="108"/>
      <c r="E10" s="111"/>
      <c r="F10" s="341" t="s">
        <v>348</v>
      </c>
      <c r="G10" s="241">
        <f>ROUND(SUM(G6:G9),0)</f>
        <v>0</v>
      </c>
      <c r="I10" s="137" t="s">
        <v>450</v>
      </c>
    </row>
    <row r="11" spans="1:9" s="121" customFormat="1" x14ac:dyDescent="0.45">
      <c r="A11" s="232"/>
      <c r="B11" s="232"/>
      <c r="C11" s="152"/>
      <c r="D11" s="270"/>
      <c r="E11" s="114"/>
      <c r="F11" s="270"/>
      <c r="G11" s="236"/>
      <c r="I11" s="137"/>
    </row>
    <row r="12" spans="1:9" s="121" customFormat="1" x14ac:dyDescent="0.45">
      <c r="A12" s="233"/>
      <c r="B12" s="233"/>
      <c r="C12" s="168"/>
      <c r="D12" s="217"/>
      <c r="E12" s="111"/>
      <c r="F12" s="217"/>
      <c r="G12" s="241">
        <f t="shared" ref="G12:G15" si="1">ROUND(+C12*E12*F12,0)</f>
        <v>0</v>
      </c>
      <c r="I12" s="134"/>
    </row>
    <row r="13" spans="1:9" s="121" customFormat="1" x14ac:dyDescent="0.45">
      <c r="A13" s="233"/>
      <c r="B13" s="233"/>
      <c r="C13" s="168"/>
      <c r="D13" s="217"/>
      <c r="E13" s="111"/>
      <c r="F13" s="217"/>
      <c r="G13" s="241">
        <f t="shared" si="1"/>
        <v>0</v>
      </c>
      <c r="I13" s="134"/>
    </row>
    <row r="14" spans="1:9" s="121" customFormat="1" x14ac:dyDescent="0.45">
      <c r="A14" s="233"/>
      <c r="B14" s="233"/>
      <c r="C14" s="168"/>
      <c r="D14" s="217"/>
      <c r="E14" s="111"/>
      <c r="F14" s="217"/>
      <c r="G14" s="241">
        <f t="shared" si="1"/>
        <v>0</v>
      </c>
      <c r="I14" s="134"/>
    </row>
    <row r="15" spans="1:9" s="121" customFormat="1" x14ac:dyDescent="0.45">
      <c r="A15" s="233"/>
      <c r="B15" s="233"/>
      <c r="C15" s="168"/>
      <c r="D15" s="217"/>
      <c r="E15" s="111"/>
      <c r="F15" s="217"/>
      <c r="G15" s="395">
        <f t="shared" si="1"/>
        <v>0</v>
      </c>
      <c r="I15" s="134"/>
    </row>
    <row r="16" spans="1:9" s="121" customFormat="1" x14ac:dyDescent="0.45">
      <c r="A16" s="233"/>
      <c r="B16" s="233"/>
      <c r="C16" s="169"/>
      <c r="D16" s="217"/>
      <c r="E16" s="111"/>
      <c r="F16" s="341" t="s">
        <v>349</v>
      </c>
      <c r="G16" s="241">
        <f>ROUND(SUM(G11:G15),0)</f>
        <v>0</v>
      </c>
      <c r="I16" s="137" t="s">
        <v>450</v>
      </c>
    </row>
    <row r="17" spans="1:17" s="121" customFormat="1" x14ac:dyDescent="0.45">
      <c r="A17" s="232"/>
      <c r="B17" s="232"/>
      <c r="C17" s="152"/>
      <c r="D17" s="270"/>
      <c r="E17" s="114"/>
      <c r="F17" s="344" t="s">
        <v>354</v>
      </c>
      <c r="G17" s="345">
        <f>G16+G10</f>
        <v>0</v>
      </c>
      <c r="I17" s="137"/>
    </row>
    <row r="18" spans="1:17" s="121" customFormat="1" x14ac:dyDescent="0.45">
      <c r="A18" s="232"/>
      <c r="B18" s="232"/>
      <c r="C18" s="152"/>
      <c r="D18" s="270"/>
      <c r="E18" s="114"/>
      <c r="F18" s="270"/>
      <c r="G18" s="236"/>
      <c r="I18" s="137"/>
    </row>
    <row r="19" spans="1:17" s="121" customFormat="1" x14ac:dyDescent="0.45">
      <c r="A19" s="226"/>
      <c r="B19" s="226"/>
      <c r="C19" s="168"/>
      <c r="D19" s="217"/>
      <c r="E19" s="111"/>
      <c r="F19" s="217"/>
      <c r="G19" s="241">
        <f t="shared" ref="G19:G20" si="2">ROUND(+C19*E19*F19,0)</f>
        <v>0</v>
      </c>
    </row>
    <row r="20" spans="1:17" s="121" customFormat="1" x14ac:dyDescent="0.45">
      <c r="A20" s="226"/>
      <c r="B20" s="220"/>
      <c r="C20" s="168"/>
      <c r="D20" s="217"/>
      <c r="E20" s="111"/>
      <c r="F20" s="217"/>
      <c r="G20" s="395">
        <f t="shared" si="2"/>
        <v>0</v>
      </c>
    </row>
    <row r="21" spans="1:17" s="121" customFormat="1" x14ac:dyDescent="0.45">
      <c r="A21" s="117"/>
      <c r="B21" s="117"/>
      <c r="C21" s="156"/>
      <c r="D21" s="119"/>
      <c r="E21" s="227"/>
      <c r="F21" s="240" t="s">
        <v>351</v>
      </c>
      <c r="G21" s="94">
        <f>ROUND(SUM(G18:G20),0)</f>
        <v>0</v>
      </c>
      <c r="I21" s="137" t="s">
        <v>450</v>
      </c>
    </row>
    <row r="22" spans="1:17" s="121" customFormat="1" x14ac:dyDescent="0.45">
      <c r="A22" s="232"/>
      <c r="B22" s="232"/>
      <c r="C22" s="152"/>
      <c r="D22" s="270"/>
      <c r="E22" s="114"/>
      <c r="F22" s="270"/>
      <c r="G22" s="236"/>
      <c r="I22" s="137"/>
    </row>
    <row r="23" spans="1:17" s="121" customFormat="1" x14ac:dyDescent="0.45">
      <c r="A23" s="226"/>
      <c r="B23" s="226"/>
      <c r="C23" s="168"/>
      <c r="D23" s="217"/>
      <c r="E23" s="111"/>
      <c r="F23" s="217"/>
      <c r="G23" s="241">
        <f t="shared" ref="G23:G24" si="3">ROUND(+C23*E23*F23,0)</f>
        <v>0</v>
      </c>
    </row>
    <row r="24" spans="1:17" s="121" customFormat="1" x14ac:dyDescent="0.45">
      <c r="A24" s="226"/>
      <c r="B24" s="220"/>
      <c r="C24" s="168"/>
      <c r="D24" s="217"/>
      <c r="E24" s="111"/>
      <c r="F24" s="217"/>
      <c r="G24" s="395">
        <f t="shared" si="3"/>
        <v>0</v>
      </c>
    </row>
    <row r="25" spans="1:17" s="121" customFormat="1" x14ac:dyDescent="0.45">
      <c r="A25" s="117"/>
      <c r="B25" s="117"/>
      <c r="C25" s="156"/>
      <c r="D25" s="119"/>
      <c r="E25" s="230"/>
      <c r="F25" s="240" t="s">
        <v>353</v>
      </c>
      <c r="G25" s="94">
        <f>ROUND(SUM(G22:G24),0)</f>
        <v>0</v>
      </c>
      <c r="I25" s="137" t="s">
        <v>450</v>
      </c>
    </row>
    <row r="26" spans="1:17" x14ac:dyDescent="0.45">
      <c r="F26" s="344" t="s">
        <v>355</v>
      </c>
      <c r="G26" s="345">
        <f>G25+G21</f>
        <v>0</v>
      </c>
    </row>
    <row r="27" spans="1:17" x14ac:dyDescent="0.45">
      <c r="G27" s="100"/>
    </row>
    <row r="28" spans="1:17" x14ac:dyDescent="0.45">
      <c r="D28" s="559" t="s">
        <v>60</v>
      </c>
      <c r="E28" s="559"/>
      <c r="F28" s="559"/>
      <c r="G28" s="92">
        <f>+G21+G10+G16+G25</f>
        <v>0</v>
      </c>
      <c r="I28" s="163" t="s">
        <v>215</v>
      </c>
    </row>
    <row r="29" spans="1:17" s="121" customFormat="1" x14ac:dyDescent="0.45">
      <c r="C29" s="122"/>
      <c r="D29" s="123"/>
      <c r="E29" s="124"/>
      <c r="F29" s="123"/>
      <c r="G29" s="125"/>
    </row>
    <row r="30" spans="1:17" s="121" customFormat="1" x14ac:dyDescent="0.45">
      <c r="A30" s="126" t="s">
        <v>173</v>
      </c>
      <c r="B30" s="127"/>
      <c r="C30" s="127"/>
      <c r="D30" s="127"/>
      <c r="E30" s="127"/>
      <c r="F30" s="127"/>
      <c r="G30" s="128"/>
      <c r="I30" s="164" t="s">
        <v>214</v>
      </c>
    </row>
    <row r="31" spans="1:17" s="121" customFormat="1" ht="45" customHeight="1" x14ac:dyDescent="0.45">
      <c r="A31" s="582"/>
      <c r="B31" s="583"/>
      <c r="C31" s="583"/>
      <c r="D31" s="583"/>
      <c r="E31" s="583"/>
      <c r="F31" s="583"/>
      <c r="G31" s="584"/>
      <c r="I31" s="543" t="s">
        <v>275</v>
      </c>
      <c r="J31" s="543"/>
      <c r="K31" s="543"/>
      <c r="L31" s="543"/>
      <c r="M31" s="543"/>
      <c r="N31" s="543"/>
      <c r="O31" s="543"/>
      <c r="P31" s="543"/>
      <c r="Q31" s="543"/>
    </row>
    <row r="33" spans="1:17" s="121" customFormat="1" x14ac:dyDescent="0.45">
      <c r="A33" s="126" t="s">
        <v>299</v>
      </c>
      <c r="B33" s="130"/>
      <c r="C33" s="131"/>
      <c r="D33" s="131"/>
      <c r="E33" s="131"/>
      <c r="F33" s="131"/>
      <c r="G33" s="132"/>
      <c r="I33" s="164" t="s">
        <v>214</v>
      </c>
    </row>
    <row r="34" spans="1:17" s="121" customFormat="1" ht="45" customHeight="1" x14ac:dyDescent="0.45">
      <c r="A34" s="582"/>
      <c r="B34" s="583"/>
      <c r="C34" s="583"/>
      <c r="D34" s="583"/>
      <c r="E34" s="583"/>
      <c r="F34" s="583"/>
      <c r="G34" s="584"/>
      <c r="I34" s="543" t="s">
        <v>275</v>
      </c>
      <c r="J34" s="543"/>
      <c r="K34" s="543"/>
      <c r="L34" s="543"/>
      <c r="M34" s="543"/>
      <c r="N34" s="543"/>
      <c r="O34" s="543"/>
      <c r="P34" s="543"/>
      <c r="Q34" s="543"/>
    </row>
  </sheetData>
  <sheetProtection algorithmName="SHA-512" hashValue="33lFy0QlxU9L7AsGfD8bpXoarseRopMA0YmPOHhLzKzbmgF/S4zvHUtayJBoWhz9CdRCG45IUpEjFWdwoo63vg==" saltValue="fLnCIPX2PygNVeZPTCoo/A==" spinCount="100000" sheet="1" formatCells="0" formatRows="0" insertRows="0" deleteRows="0" sort="0"/>
  <mergeCells count="8">
    <mergeCell ref="I31:Q31"/>
    <mergeCell ref="I34:Q34"/>
    <mergeCell ref="A1:F1"/>
    <mergeCell ref="D28:F28"/>
    <mergeCell ref="A2:G2"/>
    <mergeCell ref="A31:G31"/>
    <mergeCell ref="A34:G34"/>
    <mergeCell ref="A3:G3"/>
  </mergeCells>
  <printOptions horizontalCentered="1"/>
  <pageMargins left="0.25" right="0.25" top="0.25" bottom="0.25" header="0.3" footer="0.3"/>
  <pageSetup fitToHeight="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P34"/>
  <sheetViews>
    <sheetView zoomScaleNormal="100" zoomScaleSheetLayoutView="100" workbookViewId="0">
      <selection activeCell="A6" sqref="A6"/>
    </sheetView>
  </sheetViews>
  <sheetFormatPr defaultColWidth="9.1328125" defaultRowHeight="14.25" x14ac:dyDescent="0.45"/>
  <cols>
    <col min="1" max="1" width="55.265625" style="8" customWidth="1"/>
    <col min="2" max="5" width="15.265625" style="8" customWidth="1"/>
    <col min="6" max="6" width="17" style="8" customWidth="1"/>
    <col min="7" max="7" width="2.73046875" style="8" customWidth="1"/>
    <col min="8" max="16384" width="9.1328125" style="8"/>
  </cols>
  <sheetData>
    <row r="1" spans="1:8" ht="20.25" customHeight="1" x14ac:dyDescent="0.45">
      <c r="A1" s="541" t="s">
        <v>159</v>
      </c>
      <c r="B1" s="541"/>
      <c r="C1" s="541"/>
      <c r="D1" s="541"/>
      <c r="E1" s="541"/>
      <c r="F1" s="8">
        <f>+'Section A'!B2</f>
        <v>0</v>
      </c>
    </row>
    <row r="2" spans="1:8" ht="48" customHeight="1" x14ac:dyDescent="0.45">
      <c r="A2" s="542" t="s">
        <v>217</v>
      </c>
      <c r="B2" s="542"/>
      <c r="C2" s="542"/>
      <c r="D2" s="542"/>
      <c r="E2" s="542"/>
      <c r="F2" s="542"/>
    </row>
    <row r="3" spans="1:8" ht="41.1" customHeight="1" x14ac:dyDescent="0.45">
      <c r="A3" s="542" t="s">
        <v>313</v>
      </c>
      <c r="B3" s="542"/>
      <c r="C3" s="542"/>
      <c r="D3" s="542"/>
      <c r="E3" s="542"/>
      <c r="F3" s="542"/>
    </row>
    <row r="4" spans="1:8" x14ac:dyDescent="0.45">
      <c r="A4" s="13"/>
      <c r="B4" s="13"/>
      <c r="C4" s="13"/>
      <c r="D4" s="13"/>
      <c r="E4" s="13"/>
      <c r="F4" s="13"/>
    </row>
    <row r="5" spans="1:8" ht="26.25" x14ac:dyDescent="0.45">
      <c r="A5" s="266" t="s">
        <v>52</v>
      </c>
      <c r="B5" s="63" t="s">
        <v>36</v>
      </c>
      <c r="C5" s="63" t="s">
        <v>35</v>
      </c>
      <c r="D5" s="63" t="s">
        <v>25</v>
      </c>
      <c r="E5" s="63" t="s">
        <v>24</v>
      </c>
      <c r="F5" s="14" t="s">
        <v>260</v>
      </c>
      <c r="H5" s="164" t="s">
        <v>213</v>
      </c>
    </row>
    <row r="6" spans="1:8" s="121" customFormat="1" x14ac:dyDescent="0.45">
      <c r="A6" s="271"/>
      <c r="B6" s="119"/>
      <c r="C6" s="119"/>
      <c r="D6" s="140"/>
      <c r="E6" s="119"/>
      <c r="F6" s="94">
        <f>ROUND(+B6*D6*E6,0)</f>
        <v>0</v>
      </c>
      <c r="H6" s="134"/>
    </row>
    <row r="7" spans="1:8" s="121" customFormat="1" x14ac:dyDescent="0.45">
      <c r="A7" s="293"/>
      <c r="B7" s="119"/>
      <c r="C7" s="119"/>
      <c r="D7" s="140"/>
      <c r="E7" s="119"/>
      <c r="F7" s="94">
        <f t="shared" ref="F7:F9" si="0">ROUND(+B7*D7*E7,0)</f>
        <v>0</v>
      </c>
      <c r="H7" s="134"/>
    </row>
    <row r="8" spans="1:8" s="121" customFormat="1" x14ac:dyDescent="0.45">
      <c r="A8" s="293"/>
      <c r="B8" s="119"/>
      <c r="C8" s="119"/>
      <c r="D8" s="140"/>
      <c r="E8" s="119"/>
      <c r="F8" s="94">
        <f t="shared" si="0"/>
        <v>0</v>
      </c>
      <c r="H8" s="134"/>
    </row>
    <row r="9" spans="1:8" s="121" customFormat="1" x14ac:dyDescent="0.45">
      <c r="A9" s="293"/>
      <c r="B9" s="119"/>
      <c r="C9" s="119"/>
      <c r="D9" s="140"/>
      <c r="E9" s="119"/>
      <c r="F9" s="391">
        <f t="shared" si="0"/>
        <v>0</v>
      </c>
      <c r="H9" s="134"/>
    </row>
    <row r="10" spans="1:8" s="121" customFormat="1" x14ac:dyDescent="0.45">
      <c r="A10" s="269"/>
      <c r="B10" s="106"/>
      <c r="C10" s="106"/>
      <c r="D10" s="158"/>
      <c r="E10" s="341" t="s">
        <v>348</v>
      </c>
      <c r="F10" s="241">
        <f>ROUND(SUM(F6:F9),0)</f>
        <v>0</v>
      </c>
      <c r="H10" s="137" t="s">
        <v>450</v>
      </c>
    </row>
    <row r="11" spans="1:8" s="121" customFormat="1" x14ac:dyDescent="0.45">
      <c r="A11" s="299"/>
      <c r="B11" s="106"/>
      <c r="C11" s="106"/>
      <c r="D11" s="158"/>
      <c r="E11" s="106"/>
      <c r="F11" s="237"/>
    </row>
    <row r="12" spans="1:8" s="121" customFormat="1" x14ac:dyDescent="0.45">
      <c r="A12" s="299"/>
      <c r="B12" s="119"/>
      <c r="C12" s="119"/>
      <c r="D12" s="140"/>
      <c r="E12" s="119"/>
      <c r="F12" s="94">
        <f t="shared" ref="F12:F15" si="1">ROUND(+B12*D12*E12,0)</f>
        <v>0</v>
      </c>
      <c r="H12" s="134"/>
    </row>
    <row r="13" spans="1:8" s="121" customFormat="1" x14ac:dyDescent="0.45">
      <c r="A13" s="299"/>
      <c r="B13" s="119"/>
      <c r="C13" s="119"/>
      <c r="D13" s="140"/>
      <c r="E13" s="119"/>
      <c r="F13" s="94">
        <f t="shared" si="1"/>
        <v>0</v>
      </c>
      <c r="H13" s="134"/>
    </row>
    <row r="14" spans="1:8" s="121" customFormat="1" x14ac:dyDescent="0.45">
      <c r="A14" s="299"/>
      <c r="B14" s="119"/>
      <c r="C14" s="119"/>
      <c r="D14" s="140"/>
      <c r="E14" s="119"/>
      <c r="F14" s="94">
        <f t="shared" si="1"/>
        <v>0</v>
      </c>
      <c r="H14" s="134"/>
    </row>
    <row r="15" spans="1:8" s="121" customFormat="1" x14ac:dyDescent="0.45">
      <c r="A15" s="299"/>
      <c r="B15" s="119"/>
      <c r="C15" s="119"/>
      <c r="D15" s="140"/>
      <c r="E15" s="119"/>
      <c r="F15" s="391">
        <f t="shared" si="1"/>
        <v>0</v>
      </c>
      <c r="H15" s="134"/>
    </row>
    <row r="16" spans="1:8" s="121" customFormat="1" x14ac:dyDescent="0.45">
      <c r="A16" s="299"/>
      <c r="B16" s="106"/>
      <c r="C16" s="106"/>
      <c r="D16" s="158"/>
      <c r="E16" s="341" t="s">
        <v>349</v>
      </c>
      <c r="F16" s="241">
        <f>ROUND(SUM(F11:F15),0)</f>
        <v>0</v>
      </c>
      <c r="H16" s="137" t="s">
        <v>450</v>
      </c>
    </row>
    <row r="17" spans="1:16" s="121" customFormat="1" x14ac:dyDescent="0.45">
      <c r="A17" s="342"/>
      <c r="B17" s="106"/>
      <c r="C17" s="106"/>
      <c r="D17" s="158"/>
      <c r="E17" s="344" t="s">
        <v>354</v>
      </c>
      <c r="F17" s="345">
        <f>F16+F10</f>
        <v>0</v>
      </c>
    </row>
    <row r="18" spans="1:16" s="121" customFormat="1" x14ac:dyDescent="0.45">
      <c r="A18" s="299"/>
      <c r="B18" s="106"/>
      <c r="C18" s="106"/>
      <c r="D18" s="158"/>
      <c r="E18" s="106"/>
      <c r="F18" s="237"/>
    </row>
    <row r="19" spans="1:16" s="121" customFormat="1" x14ac:dyDescent="0.45">
      <c r="A19" s="269"/>
      <c r="B19" s="119"/>
      <c r="C19" s="119"/>
      <c r="D19" s="140"/>
      <c r="E19" s="119"/>
      <c r="F19" s="94">
        <f t="shared" ref="F19:F20" si="2">ROUND(+B19*D19*E19,0)</f>
        <v>0</v>
      </c>
    </row>
    <row r="20" spans="1:16" s="121" customFormat="1" x14ac:dyDescent="0.45">
      <c r="A20" s="269"/>
      <c r="B20" s="119"/>
      <c r="C20" s="119"/>
      <c r="D20" s="140"/>
      <c r="E20" s="119"/>
      <c r="F20" s="391">
        <f t="shared" si="2"/>
        <v>0</v>
      </c>
    </row>
    <row r="21" spans="1:16" s="121" customFormat="1" x14ac:dyDescent="0.45">
      <c r="A21" s="269"/>
      <c r="B21" s="106"/>
      <c r="C21" s="106"/>
      <c r="D21" s="227"/>
      <c r="E21" s="240" t="s">
        <v>351</v>
      </c>
      <c r="F21" s="94">
        <f>ROUND(SUM(F18:F20),0)</f>
        <v>0</v>
      </c>
      <c r="H21" s="137" t="s">
        <v>450</v>
      </c>
    </row>
    <row r="22" spans="1:16" s="121" customFormat="1" x14ac:dyDescent="0.45">
      <c r="A22" s="340"/>
      <c r="B22" s="106"/>
      <c r="C22" s="106"/>
      <c r="D22" s="158"/>
      <c r="E22" s="106"/>
      <c r="F22" s="237"/>
    </row>
    <row r="23" spans="1:16" s="121" customFormat="1" x14ac:dyDescent="0.45">
      <c r="A23" s="340"/>
      <c r="B23" s="119"/>
      <c r="C23" s="119"/>
      <c r="D23" s="140"/>
      <c r="E23" s="119"/>
      <c r="F23" s="94">
        <f t="shared" ref="F23:F24" si="3">ROUND(+B23*D23*E23,0)</f>
        <v>0</v>
      </c>
    </row>
    <row r="24" spans="1:16" s="121" customFormat="1" x14ac:dyDescent="0.45">
      <c r="A24" s="340"/>
      <c r="B24" s="119"/>
      <c r="C24" s="119"/>
      <c r="D24" s="140"/>
      <c r="E24" s="119"/>
      <c r="F24" s="391">
        <f t="shared" si="3"/>
        <v>0</v>
      </c>
    </row>
    <row r="25" spans="1:16" s="121" customFormat="1" x14ac:dyDescent="0.45">
      <c r="A25" s="340"/>
      <c r="B25" s="106"/>
      <c r="C25" s="106"/>
      <c r="D25" s="230"/>
      <c r="E25" s="240" t="s">
        <v>353</v>
      </c>
      <c r="F25" s="94">
        <f>ROUND(SUM(F22:F24),0)</f>
        <v>0</v>
      </c>
      <c r="H25" s="137" t="s">
        <v>450</v>
      </c>
    </row>
    <row r="26" spans="1:16" x14ac:dyDescent="0.45">
      <c r="E26" s="344" t="s">
        <v>355</v>
      </c>
      <c r="F26" s="345">
        <f>F25+F21</f>
        <v>0</v>
      </c>
    </row>
    <row r="27" spans="1:16" x14ac:dyDescent="0.45">
      <c r="F27" s="100"/>
    </row>
    <row r="28" spans="1:16" x14ac:dyDescent="0.45">
      <c r="C28" s="559" t="s">
        <v>75</v>
      </c>
      <c r="D28" s="559"/>
      <c r="E28" s="559"/>
      <c r="F28" s="92">
        <f>+F21+F10+F16+F25</f>
        <v>0</v>
      </c>
      <c r="H28" s="163" t="s">
        <v>215</v>
      </c>
    </row>
    <row r="29" spans="1:16" s="121" customFormat="1" x14ac:dyDescent="0.45">
      <c r="A29" s="269"/>
      <c r="B29" s="106"/>
      <c r="C29" s="106"/>
      <c r="D29" s="106"/>
      <c r="E29" s="106"/>
      <c r="F29" s="152"/>
    </row>
    <row r="30" spans="1:16" s="121" customFormat="1" x14ac:dyDescent="0.45">
      <c r="A30" s="126" t="s">
        <v>74</v>
      </c>
      <c r="B30" s="127"/>
      <c r="C30" s="127"/>
      <c r="D30" s="127"/>
      <c r="E30" s="127"/>
      <c r="F30" s="128"/>
      <c r="H30" s="164" t="s">
        <v>214</v>
      </c>
    </row>
    <row r="31" spans="1:16" s="121" customFormat="1" ht="45" customHeight="1" x14ac:dyDescent="0.45">
      <c r="A31" s="582"/>
      <c r="B31" s="583"/>
      <c r="C31" s="583"/>
      <c r="D31" s="583"/>
      <c r="E31" s="583"/>
      <c r="F31" s="584"/>
      <c r="H31" s="543" t="s">
        <v>275</v>
      </c>
      <c r="I31" s="543"/>
      <c r="J31" s="543"/>
      <c r="K31" s="543"/>
      <c r="L31" s="543"/>
      <c r="M31" s="543"/>
      <c r="N31" s="543"/>
      <c r="O31" s="543"/>
      <c r="P31" s="543"/>
    </row>
    <row r="32" spans="1:16" x14ac:dyDescent="0.45">
      <c r="H32" s="166"/>
    </row>
    <row r="33" spans="1:16" s="121" customFormat="1" x14ac:dyDescent="0.45">
      <c r="A33" s="126" t="s">
        <v>300</v>
      </c>
      <c r="B33" s="131"/>
      <c r="C33" s="131"/>
      <c r="D33" s="131"/>
      <c r="E33" s="131"/>
      <c r="F33" s="132"/>
      <c r="H33" s="164" t="s">
        <v>214</v>
      </c>
    </row>
    <row r="34" spans="1:16" s="121" customFormat="1" ht="45" customHeight="1" x14ac:dyDescent="0.45">
      <c r="A34" s="582"/>
      <c r="B34" s="583"/>
      <c r="C34" s="583"/>
      <c r="D34" s="583"/>
      <c r="E34" s="583"/>
      <c r="F34" s="584"/>
      <c r="H34" s="543" t="s">
        <v>275</v>
      </c>
      <c r="I34" s="543"/>
      <c r="J34" s="543"/>
      <c r="K34" s="543"/>
      <c r="L34" s="543"/>
      <c r="M34" s="543"/>
      <c r="N34" s="543"/>
      <c r="O34" s="543"/>
      <c r="P34" s="543"/>
    </row>
  </sheetData>
  <sheetProtection algorithmName="SHA-512" hashValue="2lrEFO2YSdhVL0WfQYldYFZUnV2x7lEZwRqk0gqyHPEbdErPk/1tCxOtpd1rFrA0V6WrLxird+/a+LQru6FamQ==" saltValue="yf7g9UtbfVxy925/ysyX8Q==" spinCount="100000" sheet="1" formatCells="0" formatRows="0" insertRows="0" deleteRows="0" sort="0"/>
  <mergeCells count="8">
    <mergeCell ref="H31:P31"/>
    <mergeCell ref="H34:P34"/>
    <mergeCell ref="A1:E1"/>
    <mergeCell ref="C28:E28"/>
    <mergeCell ref="A2:F2"/>
    <mergeCell ref="A31:F31"/>
    <mergeCell ref="A34:F34"/>
    <mergeCell ref="A3:F3"/>
  </mergeCells>
  <printOptions horizontalCentered="1"/>
  <pageMargins left="0.25" right="0.25" top="0.25" bottom="0.25" header="0.3" footer="0.3"/>
  <pageSetup fitToHeight="0" orientation="landscape"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57"/>
  <sheetViews>
    <sheetView topLeftCell="A13" zoomScaleNormal="100" zoomScaleSheetLayoutView="100" workbookViewId="0">
      <selection activeCell="F20" sqref="F20"/>
    </sheetView>
  </sheetViews>
  <sheetFormatPr defaultColWidth="9.1328125" defaultRowHeight="14.25" x14ac:dyDescent="0.45"/>
  <cols>
    <col min="1" max="1" width="55.59765625" style="8" customWidth="1"/>
    <col min="2" max="5" width="15.1328125" style="8" customWidth="1"/>
    <col min="6" max="6" width="17" style="8" customWidth="1"/>
    <col min="7" max="7" width="2.59765625" style="8" customWidth="1"/>
    <col min="8" max="16384" width="9.1328125" style="8"/>
  </cols>
  <sheetData>
    <row r="1" spans="1:8" ht="20.25" customHeight="1" x14ac:dyDescent="0.45">
      <c r="A1" s="541" t="s">
        <v>159</v>
      </c>
      <c r="B1" s="541"/>
      <c r="C1" s="541"/>
      <c r="D1" s="541"/>
      <c r="E1" s="541"/>
      <c r="F1" s="8">
        <f>+'Section A'!B2</f>
        <v>0</v>
      </c>
    </row>
    <row r="2" spans="1:8" ht="42" customHeight="1" x14ac:dyDescent="0.45">
      <c r="A2" s="542" t="s">
        <v>320</v>
      </c>
      <c r="B2" s="542"/>
      <c r="C2" s="542"/>
      <c r="D2" s="542"/>
      <c r="E2" s="542"/>
      <c r="F2" s="542"/>
    </row>
    <row r="3" spans="1:8" ht="54.95" customHeight="1" x14ac:dyDescent="0.45">
      <c r="A3" s="542" t="s">
        <v>314</v>
      </c>
      <c r="B3" s="542"/>
      <c r="C3" s="542"/>
      <c r="D3" s="542"/>
      <c r="E3" s="542"/>
      <c r="F3" s="542"/>
    </row>
    <row r="4" spans="1:8" ht="54.95" customHeight="1" x14ac:dyDescent="0.45">
      <c r="A4" s="542" t="s">
        <v>315</v>
      </c>
      <c r="B4" s="542"/>
      <c r="C4" s="542"/>
      <c r="D4" s="542"/>
      <c r="E4" s="542"/>
      <c r="F4" s="542"/>
    </row>
    <row r="5" spans="1:8" ht="54.95" customHeight="1" x14ac:dyDescent="0.45">
      <c r="A5" s="542" t="s">
        <v>316</v>
      </c>
      <c r="B5" s="542"/>
      <c r="C5" s="542"/>
      <c r="D5" s="542"/>
      <c r="E5" s="542"/>
      <c r="F5" s="542"/>
    </row>
    <row r="6" spans="1:8" ht="54.95" customHeight="1" x14ac:dyDescent="0.45">
      <c r="A6" s="542" t="s">
        <v>317</v>
      </c>
      <c r="B6" s="542"/>
      <c r="C6" s="542"/>
      <c r="D6" s="542"/>
      <c r="E6" s="542"/>
      <c r="F6" s="542"/>
    </row>
    <row r="7" spans="1:8" ht="54.95" customHeight="1" x14ac:dyDescent="0.45">
      <c r="A7" s="542" t="s">
        <v>318</v>
      </c>
      <c r="B7" s="542"/>
      <c r="C7" s="542"/>
      <c r="D7" s="542"/>
      <c r="E7" s="542"/>
      <c r="F7" s="542"/>
    </row>
    <row r="8" spans="1:8" ht="54.95" customHeight="1" x14ac:dyDescent="0.45">
      <c r="A8" s="542" t="s">
        <v>319</v>
      </c>
      <c r="B8" s="542"/>
      <c r="C8" s="542"/>
      <c r="D8" s="542"/>
      <c r="E8" s="542"/>
      <c r="F8" s="542"/>
    </row>
    <row r="9" spans="1:8" x14ac:dyDescent="0.45">
      <c r="A9" s="13"/>
      <c r="B9" s="13"/>
      <c r="C9" s="13"/>
      <c r="D9" s="13"/>
      <c r="E9" s="13"/>
      <c r="F9" s="13"/>
    </row>
    <row r="10" spans="1:8" x14ac:dyDescent="0.45">
      <c r="A10" s="266" t="s">
        <v>52</v>
      </c>
      <c r="B10" s="63" t="s">
        <v>36</v>
      </c>
      <c r="C10" s="63" t="s">
        <v>35</v>
      </c>
      <c r="D10" s="63" t="s">
        <v>25</v>
      </c>
      <c r="E10" s="63" t="s">
        <v>24</v>
      </c>
      <c r="F10" s="256" t="s">
        <v>274</v>
      </c>
      <c r="H10" s="164" t="s">
        <v>213</v>
      </c>
    </row>
    <row r="11" spans="1:8" s="121" customFormat="1" x14ac:dyDescent="0.45">
      <c r="A11" s="335" t="s">
        <v>336</v>
      </c>
      <c r="B11" s="119"/>
      <c r="C11" s="119"/>
      <c r="D11" s="140"/>
      <c r="E11" s="119"/>
      <c r="F11" s="94">
        <f>ROUND(+B11*D11*E11,0)</f>
        <v>0</v>
      </c>
      <c r="H11" s="134"/>
    </row>
    <row r="12" spans="1:8" s="121" customFormat="1" x14ac:dyDescent="0.45">
      <c r="A12" s="336" t="s">
        <v>337</v>
      </c>
      <c r="B12" s="119"/>
      <c r="C12" s="119"/>
      <c r="D12" s="140"/>
      <c r="E12" s="119"/>
      <c r="F12" s="94">
        <f t="shared" ref="F12:F17" si="0">ROUND(+B12*D12*E12,0)</f>
        <v>0</v>
      </c>
      <c r="H12" s="134"/>
    </row>
    <row r="13" spans="1:8" s="121" customFormat="1" x14ac:dyDescent="0.45">
      <c r="A13" s="336" t="s">
        <v>338</v>
      </c>
      <c r="B13" s="119"/>
      <c r="C13" s="119"/>
      <c r="D13" s="140"/>
      <c r="E13" s="119"/>
      <c r="F13" s="94">
        <f t="shared" si="0"/>
        <v>0</v>
      </c>
      <c r="H13" s="134"/>
    </row>
    <row r="14" spans="1:8" s="121" customFormat="1" x14ac:dyDescent="0.45">
      <c r="A14" s="336" t="s">
        <v>339</v>
      </c>
      <c r="B14" s="119"/>
      <c r="C14" s="119"/>
      <c r="D14" s="140"/>
      <c r="E14" s="119"/>
      <c r="F14" s="94">
        <f t="shared" si="0"/>
        <v>0</v>
      </c>
      <c r="H14" s="134"/>
    </row>
    <row r="15" spans="1:8" s="121" customFormat="1" x14ac:dyDescent="0.45">
      <c r="A15" s="336" t="s">
        <v>340</v>
      </c>
      <c r="B15" s="119"/>
      <c r="C15" s="119"/>
      <c r="D15" s="140"/>
      <c r="E15" s="119"/>
      <c r="F15" s="94">
        <f t="shared" si="0"/>
        <v>0</v>
      </c>
      <c r="H15" s="134"/>
    </row>
    <row r="16" spans="1:8" s="121" customFormat="1" x14ac:dyDescent="0.45">
      <c r="A16" s="336" t="s">
        <v>341</v>
      </c>
      <c r="B16" s="119"/>
      <c r="C16" s="119"/>
      <c r="D16" s="140"/>
      <c r="E16" s="119"/>
      <c r="F16" s="94">
        <f t="shared" si="0"/>
        <v>0</v>
      </c>
      <c r="H16" s="134"/>
    </row>
    <row r="17" spans="1:8" s="121" customFormat="1" x14ac:dyDescent="0.45">
      <c r="A17" s="293"/>
      <c r="B17" s="119"/>
      <c r="C17" s="119"/>
      <c r="D17" s="140"/>
      <c r="E17" s="119"/>
      <c r="F17" s="391">
        <f t="shared" si="0"/>
        <v>0</v>
      </c>
      <c r="H17" s="134"/>
    </row>
    <row r="18" spans="1:8" s="121" customFormat="1" x14ac:dyDescent="0.45">
      <c r="A18" s="269"/>
      <c r="B18" s="106"/>
      <c r="C18" s="106"/>
      <c r="D18" s="158"/>
      <c r="E18" s="341" t="s">
        <v>348</v>
      </c>
      <c r="F18" s="241">
        <f>ROUND(SUM(F11:F17),0)</f>
        <v>0</v>
      </c>
      <c r="H18" s="137" t="s">
        <v>450</v>
      </c>
    </row>
    <row r="19" spans="1:8" s="121" customFormat="1" x14ac:dyDescent="0.45">
      <c r="A19" s="296"/>
      <c r="B19" s="106"/>
      <c r="C19" s="106"/>
      <c r="D19" s="158"/>
      <c r="E19" s="106"/>
      <c r="F19" s="237"/>
    </row>
    <row r="20" spans="1:8" s="121" customFormat="1" x14ac:dyDescent="0.45">
      <c r="A20" s="336" t="s">
        <v>336</v>
      </c>
      <c r="B20" s="119"/>
      <c r="C20" s="119"/>
      <c r="D20" s="140"/>
      <c r="E20" s="119"/>
      <c r="F20" s="94">
        <f t="shared" ref="F20:F26" si="1">ROUND(+B20*D20*E20,0)</f>
        <v>0</v>
      </c>
      <c r="H20" s="134"/>
    </row>
    <row r="21" spans="1:8" s="121" customFormat="1" x14ac:dyDescent="0.45">
      <c r="A21" s="336" t="s">
        <v>337</v>
      </c>
      <c r="B21" s="119"/>
      <c r="C21" s="119"/>
      <c r="D21" s="140"/>
      <c r="E21" s="119"/>
      <c r="F21" s="94">
        <f t="shared" si="1"/>
        <v>0</v>
      </c>
      <c r="H21" s="134"/>
    </row>
    <row r="22" spans="1:8" s="121" customFormat="1" x14ac:dyDescent="0.45">
      <c r="A22" s="336" t="s">
        <v>338</v>
      </c>
      <c r="B22" s="119"/>
      <c r="C22" s="119"/>
      <c r="D22" s="140"/>
      <c r="E22" s="119"/>
      <c r="F22" s="94">
        <f t="shared" si="1"/>
        <v>0</v>
      </c>
      <c r="H22" s="134"/>
    </row>
    <row r="23" spans="1:8" s="121" customFormat="1" x14ac:dyDescent="0.45">
      <c r="A23" s="336" t="s">
        <v>339</v>
      </c>
      <c r="B23" s="119"/>
      <c r="C23" s="119"/>
      <c r="D23" s="140"/>
      <c r="E23" s="119"/>
      <c r="F23" s="94">
        <f t="shared" si="1"/>
        <v>0</v>
      </c>
      <c r="H23" s="134"/>
    </row>
    <row r="24" spans="1:8" s="121" customFormat="1" x14ac:dyDescent="0.45">
      <c r="A24" s="336" t="s">
        <v>340</v>
      </c>
      <c r="B24" s="119"/>
      <c r="C24" s="119"/>
      <c r="D24" s="140"/>
      <c r="E24" s="119"/>
      <c r="F24" s="94">
        <f t="shared" si="1"/>
        <v>0</v>
      </c>
      <c r="H24" s="134"/>
    </row>
    <row r="25" spans="1:8" s="121" customFormat="1" x14ac:dyDescent="0.45">
      <c r="A25" s="336" t="s">
        <v>341</v>
      </c>
      <c r="B25" s="119"/>
      <c r="C25" s="119"/>
      <c r="D25" s="140"/>
      <c r="E25" s="119"/>
      <c r="F25" s="94">
        <f t="shared" si="1"/>
        <v>0</v>
      </c>
      <c r="H25" s="134"/>
    </row>
    <row r="26" spans="1:8" s="121" customFormat="1" x14ac:dyDescent="0.45">
      <c r="A26" s="299"/>
      <c r="B26" s="119"/>
      <c r="C26" s="119"/>
      <c r="D26" s="140"/>
      <c r="E26" s="119"/>
      <c r="F26" s="391">
        <f t="shared" si="1"/>
        <v>0</v>
      </c>
      <c r="H26" s="134"/>
    </row>
    <row r="27" spans="1:8" s="121" customFormat="1" x14ac:dyDescent="0.45">
      <c r="A27" s="299"/>
      <c r="B27" s="106"/>
      <c r="C27" s="106"/>
      <c r="D27" s="158"/>
      <c r="E27" s="341" t="s">
        <v>350</v>
      </c>
      <c r="F27" s="241">
        <f>ROUND(SUM(F19:F26),0)</f>
        <v>0</v>
      </c>
      <c r="H27" s="137" t="s">
        <v>450</v>
      </c>
    </row>
    <row r="28" spans="1:8" s="121" customFormat="1" x14ac:dyDescent="0.45">
      <c r="A28" s="342"/>
      <c r="B28" s="106"/>
      <c r="C28" s="106"/>
      <c r="D28" s="158"/>
      <c r="E28" s="344" t="s">
        <v>354</v>
      </c>
      <c r="F28" s="345">
        <f>F27+F18</f>
        <v>0</v>
      </c>
    </row>
    <row r="29" spans="1:8" s="121" customFormat="1" x14ac:dyDescent="0.45">
      <c r="A29" s="299"/>
      <c r="B29" s="106"/>
      <c r="C29" s="106"/>
      <c r="D29" s="158"/>
      <c r="E29" s="106"/>
      <c r="F29" s="237"/>
    </row>
    <row r="30" spans="1:8" s="121" customFormat="1" x14ac:dyDescent="0.45">
      <c r="A30" s="336" t="s">
        <v>336</v>
      </c>
      <c r="B30" s="119"/>
      <c r="C30" s="119"/>
      <c r="D30" s="140"/>
      <c r="E30" s="119"/>
      <c r="F30" s="94">
        <f t="shared" ref="F30:F36" si="2">ROUND(+B30*D30*E30,0)</f>
        <v>0</v>
      </c>
    </row>
    <row r="31" spans="1:8" s="121" customFormat="1" x14ac:dyDescent="0.45">
      <c r="A31" s="336" t="s">
        <v>337</v>
      </c>
      <c r="B31" s="119"/>
      <c r="C31" s="119"/>
      <c r="D31" s="140"/>
      <c r="E31" s="119"/>
      <c r="F31" s="94">
        <f t="shared" si="2"/>
        <v>0</v>
      </c>
    </row>
    <row r="32" spans="1:8" s="121" customFormat="1" x14ac:dyDescent="0.45">
      <c r="A32" s="336" t="s">
        <v>338</v>
      </c>
      <c r="B32" s="119"/>
      <c r="C32" s="119"/>
      <c r="D32" s="140"/>
      <c r="E32" s="119"/>
      <c r="F32" s="94">
        <f t="shared" si="2"/>
        <v>0</v>
      </c>
    </row>
    <row r="33" spans="1:8" s="121" customFormat="1" x14ac:dyDescent="0.45">
      <c r="A33" s="336" t="s">
        <v>339</v>
      </c>
      <c r="B33" s="119"/>
      <c r="C33" s="119"/>
      <c r="D33" s="140"/>
      <c r="E33" s="119"/>
      <c r="F33" s="94">
        <f t="shared" si="2"/>
        <v>0</v>
      </c>
    </row>
    <row r="34" spans="1:8" s="121" customFormat="1" x14ac:dyDescent="0.45">
      <c r="A34" s="336" t="s">
        <v>340</v>
      </c>
      <c r="B34" s="119"/>
      <c r="C34" s="119"/>
      <c r="D34" s="140"/>
      <c r="E34" s="119"/>
      <c r="F34" s="94">
        <f t="shared" si="2"/>
        <v>0</v>
      </c>
    </row>
    <row r="35" spans="1:8" s="121" customFormat="1" x14ac:dyDescent="0.45">
      <c r="A35" s="336" t="s">
        <v>341</v>
      </c>
      <c r="B35" s="119"/>
      <c r="C35" s="119"/>
      <c r="D35" s="140"/>
      <c r="E35" s="119"/>
      <c r="F35" s="94">
        <f t="shared" si="2"/>
        <v>0</v>
      </c>
    </row>
    <row r="36" spans="1:8" s="121" customFormat="1" x14ac:dyDescent="0.45">
      <c r="A36" s="269"/>
      <c r="B36" s="119"/>
      <c r="C36" s="119"/>
      <c r="D36" s="140"/>
      <c r="E36" s="119"/>
      <c r="F36" s="391">
        <f t="shared" si="2"/>
        <v>0</v>
      </c>
    </row>
    <row r="37" spans="1:8" s="121" customFormat="1" x14ac:dyDescent="0.45">
      <c r="A37" s="269"/>
      <c r="B37" s="106"/>
      <c r="C37" s="106"/>
      <c r="D37" s="227"/>
      <c r="E37" s="240" t="s">
        <v>351</v>
      </c>
      <c r="F37" s="94">
        <f>ROUND(SUM(F29:F36),0)</f>
        <v>0</v>
      </c>
      <c r="H37" s="137" t="s">
        <v>450</v>
      </c>
    </row>
    <row r="38" spans="1:8" s="121" customFormat="1" x14ac:dyDescent="0.45">
      <c r="A38" s="340"/>
      <c r="B38" s="106"/>
      <c r="C38" s="106"/>
      <c r="D38" s="158"/>
      <c r="E38" s="106"/>
      <c r="F38" s="237"/>
    </row>
    <row r="39" spans="1:8" s="121" customFormat="1" x14ac:dyDescent="0.45">
      <c r="A39" s="336" t="s">
        <v>336</v>
      </c>
      <c r="B39" s="119"/>
      <c r="C39" s="119"/>
      <c r="D39" s="140"/>
      <c r="E39" s="119"/>
      <c r="F39" s="94">
        <f t="shared" ref="F39:F45" si="3">ROUND(+B39*D39*E39,0)</f>
        <v>0</v>
      </c>
    </row>
    <row r="40" spans="1:8" s="121" customFormat="1" x14ac:dyDescent="0.45">
      <c r="A40" s="336" t="s">
        <v>337</v>
      </c>
      <c r="B40" s="119"/>
      <c r="C40" s="119"/>
      <c r="D40" s="140"/>
      <c r="E40" s="119"/>
      <c r="F40" s="94">
        <f t="shared" si="3"/>
        <v>0</v>
      </c>
    </row>
    <row r="41" spans="1:8" s="121" customFormat="1" x14ac:dyDescent="0.45">
      <c r="A41" s="336" t="s">
        <v>338</v>
      </c>
      <c r="B41" s="119"/>
      <c r="C41" s="119"/>
      <c r="D41" s="140"/>
      <c r="E41" s="119"/>
      <c r="F41" s="94">
        <f t="shared" si="3"/>
        <v>0</v>
      </c>
    </row>
    <row r="42" spans="1:8" s="121" customFormat="1" x14ac:dyDescent="0.45">
      <c r="A42" s="336" t="s">
        <v>339</v>
      </c>
      <c r="B42" s="119"/>
      <c r="C42" s="119"/>
      <c r="D42" s="140"/>
      <c r="E42" s="119"/>
      <c r="F42" s="94">
        <f t="shared" si="3"/>
        <v>0</v>
      </c>
    </row>
    <row r="43" spans="1:8" s="121" customFormat="1" x14ac:dyDescent="0.45">
      <c r="A43" s="336" t="s">
        <v>340</v>
      </c>
      <c r="B43" s="119"/>
      <c r="C43" s="119"/>
      <c r="D43" s="140"/>
      <c r="E43" s="119"/>
      <c r="F43" s="94">
        <f t="shared" si="3"/>
        <v>0</v>
      </c>
    </row>
    <row r="44" spans="1:8" s="121" customFormat="1" x14ac:dyDescent="0.45">
      <c r="A44" s="336" t="s">
        <v>341</v>
      </c>
      <c r="B44" s="119"/>
      <c r="C44" s="119"/>
      <c r="D44" s="140"/>
      <c r="E44" s="119"/>
      <c r="F44" s="94">
        <f t="shared" si="3"/>
        <v>0</v>
      </c>
    </row>
    <row r="45" spans="1:8" s="121" customFormat="1" x14ac:dyDescent="0.45">
      <c r="A45" s="340"/>
      <c r="B45" s="119"/>
      <c r="C45" s="119"/>
      <c r="D45" s="140"/>
      <c r="E45" s="119"/>
      <c r="F45" s="391">
        <f t="shared" si="3"/>
        <v>0</v>
      </c>
    </row>
    <row r="46" spans="1:8" s="121" customFormat="1" x14ac:dyDescent="0.45">
      <c r="A46" s="340"/>
      <c r="B46" s="106"/>
      <c r="C46" s="106"/>
      <c r="D46" s="230"/>
      <c r="E46" s="240" t="s">
        <v>353</v>
      </c>
      <c r="F46" s="94">
        <f>ROUND(SUM(F38:F45),0)</f>
        <v>0</v>
      </c>
      <c r="H46" s="137" t="s">
        <v>450</v>
      </c>
    </row>
    <row r="47" spans="1:8" x14ac:dyDescent="0.45">
      <c r="E47" s="344" t="s">
        <v>355</v>
      </c>
      <c r="F47" s="345">
        <f>F46+F37</f>
        <v>0</v>
      </c>
    </row>
    <row r="48" spans="1:8" x14ac:dyDescent="0.45">
      <c r="F48" s="100"/>
    </row>
    <row r="49" spans="1:16" x14ac:dyDescent="0.45">
      <c r="C49" s="559" t="s">
        <v>333</v>
      </c>
      <c r="D49" s="559"/>
      <c r="E49" s="559"/>
      <c r="F49" s="92">
        <f>+F37+F18+F27+F46</f>
        <v>0</v>
      </c>
      <c r="H49" s="163" t="s">
        <v>215</v>
      </c>
    </row>
    <row r="50" spans="1:16" s="121" customFormat="1" x14ac:dyDescent="0.45">
      <c r="A50" s="274"/>
      <c r="B50" s="106"/>
      <c r="C50" s="106"/>
      <c r="D50" s="106"/>
      <c r="E50" s="106"/>
      <c r="F50" s="152"/>
    </row>
    <row r="51" spans="1:16" s="121" customFormat="1" x14ac:dyDescent="0.45">
      <c r="A51" s="126" t="s">
        <v>334</v>
      </c>
      <c r="B51" s="127"/>
      <c r="C51" s="127"/>
      <c r="D51" s="127"/>
      <c r="E51" s="127"/>
      <c r="F51" s="128"/>
      <c r="H51" s="164" t="s">
        <v>214</v>
      </c>
    </row>
    <row r="52" spans="1:16" s="121" customFormat="1" ht="45" customHeight="1" x14ac:dyDescent="0.45">
      <c r="A52" s="582"/>
      <c r="B52" s="583"/>
      <c r="C52" s="583"/>
      <c r="D52" s="583"/>
      <c r="E52" s="583"/>
      <c r="F52" s="584"/>
      <c r="H52" s="543" t="s">
        <v>275</v>
      </c>
      <c r="I52" s="543"/>
      <c r="J52" s="543"/>
      <c r="K52" s="543"/>
      <c r="L52" s="543"/>
      <c r="M52" s="543"/>
      <c r="N52" s="543"/>
      <c r="O52" s="543"/>
      <c r="P52" s="543"/>
    </row>
    <row r="53" spans="1:16" x14ac:dyDescent="0.45">
      <c r="H53"/>
    </row>
    <row r="54" spans="1:16" s="121" customFormat="1" x14ac:dyDescent="0.45">
      <c r="A54" s="126" t="s">
        <v>335</v>
      </c>
      <c r="B54" s="131"/>
      <c r="C54" s="131"/>
      <c r="D54" s="131"/>
      <c r="E54" s="131"/>
      <c r="F54" s="132"/>
      <c r="H54" s="164" t="s">
        <v>214</v>
      </c>
    </row>
    <row r="55" spans="1:16" s="121" customFormat="1" ht="45" customHeight="1" x14ac:dyDescent="0.45">
      <c r="A55" s="572"/>
      <c r="B55" s="573"/>
      <c r="C55" s="573"/>
      <c r="D55" s="573"/>
      <c r="E55" s="573"/>
      <c r="F55" s="574"/>
      <c r="H55" s="543" t="s">
        <v>275</v>
      </c>
      <c r="I55" s="543"/>
      <c r="J55" s="543"/>
      <c r="K55" s="543"/>
      <c r="L55" s="543"/>
      <c r="M55" s="543"/>
      <c r="N55" s="543"/>
      <c r="O55" s="543"/>
      <c r="P55" s="543"/>
    </row>
    <row r="57" spans="1:16" x14ac:dyDescent="0.45">
      <c r="D57" s="27"/>
    </row>
  </sheetData>
  <sheetProtection algorithmName="SHA-512" hashValue="05Gf7B6DldDmgzEH7RsHxT9JopmFmp6PvvVxlZaLldCyZtP5VOLKLQ8HhjaSsFtX0+Iq1nSoHMzU3oqU5FoLeg==" saltValue="Z86yfqbg3tiaxiSLbFBnJQ==" spinCount="100000" sheet="1" formatCells="0" formatRows="0" insertRows="0" deleteRows="0" sort="0"/>
  <mergeCells count="13">
    <mergeCell ref="H52:P52"/>
    <mergeCell ref="H55:P55"/>
    <mergeCell ref="A1:E1"/>
    <mergeCell ref="C49:E49"/>
    <mergeCell ref="A2:F2"/>
    <mergeCell ref="A52:F52"/>
    <mergeCell ref="A55:F55"/>
    <mergeCell ref="A3:F3"/>
    <mergeCell ref="A8:F8"/>
    <mergeCell ref="A7:F7"/>
    <mergeCell ref="A4:F4"/>
    <mergeCell ref="A5:F5"/>
    <mergeCell ref="A6:F6"/>
  </mergeCells>
  <printOptions horizontalCentered="1"/>
  <pageMargins left="0.25" right="0.25" top="0.25" bottom="0.25" header="0.3" footer="0.3"/>
  <pageSetup fitToHeight="0" orientation="landscape" blackAndWhite="1" r:id="rId1"/>
  <headerFooter>
    <oddFoote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0BAE9-951F-4EF5-A863-C8E4C225434C}">
  <sheetPr>
    <pageSetUpPr fitToPage="1"/>
  </sheetPr>
  <dimension ref="A1:P57"/>
  <sheetViews>
    <sheetView zoomScaleNormal="100" zoomScaleSheetLayoutView="100" workbookViewId="0">
      <selection activeCell="I5" sqref="I5"/>
    </sheetView>
  </sheetViews>
  <sheetFormatPr defaultColWidth="9.1328125" defaultRowHeight="14.25" x14ac:dyDescent="0.45"/>
  <cols>
    <col min="1" max="1" width="55.59765625" style="8" customWidth="1"/>
    <col min="2" max="5" width="15.1328125" style="8" customWidth="1"/>
    <col min="6" max="6" width="17" style="8" customWidth="1"/>
    <col min="7" max="7" width="2.59765625" style="8" customWidth="1"/>
    <col min="8" max="16384" width="9.1328125" style="8"/>
  </cols>
  <sheetData>
    <row r="1" spans="1:8" ht="20.25" customHeight="1" x14ac:dyDescent="0.45">
      <c r="A1" s="541" t="s">
        <v>159</v>
      </c>
      <c r="B1" s="541"/>
      <c r="C1" s="541"/>
      <c r="D1" s="541"/>
      <c r="E1" s="541"/>
      <c r="F1" s="8">
        <f>+'Section A'!B2</f>
        <v>0</v>
      </c>
    </row>
    <row r="2" spans="1:8" ht="59.1" customHeight="1" x14ac:dyDescent="0.45">
      <c r="A2" s="542" t="s">
        <v>278</v>
      </c>
      <c r="B2" s="542"/>
      <c r="C2" s="542"/>
      <c r="D2" s="542"/>
      <c r="E2" s="542"/>
      <c r="F2" s="542"/>
    </row>
    <row r="3" spans="1:8" ht="54.95" customHeight="1" x14ac:dyDescent="0.45">
      <c r="A3" s="542" t="s">
        <v>277</v>
      </c>
      <c r="B3" s="542"/>
      <c r="C3" s="542"/>
      <c r="D3" s="542"/>
      <c r="E3" s="542"/>
      <c r="F3" s="542"/>
    </row>
    <row r="4" spans="1:8" ht="54.95" customHeight="1" x14ac:dyDescent="0.45">
      <c r="A4" s="542" t="s">
        <v>279</v>
      </c>
      <c r="B4" s="542"/>
      <c r="C4" s="542"/>
      <c r="D4" s="542"/>
      <c r="E4" s="542"/>
      <c r="F4" s="542"/>
    </row>
    <row r="5" spans="1:8" ht="69.95" customHeight="1" x14ac:dyDescent="0.45">
      <c r="A5" s="542" t="s">
        <v>280</v>
      </c>
      <c r="B5" s="542"/>
      <c r="C5" s="542"/>
      <c r="D5" s="542"/>
      <c r="E5" s="542"/>
      <c r="F5" s="542"/>
    </row>
    <row r="6" spans="1:8" ht="54.95" customHeight="1" x14ac:dyDescent="0.45">
      <c r="A6" s="542" t="s">
        <v>281</v>
      </c>
      <c r="B6" s="542"/>
      <c r="C6" s="542"/>
      <c r="D6" s="542"/>
      <c r="E6" s="542"/>
      <c r="F6" s="542"/>
    </row>
    <row r="7" spans="1:8" ht="54.95" customHeight="1" x14ac:dyDescent="0.45">
      <c r="A7" s="542" t="s">
        <v>282</v>
      </c>
      <c r="B7" s="542"/>
      <c r="C7" s="542"/>
      <c r="D7" s="542"/>
      <c r="E7" s="542"/>
      <c r="F7" s="542"/>
    </row>
    <row r="8" spans="1:8" ht="54.95" customHeight="1" x14ac:dyDescent="0.45">
      <c r="A8" s="542" t="s">
        <v>283</v>
      </c>
      <c r="B8" s="542"/>
      <c r="C8" s="542"/>
      <c r="D8" s="542"/>
      <c r="E8" s="542"/>
      <c r="F8" s="542"/>
    </row>
    <row r="9" spans="1:8" x14ac:dyDescent="0.45">
      <c r="A9" s="13"/>
      <c r="B9" s="13"/>
      <c r="C9" s="13"/>
      <c r="D9" s="13"/>
      <c r="E9" s="13"/>
      <c r="F9" s="13"/>
    </row>
    <row r="10" spans="1:8" x14ac:dyDescent="0.45">
      <c r="A10" s="276" t="s">
        <v>52</v>
      </c>
      <c r="B10" s="276" t="s">
        <v>36</v>
      </c>
      <c r="C10" s="276" t="s">
        <v>35</v>
      </c>
      <c r="D10" s="276" t="s">
        <v>25</v>
      </c>
      <c r="E10" s="276" t="s">
        <v>24</v>
      </c>
      <c r="F10" s="276" t="s">
        <v>274</v>
      </c>
      <c r="H10" s="164" t="s">
        <v>213</v>
      </c>
    </row>
    <row r="11" spans="1:8" s="121" customFormat="1" x14ac:dyDescent="0.45">
      <c r="A11" s="335" t="s">
        <v>342</v>
      </c>
      <c r="B11" s="119"/>
      <c r="C11" s="119"/>
      <c r="D11" s="140"/>
      <c r="E11" s="119"/>
      <c r="F11" s="94">
        <f>ROUND(+B11*D11*E11,0)</f>
        <v>0</v>
      </c>
      <c r="H11" s="134"/>
    </row>
    <row r="12" spans="1:8" s="121" customFormat="1" x14ac:dyDescent="0.45">
      <c r="A12" s="336" t="s">
        <v>343</v>
      </c>
      <c r="B12" s="119"/>
      <c r="C12" s="119"/>
      <c r="D12" s="140"/>
      <c r="E12" s="119"/>
      <c r="F12" s="94">
        <f t="shared" ref="F12:F17" si="0">ROUND(+B12*D12*E12,0)</f>
        <v>0</v>
      </c>
      <c r="H12" s="134"/>
    </row>
    <row r="13" spans="1:8" s="121" customFormat="1" x14ac:dyDescent="0.45">
      <c r="A13" s="336" t="s">
        <v>344</v>
      </c>
      <c r="B13" s="119"/>
      <c r="C13" s="119"/>
      <c r="D13" s="140"/>
      <c r="E13" s="119"/>
      <c r="F13" s="94">
        <f t="shared" si="0"/>
        <v>0</v>
      </c>
      <c r="H13" s="134"/>
    </row>
    <row r="14" spans="1:8" s="121" customFormat="1" x14ac:dyDescent="0.45">
      <c r="A14" s="336" t="s">
        <v>345</v>
      </c>
      <c r="B14" s="119"/>
      <c r="C14" s="119"/>
      <c r="D14" s="140"/>
      <c r="E14" s="119"/>
      <c r="F14" s="94">
        <f t="shared" si="0"/>
        <v>0</v>
      </c>
      <c r="H14" s="134"/>
    </row>
    <row r="15" spans="1:8" s="121" customFormat="1" x14ac:dyDescent="0.45">
      <c r="A15" s="336" t="s">
        <v>346</v>
      </c>
      <c r="B15" s="119"/>
      <c r="C15" s="119"/>
      <c r="D15" s="140"/>
      <c r="E15" s="119"/>
      <c r="F15" s="94">
        <f t="shared" si="0"/>
        <v>0</v>
      </c>
      <c r="H15" s="134"/>
    </row>
    <row r="16" spans="1:8" s="121" customFormat="1" x14ac:dyDescent="0.45">
      <c r="A16" s="336" t="s">
        <v>347</v>
      </c>
      <c r="B16" s="119"/>
      <c r="C16" s="119"/>
      <c r="D16" s="140"/>
      <c r="E16" s="119"/>
      <c r="F16" s="94">
        <f t="shared" si="0"/>
        <v>0</v>
      </c>
      <c r="H16" s="134"/>
    </row>
    <row r="17" spans="1:8" s="121" customFormat="1" x14ac:dyDescent="0.45">
      <c r="A17" s="296"/>
      <c r="B17" s="119"/>
      <c r="C17" s="119"/>
      <c r="D17" s="140"/>
      <c r="E17" s="119"/>
      <c r="F17" s="391">
        <f t="shared" si="0"/>
        <v>0</v>
      </c>
      <c r="H17" s="134"/>
    </row>
    <row r="18" spans="1:8" s="121" customFormat="1" x14ac:dyDescent="0.45">
      <c r="A18" s="296"/>
      <c r="B18" s="106"/>
      <c r="C18" s="106"/>
      <c r="D18" s="158"/>
      <c r="E18" s="341" t="s">
        <v>348</v>
      </c>
      <c r="F18" s="241">
        <f>ROUND(SUM(F11:F17),0)</f>
        <v>0</v>
      </c>
      <c r="H18" s="137" t="s">
        <v>450</v>
      </c>
    </row>
    <row r="19" spans="1:8" s="121" customFormat="1" x14ac:dyDescent="0.45">
      <c r="A19" s="299"/>
      <c r="B19" s="106"/>
      <c r="C19" s="106"/>
      <c r="D19" s="158"/>
      <c r="E19" s="106"/>
      <c r="F19" s="237"/>
    </row>
    <row r="20" spans="1:8" s="121" customFormat="1" x14ac:dyDescent="0.45">
      <c r="A20" s="336" t="s">
        <v>342</v>
      </c>
      <c r="B20" s="119"/>
      <c r="C20" s="119"/>
      <c r="D20" s="140"/>
      <c r="E20" s="119"/>
      <c r="F20" s="94">
        <f t="shared" ref="F20:F26" si="1">ROUND(+B20*D20*E20,0)</f>
        <v>0</v>
      </c>
      <c r="H20" s="134"/>
    </row>
    <row r="21" spans="1:8" s="121" customFormat="1" x14ac:dyDescent="0.45">
      <c r="A21" s="336" t="s">
        <v>343</v>
      </c>
      <c r="B21" s="119"/>
      <c r="C21" s="119"/>
      <c r="D21" s="140"/>
      <c r="E21" s="119"/>
      <c r="F21" s="94">
        <f t="shared" si="1"/>
        <v>0</v>
      </c>
      <c r="H21" s="134"/>
    </row>
    <row r="22" spans="1:8" s="121" customFormat="1" x14ac:dyDescent="0.45">
      <c r="A22" s="336" t="s">
        <v>344</v>
      </c>
      <c r="B22" s="119"/>
      <c r="C22" s="119"/>
      <c r="D22" s="140"/>
      <c r="E22" s="119"/>
      <c r="F22" s="94">
        <f t="shared" si="1"/>
        <v>0</v>
      </c>
      <c r="H22" s="134"/>
    </row>
    <row r="23" spans="1:8" s="121" customFormat="1" x14ac:dyDescent="0.45">
      <c r="A23" s="336" t="s">
        <v>345</v>
      </c>
      <c r="B23" s="119"/>
      <c r="C23" s="119"/>
      <c r="D23" s="140"/>
      <c r="E23" s="119"/>
      <c r="F23" s="94">
        <f t="shared" si="1"/>
        <v>0</v>
      </c>
      <c r="H23" s="134"/>
    </row>
    <row r="24" spans="1:8" s="121" customFormat="1" x14ac:dyDescent="0.45">
      <c r="A24" s="336" t="s">
        <v>346</v>
      </c>
      <c r="B24" s="119"/>
      <c r="C24" s="119"/>
      <c r="D24" s="140"/>
      <c r="E24" s="119"/>
      <c r="F24" s="94">
        <f t="shared" si="1"/>
        <v>0</v>
      </c>
      <c r="H24" s="134"/>
    </row>
    <row r="25" spans="1:8" s="121" customFormat="1" x14ac:dyDescent="0.45">
      <c r="A25" s="336" t="s">
        <v>347</v>
      </c>
      <c r="B25" s="119"/>
      <c r="C25" s="119"/>
      <c r="D25" s="140"/>
      <c r="E25" s="119"/>
      <c r="F25" s="94">
        <f t="shared" si="1"/>
        <v>0</v>
      </c>
      <c r="H25" s="134"/>
    </row>
    <row r="26" spans="1:8" s="121" customFormat="1" x14ac:dyDescent="0.45">
      <c r="A26" s="299"/>
      <c r="B26" s="119"/>
      <c r="C26" s="119"/>
      <c r="D26" s="140"/>
      <c r="E26" s="119"/>
      <c r="F26" s="391">
        <f t="shared" si="1"/>
        <v>0</v>
      </c>
      <c r="H26" s="134"/>
    </row>
    <row r="27" spans="1:8" s="121" customFormat="1" x14ac:dyDescent="0.45">
      <c r="A27" s="299"/>
      <c r="B27" s="106"/>
      <c r="C27" s="106"/>
      <c r="D27" s="158"/>
      <c r="E27" s="341" t="s">
        <v>349</v>
      </c>
      <c r="F27" s="241">
        <f>ROUND(SUM(F19:F26),0)</f>
        <v>0</v>
      </c>
      <c r="H27" s="137" t="s">
        <v>450</v>
      </c>
    </row>
    <row r="28" spans="1:8" s="121" customFormat="1" x14ac:dyDescent="0.45">
      <c r="A28" s="342"/>
      <c r="B28" s="106"/>
      <c r="C28" s="106"/>
      <c r="D28" s="158"/>
      <c r="E28" s="344" t="s">
        <v>354</v>
      </c>
      <c r="F28" s="345">
        <f>F27+F18</f>
        <v>0</v>
      </c>
    </row>
    <row r="29" spans="1:8" s="121" customFormat="1" x14ac:dyDescent="0.45">
      <c r="A29" s="299"/>
      <c r="B29" s="106"/>
      <c r="C29" s="106"/>
      <c r="D29" s="158"/>
      <c r="E29" s="106"/>
      <c r="F29" s="237"/>
    </row>
    <row r="30" spans="1:8" s="121" customFormat="1" x14ac:dyDescent="0.45">
      <c r="A30" s="336" t="s">
        <v>342</v>
      </c>
      <c r="B30" s="119"/>
      <c r="C30" s="119"/>
      <c r="D30" s="140"/>
      <c r="E30" s="119"/>
      <c r="F30" s="94">
        <f t="shared" ref="F30:F36" si="2">ROUND(+B30*D30*E30,0)</f>
        <v>0</v>
      </c>
    </row>
    <row r="31" spans="1:8" s="121" customFormat="1" x14ac:dyDescent="0.45">
      <c r="A31" s="336" t="s">
        <v>343</v>
      </c>
      <c r="B31" s="119"/>
      <c r="C31" s="119"/>
      <c r="D31" s="140"/>
      <c r="E31" s="119"/>
      <c r="F31" s="94">
        <f t="shared" si="2"/>
        <v>0</v>
      </c>
    </row>
    <row r="32" spans="1:8" s="121" customFormat="1" x14ac:dyDescent="0.45">
      <c r="A32" s="336" t="s">
        <v>344</v>
      </c>
      <c r="B32" s="119"/>
      <c r="C32" s="119"/>
      <c r="D32" s="140"/>
      <c r="E32" s="119"/>
      <c r="F32" s="94">
        <f t="shared" si="2"/>
        <v>0</v>
      </c>
    </row>
    <row r="33" spans="1:8" s="121" customFormat="1" x14ac:dyDescent="0.45">
      <c r="A33" s="336" t="s">
        <v>345</v>
      </c>
      <c r="B33" s="119"/>
      <c r="C33" s="119"/>
      <c r="D33" s="140"/>
      <c r="E33" s="119"/>
      <c r="F33" s="94">
        <f t="shared" si="2"/>
        <v>0</v>
      </c>
    </row>
    <row r="34" spans="1:8" s="121" customFormat="1" x14ac:dyDescent="0.45">
      <c r="A34" s="336" t="s">
        <v>346</v>
      </c>
      <c r="B34" s="119"/>
      <c r="C34" s="119"/>
      <c r="D34" s="140"/>
      <c r="E34" s="119"/>
      <c r="F34" s="94">
        <f t="shared" si="2"/>
        <v>0</v>
      </c>
    </row>
    <row r="35" spans="1:8" s="121" customFormat="1" x14ac:dyDescent="0.45">
      <c r="A35" s="336" t="s">
        <v>347</v>
      </c>
      <c r="B35" s="119"/>
      <c r="C35" s="119"/>
      <c r="D35" s="140"/>
      <c r="E35" s="119"/>
      <c r="F35" s="94">
        <f t="shared" si="2"/>
        <v>0</v>
      </c>
    </row>
    <row r="36" spans="1:8" s="121" customFormat="1" x14ac:dyDescent="0.45">
      <c r="A36" s="296"/>
      <c r="B36" s="119"/>
      <c r="C36" s="119"/>
      <c r="D36" s="140"/>
      <c r="E36" s="119"/>
      <c r="F36" s="391">
        <f t="shared" si="2"/>
        <v>0</v>
      </c>
    </row>
    <row r="37" spans="1:8" s="121" customFormat="1" x14ac:dyDescent="0.45">
      <c r="A37" s="296"/>
      <c r="B37" s="106"/>
      <c r="C37" s="106"/>
      <c r="D37" s="230"/>
      <c r="E37" s="240" t="s">
        <v>351</v>
      </c>
      <c r="F37" s="94">
        <f>ROUND(SUM(F29:F36),0)</f>
        <v>0</v>
      </c>
      <c r="H37" s="137" t="s">
        <v>450</v>
      </c>
    </row>
    <row r="38" spans="1:8" s="121" customFormat="1" x14ac:dyDescent="0.45">
      <c r="A38" s="340"/>
      <c r="B38" s="106"/>
      <c r="C38" s="106"/>
      <c r="D38" s="158"/>
      <c r="E38" s="106"/>
      <c r="F38" s="237"/>
    </row>
    <row r="39" spans="1:8" s="121" customFormat="1" x14ac:dyDescent="0.45">
      <c r="A39" s="336" t="s">
        <v>342</v>
      </c>
      <c r="B39" s="119"/>
      <c r="C39" s="119"/>
      <c r="D39" s="140"/>
      <c r="E39" s="119"/>
      <c r="F39" s="94">
        <f t="shared" ref="F39:F45" si="3">ROUND(+B39*D39*E39,0)</f>
        <v>0</v>
      </c>
    </row>
    <row r="40" spans="1:8" s="121" customFormat="1" x14ac:dyDescent="0.45">
      <c r="A40" s="336" t="s">
        <v>343</v>
      </c>
      <c r="B40" s="119"/>
      <c r="C40" s="119"/>
      <c r="D40" s="140"/>
      <c r="E40" s="119"/>
      <c r="F40" s="94">
        <f t="shared" si="3"/>
        <v>0</v>
      </c>
    </row>
    <row r="41" spans="1:8" s="121" customFormat="1" x14ac:dyDescent="0.45">
      <c r="A41" s="336" t="s">
        <v>344</v>
      </c>
      <c r="B41" s="119"/>
      <c r="C41" s="119"/>
      <c r="D41" s="140"/>
      <c r="E41" s="119"/>
      <c r="F41" s="94">
        <f t="shared" si="3"/>
        <v>0</v>
      </c>
    </row>
    <row r="42" spans="1:8" s="121" customFormat="1" x14ac:dyDescent="0.45">
      <c r="A42" s="336" t="s">
        <v>345</v>
      </c>
      <c r="B42" s="119"/>
      <c r="C42" s="119"/>
      <c r="D42" s="140"/>
      <c r="E42" s="119"/>
      <c r="F42" s="94">
        <f t="shared" si="3"/>
        <v>0</v>
      </c>
    </row>
    <row r="43" spans="1:8" s="121" customFormat="1" x14ac:dyDescent="0.45">
      <c r="A43" s="336" t="s">
        <v>346</v>
      </c>
      <c r="B43" s="119"/>
      <c r="C43" s="119"/>
      <c r="D43" s="140"/>
      <c r="E43" s="119"/>
      <c r="F43" s="94">
        <f t="shared" si="3"/>
        <v>0</v>
      </c>
    </row>
    <row r="44" spans="1:8" s="121" customFormat="1" x14ac:dyDescent="0.45">
      <c r="A44" s="336" t="s">
        <v>347</v>
      </c>
      <c r="B44" s="119"/>
      <c r="C44" s="119"/>
      <c r="D44" s="140"/>
      <c r="E44" s="119"/>
      <c r="F44" s="94">
        <f t="shared" si="3"/>
        <v>0</v>
      </c>
    </row>
    <row r="45" spans="1:8" s="121" customFormat="1" x14ac:dyDescent="0.45">
      <c r="A45" s="340"/>
      <c r="B45" s="119"/>
      <c r="C45" s="119"/>
      <c r="D45" s="140"/>
      <c r="E45" s="119"/>
      <c r="F45" s="391">
        <f t="shared" si="3"/>
        <v>0</v>
      </c>
    </row>
    <row r="46" spans="1:8" s="121" customFormat="1" x14ac:dyDescent="0.45">
      <c r="A46" s="340"/>
      <c r="B46" s="106"/>
      <c r="C46" s="106"/>
      <c r="D46" s="230"/>
      <c r="E46" s="240" t="s">
        <v>353</v>
      </c>
      <c r="F46" s="94">
        <f>ROUND(SUM(F38:F45),0)</f>
        <v>0</v>
      </c>
      <c r="H46" s="137" t="s">
        <v>450</v>
      </c>
    </row>
    <row r="47" spans="1:8" x14ac:dyDescent="0.45">
      <c r="E47" s="344" t="s">
        <v>355</v>
      </c>
      <c r="F47" s="345">
        <f>F46+F37</f>
        <v>0</v>
      </c>
    </row>
    <row r="48" spans="1:8" x14ac:dyDescent="0.45">
      <c r="F48" s="100"/>
    </row>
    <row r="49" spans="1:16" x14ac:dyDescent="0.45">
      <c r="C49" s="559" t="s">
        <v>330</v>
      </c>
      <c r="D49" s="559"/>
      <c r="E49" s="559"/>
      <c r="F49" s="92">
        <f>+F37+F18+F27+F46</f>
        <v>0</v>
      </c>
      <c r="H49" s="163" t="s">
        <v>215</v>
      </c>
    </row>
    <row r="50" spans="1:16" s="121" customFormat="1" x14ac:dyDescent="0.45">
      <c r="A50" s="274"/>
      <c r="B50" s="106"/>
      <c r="C50" s="106"/>
      <c r="D50" s="106"/>
      <c r="E50" s="106"/>
      <c r="F50" s="152"/>
    </row>
    <row r="51" spans="1:16" s="121" customFormat="1" x14ac:dyDescent="0.45">
      <c r="A51" s="126" t="s">
        <v>331</v>
      </c>
      <c r="B51" s="127"/>
      <c r="C51" s="127"/>
      <c r="D51" s="127"/>
      <c r="E51" s="127"/>
      <c r="F51" s="128"/>
      <c r="H51" s="164" t="s">
        <v>214</v>
      </c>
    </row>
    <row r="52" spans="1:16" s="121" customFormat="1" ht="45" customHeight="1" x14ac:dyDescent="0.45">
      <c r="A52" s="582"/>
      <c r="B52" s="583"/>
      <c r="C52" s="583"/>
      <c r="D52" s="583"/>
      <c r="E52" s="583"/>
      <c r="F52" s="584"/>
      <c r="H52" s="543" t="s">
        <v>275</v>
      </c>
      <c r="I52" s="543"/>
      <c r="J52" s="543"/>
      <c r="K52" s="543"/>
      <c r="L52" s="543"/>
      <c r="M52" s="543"/>
      <c r="N52" s="543"/>
      <c r="O52" s="543"/>
      <c r="P52" s="543"/>
    </row>
    <row r="53" spans="1:16" x14ac:dyDescent="0.45">
      <c r="H53"/>
    </row>
    <row r="54" spans="1:16" s="121" customFormat="1" x14ac:dyDescent="0.45">
      <c r="A54" s="126" t="s">
        <v>332</v>
      </c>
      <c r="B54" s="131"/>
      <c r="C54" s="131"/>
      <c r="D54" s="131"/>
      <c r="E54" s="131"/>
      <c r="F54" s="132"/>
      <c r="H54" s="164" t="s">
        <v>214</v>
      </c>
    </row>
    <row r="55" spans="1:16" s="121" customFormat="1" ht="45" customHeight="1" x14ac:dyDescent="0.45">
      <c r="A55" s="572"/>
      <c r="B55" s="573"/>
      <c r="C55" s="573"/>
      <c r="D55" s="573"/>
      <c r="E55" s="573"/>
      <c r="F55" s="574"/>
      <c r="H55" s="543" t="s">
        <v>275</v>
      </c>
      <c r="I55" s="543"/>
      <c r="J55" s="543"/>
      <c r="K55" s="543"/>
      <c r="L55" s="543"/>
      <c r="M55" s="543"/>
      <c r="N55" s="543"/>
      <c r="O55" s="543"/>
      <c r="P55" s="543"/>
    </row>
    <row r="57" spans="1:16" x14ac:dyDescent="0.45">
      <c r="D57" s="27"/>
    </row>
  </sheetData>
  <sheetProtection algorithmName="SHA-512" hashValue="P52rFNj8K46hVfSMuFOYNyb6RH5jQJ9BueM3ZPajCTT5RZsZhf8dAqNMdyzEwTZ58Q6hbFP6Xmfshs/zvZa9mA==" saltValue="CiWm3MA4O3F11NzDRrEUzw==" spinCount="100000" sheet="1" formatCells="0" formatRows="0" insertRows="0" deleteRows="0" sort="0"/>
  <mergeCells count="13">
    <mergeCell ref="C49:E49"/>
    <mergeCell ref="A52:F52"/>
    <mergeCell ref="H52:P52"/>
    <mergeCell ref="A55:F55"/>
    <mergeCell ref="H55:P55"/>
    <mergeCell ref="A6:F6"/>
    <mergeCell ref="A7:F7"/>
    <mergeCell ref="A8:F8"/>
    <mergeCell ref="A1:E1"/>
    <mergeCell ref="A2:F2"/>
    <mergeCell ref="A3:F3"/>
    <mergeCell ref="A4:F4"/>
    <mergeCell ref="A5:F5"/>
  </mergeCells>
  <printOptions horizontalCentered="1"/>
  <pageMargins left="0.25" right="0.25" top="0.25" bottom="0.25" header="0.3" footer="0.3"/>
  <pageSetup fitToHeight="0" orientation="landscape" blackAndWhite="1" r:id="rId1"/>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03280-2F0A-4131-9880-A51E35C2EAFC}">
  <sheetPr>
    <pageSetUpPr fitToPage="1"/>
  </sheetPr>
  <dimension ref="A1:P35"/>
  <sheetViews>
    <sheetView zoomScaleNormal="100" zoomScaleSheetLayoutView="100" workbookViewId="0">
      <selection activeCell="A5" sqref="A5"/>
    </sheetView>
  </sheetViews>
  <sheetFormatPr defaultColWidth="9.1328125" defaultRowHeight="14.25" x14ac:dyDescent="0.45"/>
  <cols>
    <col min="1" max="1" width="55.59765625" style="8" customWidth="1"/>
    <col min="2" max="5" width="15.1328125" style="8" customWidth="1"/>
    <col min="6" max="6" width="17" style="8" customWidth="1"/>
    <col min="7" max="7" width="2.59765625" style="8" customWidth="1"/>
    <col min="8" max="16384" width="9.1328125" style="8"/>
  </cols>
  <sheetData>
    <row r="1" spans="1:8" ht="20.25" customHeight="1" x14ac:dyDescent="0.45">
      <c r="A1" s="541" t="s">
        <v>159</v>
      </c>
      <c r="B1" s="541"/>
      <c r="C1" s="541"/>
      <c r="D1" s="541"/>
      <c r="E1" s="541"/>
      <c r="F1" s="8">
        <f>+'Section A'!B2</f>
        <v>0</v>
      </c>
    </row>
    <row r="2" spans="1:8" ht="42" customHeight="1" x14ac:dyDescent="0.45">
      <c r="A2" s="542" t="s">
        <v>321</v>
      </c>
      <c r="B2" s="542"/>
      <c r="C2" s="542"/>
      <c r="D2" s="542"/>
      <c r="E2" s="542"/>
      <c r="F2" s="542"/>
    </row>
    <row r="3" spans="1:8" x14ac:dyDescent="0.45">
      <c r="A3" s="13"/>
      <c r="B3" s="13"/>
      <c r="C3" s="13"/>
      <c r="D3" s="13"/>
      <c r="E3" s="13"/>
      <c r="F3" s="13"/>
    </row>
    <row r="4" spans="1:8" x14ac:dyDescent="0.45">
      <c r="A4" s="276" t="s">
        <v>52</v>
      </c>
      <c r="B4" s="276" t="s">
        <v>36</v>
      </c>
      <c r="C4" s="276" t="s">
        <v>35</v>
      </c>
      <c r="D4" s="276" t="s">
        <v>25</v>
      </c>
      <c r="E4" s="276" t="s">
        <v>24</v>
      </c>
      <c r="F4" s="276" t="s">
        <v>274</v>
      </c>
      <c r="H4" s="164" t="s">
        <v>213</v>
      </c>
    </row>
    <row r="5" spans="1:8" s="121" customFormat="1" x14ac:dyDescent="0.45">
      <c r="A5" s="271"/>
      <c r="B5" s="119"/>
      <c r="C5" s="119"/>
      <c r="D5" s="140"/>
      <c r="E5" s="119"/>
      <c r="F5" s="94">
        <f>ROUND(+B5*D5*E5,0)</f>
        <v>0</v>
      </c>
      <c r="H5" s="134"/>
    </row>
    <row r="6" spans="1:8" s="121" customFormat="1" x14ac:dyDescent="0.45">
      <c r="A6" s="296"/>
      <c r="B6" s="119"/>
      <c r="C6" s="119"/>
      <c r="D6" s="140"/>
      <c r="E6" s="119"/>
      <c r="F6" s="94">
        <f t="shared" ref="F6:F8" si="0">ROUND(+B6*D6*E6,0)</f>
        <v>0</v>
      </c>
      <c r="H6" s="134"/>
    </row>
    <row r="7" spans="1:8" s="121" customFormat="1" x14ac:dyDescent="0.45">
      <c r="A7" s="296"/>
      <c r="B7" s="119"/>
      <c r="C7" s="119"/>
      <c r="D7" s="140"/>
      <c r="E7" s="119"/>
      <c r="F7" s="94">
        <f t="shared" si="0"/>
        <v>0</v>
      </c>
      <c r="H7" s="134"/>
    </row>
    <row r="8" spans="1:8" s="121" customFormat="1" x14ac:dyDescent="0.45">
      <c r="A8" s="296"/>
      <c r="B8" s="119"/>
      <c r="C8" s="119"/>
      <c r="D8" s="140"/>
      <c r="E8" s="119"/>
      <c r="F8" s="391">
        <f t="shared" si="0"/>
        <v>0</v>
      </c>
      <c r="H8" s="134"/>
    </row>
    <row r="9" spans="1:8" s="121" customFormat="1" x14ac:dyDescent="0.45">
      <c r="A9" s="296"/>
      <c r="B9" s="106"/>
      <c r="C9" s="106"/>
      <c r="D9" s="158"/>
      <c r="E9" s="341" t="s">
        <v>348</v>
      </c>
      <c r="F9" s="241">
        <f>ROUND(SUM(F5:F8),0)</f>
        <v>0</v>
      </c>
      <c r="H9" s="137" t="s">
        <v>450</v>
      </c>
    </row>
    <row r="10" spans="1:8" s="121" customFormat="1" x14ac:dyDescent="0.45">
      <c r="A10" s="296"/>
      <c r="B10" s="106"/>
      <c r="C10" s="106"/>
      <c r="D10" s="158"/>
      <c r="E10" s="106"/>
      <c r="F10" s="237"/>
    </row>
    <row r="11" spans="1:8" s="121" customFormat="1" x14ac:dyDescent="0.45">
      <c r="A11" s="299"/>
      <c r="B11" s="119"/>
      <c r="C11" s="119"/>
      <c r="D11" s="140"/>
      <c r="E11" s="119"/>
      <c r="F11" s="94">
        <f t="shared" ref="F11:F14" si="1">ROUND(+B11*D11*E11,0)</f>
        <v>0</v>
      </c>
      <c r="H11" s="134"/>
    </row>
    <row r="12" spans="1:8" s="121" customFormat="1" x14ac:dyDescent="0.45">
      <c r="A12" s="299"/>
      <c r="B12" s="119"/>
      <c r="C12" s="119"/>
      <c r="D12" s="140"/>
      <c r="E12" s="119"/>
      <c r="F12" s="94">
        <f t="shared" si="1"/>
        <v>0</v>
      </c>
      <c r="H12" s="134"/>
    </row>
    <row r="13" spans="1:8" s="121" customFormat="1" x14ac:dyDescent="0.45">
      <c r="A13" s="299"/>
      <c r="B13" s="119"/>
      <c r="C13" s="119"/>
      <c r="D13" s="140"/>
      <c r="E13" s="119"/>
      <c r="F13" s="94">
        <f t="shared" si="1"/>
        <v>0</v>
      </c>
      <c r="H13" s="134"/>
    </row>
    <row r="14" spans="1:8" s="121" customFormat="1" x14ac:dyDescent="0.45">
      <c r="A14" s="299"/>
      <c r="B14" s="119"/>
      <c r="C14" s="119"/>
      <c r="D14" s="140"/>
      <c r="E14" s="119"/>
      <c r="F14" s="391">
        <f t="shared" si="1"/>
        <v>0</v>
      </c>
      <c r="H14" s="134"/>
    </row>
    <row r="15" spans="1:8" s="121" customFormat="1" x14ac:dyDescent="0.45">
      <c r="A15" s="299"/>
      <c r="B15" s="106"/>
      <c r="C15" s="106"/>
      <c r="D15" s="158"/>
      <c r="E15" s="341" t="s">
        <v>349</v>
      </c>
      <c r="F15" s="241">
        <f>ROUND(SUM(F10:F14),0)</f>
        <v>0</v>
      </c>
      <c r="H15" s="137" t="s">
        <v>450</v>
      </c>
    </row>
    <row r="16" spans="1:8" s="121" customFormat="1" x14ac:dyDescent="0.45">
      <c r="A16" s="342"/>
      <c r="B16" s="106"/>
      <c r="C16" s="106"/>
      <c r="D16" s="158"/>
      <c r="E16" s="344" t="s">
        <v>354</v>
      </c>
      <c r="F16" s="345">
        <f>F15+F9</f>
        <v>0</v>
      </c>
    </row>
    <row r="17" spans="1:16" s="121" customFormat="1" x14ac:dyDescent="0.45">
      <c r="A17" s="299"/>
      <c r="B17" s="106"/>
      <c r="C17" s="106"/>
      <c r="D17" s="158"/>
      <c r="E17" s="106"/>
      <c r="F17" s="237"/>
    </row>
    <row r="18" spans="1:16" s="121" customFormat="1" x14ac:dyDescent="0.45">
      <c r="A18" s="296"/>
      <c r="B18" s="119"/>
      <c r="C18" s="119"/>
      <c r="D18" s="140"/>
      <c r="E18" s="119"/>
      <c r="F18" s="94">
        <f t="shared" ref="F18:F19" si="2">ROUND(+B18*D18*E18,0)</f>
        <v>0</v>
      </c>
    </row>
    <row r="19" spans="1:16" s="121" customFormat="1" x14ac:dyDescent="0.45">
      <c r="A19" s="296"/>
      <c r="B19" s="119"/>
      <c r="C19" s="119"/>
      <c r="D19" s="140"/>
      <c r="E19" s="119"/>
      <c r="F19" s="391">
        <f t="shared" si="2"/>
        <v>0</v>
      </c>
    </row>
    <row r="20" spans="1:16" s="121" customFormat="1" x14ac:dyDescent="0.45">
      <c r="A20" s="296"/>
      <c r="B20" s="106"/>
      <c r="C20" s="106"/>
      <c r="D20" s="230"/>
      <c r="E20" s="240" t="s">
        <v>351</v>
      </c>
      <c r="F20" s="94">
        <f>ROUND(SUM(F17:F19),0)</f>
        <v>0</v>
      </c>
      <c r="H20" s="137" t="s">
        <v>450</v>
      </c>
    </row>
    <row r="21" spans="1:16" s="121" customFormat="1" x14ac:dyDescent="0.45">
      <c r="A21" s="340"/>
      <c r="B21" s="106"/>
      <c r="C21" s="106"/>
      <c r="D21" s="158"/>
      <c r="E21" s="106"/>
      <c r="F21" s="237"/>
    </row>
    <row r="22" spans="1:16" s="121" customFormat="1" x14ac:dyDescent="0.45">
      <c r="A22" s="340"/>
      <c r="B22" s="119"/>
      <c r="C22" s="119"/>
      <c r="D22" s="140"/>
      <c r="E22" s="119"/>
      <c r="F22" s="94">
        <f t="shared" ref="F22:F23" si="3">ROUND(+B22*D22*E22,0)</f>
        <v>0</v>
      </c>
    </row>
    <row r="23" spans="1:16" s="121" customFormat="1" x14ac:dyDescent="0.45">
      <c r="A23" s="340"/>
      <c r="B23" s="119"/>
      <c r="C23" s="119"/>
      <c r="D23" s="140"/>
      <c r="E23" s="119"/>
      <c r="F23" s="391">
        <f t="shared" si="3"/>
        <v>0</v>
      </c>
    </row>
    <row r="24" spans="1:16" s="121" customFormat="1" x14ac:dyDescent="0.45">
      <c r="A24" s="340"/>
      <c r="B24" s="106"/>
      <c r="C24" s="106"/>
      <c r="D24" s="230"/>
      <c r="E24" s="240" t="s">
        <v>353</v>
      </c>
      <c r="F24" s="94">
        <f>ROUND(SUM(F21:F23),0)</f>
        <v>0</v>
      </c>
      <c r="H24" s="137" t="s">
        <v>450</v>
      </c>
    </row>
    <row r="25" spans="1:16" x14ac:dyDescent="0.45">
      <c r="E25" s="344" t="s">
        <v>355</v>
      </c>
      <c r="F25" s="345">
        <f>F24+F20</f>
        <v>0</v>
      </c>
    </row>
    <row r="26" spans="1:16" x14ac:dyDescent="0.45">
      <c r="F26" s="100"/>
    </row>
    <row r="27" spans="1:16" x14ac:dyDescent="0.45">
      <c r="C27" s="559" t="s">
        <v>327</v>
      </c>
      <c r="D27" s="559"/>
      <c r="E27" s="559"/>
      <c r="F27" s="92">
        <f>+F20+F9+F15+F24</f>
        <v>0</v>
      </c>
      <c r="H27" s="163" t="s">
        <v>215</v>
      </c>
    </row>
    <row r="28" spans="1:16" s="121" customFormat="1" x14ac:dyDescent="0.45">
      <c r="A28" s="274"/>
      <c r="B28" s="106"/>
      <c r="C28" s="106"/>
      <c r="D28" s="106"/>
      <c r="E28" s="106"/>
      <c r="F28" s="152"/>
    </row>
    <row r="29" spans="1:16" s="121" customFormat="1" x14ac:dyDescent="0.45">
      <c r="A29" s="126" t="s">
        <v>328</v>
      </c>
      <c r="B29" s="127"/>
      <c r="C29" s="127"/>
      <c r="D29" s="127"/>
      <c r="E29" s="127"/>
      <c r="F29" s="128"/>
      <c r="H29" s="164" t="s">
        <v>214</v>
      </c>
    </row>
    <row r="30" spans="1:16" s="121" customFormat="1" ht="45" customHeight="1" x14ac:dyDescent="0.45">
      <c r="A30" s="582"/>
      <c r="B30" s="583"/>
      <c r="C30" s="583"/>
      <c r="D30" s="583"/>
      <c r="E30" s="583"/>
      <c r="F30" s="584"/>
      <c r="H30" s="543" t="s">
        <v>275</v>
      </c>
      <c r="I30" s="543"/>
      <c r="J30" s="543"/>
      <c r="K30" s="543"/>
      <c r="L30" s="543"/>
      <c r="M30" s="543"/>
      <c r="N30" s="543"/>
      <c r="O30" s="543"/>
      <c r="P30" s="543"/>
    </row>
    <row r="31" spans="1:16" x14ac:dyDescent="0.45">
      <c r="H31"/>
    </row>
    <row r="32" spans="1:16" s="121" customFormat="1" x14ac:dyDescent="0.45">
      <c r="A32" s="126" t="s">
        <v>329</v>
      </c>
      <c r="B32" s="131"/>
      <c r="C32" s="131"/>
      <c r="D32" s="131"/>
      <c r="E32" s="131"/>
      <c r="F32" s="132"/>
      <c r="H32" s="164" t="s">
        <v>214</v>
      </c>
    </row>
    <row r="33" spans="1:16" s="121" customFormat="1" ht="45" customHeight="1" x14ac:dyDescent="0.45">
      <c r="A33" s="572"/>
      <c r="B33" s="573"/>
      <c r="C33" s="573"/>
      <c r="D33" s="573"/>
      <c r="E33" s="573"/>
      <c r="F33" s="574"/>
      <c r="H33" s="543" t="s">
        <v>275</v>
      </c>
      <c r="I33" s="543"/>
      <c r="J33" s="543"/>
      <c r="K33" s="543"/>
      <c r="L33" s="543"/>
      <c r="M33" s="543"/>
      <c r="N33" s="543"/>
      <c r="O33" s="543"/>
      <c r="P33" s="543"/>
    </row>
    <row r="35" spans="1:16" x14ac:dyDescent="0.45">
      <c r="D35" s="27"/>
    </row>
  </sheetData>
  <sheetProtection algorithmName="SHA-512" hashValue="LTQRDEHniZl6ZspcJhB2pqNm30VagYOEN9nHsmGuGyhhnUaUGdmqYdB4Zn1oUVUQxsZxShpkPSTi/TxG1+Z+Rw==" saltValue="FHTxaoo2hi4KtwvQ9RMYJQ==" spinCount="100000" sheet="1" formatCells="0" formatRows="0" insertRows="0" deleteRows="0" sort="0"/>
  <mergeCells count="7">
    <mergeCell ref="A33:F33"/>
    <mergeCell ref="H33:P33"/>
    <mergeCell ref="A1:E1"/>
    <mergeCell ref="A2:F2"/>
    <mergeCell ref="C27:E27"/>
    <mergeCell ref="A30:F30"/>
    <mergeCell ref="H30:P30"/>
  </mergeCells>
  <printOptions horizontalCentered="1"/>
  <pageMargins left="0.25" right="0.25" top="0.25" bottom="0.25" header="0.3" footer="0.3"/>
  <pageSetup fitToHeight="0" orientation="landscape" blackAndWhite="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4016D-33D2-4EB8-A906-9FE91B8E9815}">
  <sheetPr>
    <pageSetUpPr fitToPage="1"/>
  </sheetPr>
  <dimension ref="A1:P35"/>
  <sheetViews>
    <sheetView zoomScaleNormal="100" zoomScaleSheetLayoutView="100" workbookViewId="0">
      <selection activeCell="A5" sqref="A5"/>
    </sheetView>
  </sheetViews>
  <sheetFormatPr defaultColWidth="9.1328125" defaultRowHeight="14.25" x14ac:dyDescent="0.45"/>
  <cols>
    <col min="1" max="1" width="55.59765625" style="8" customWidth="1"/>
    <col min="2" max="5" width="15.1328125" style="8" customWidth="1"/>
    <col min="6" max="6" width="17" style="8" customWidth="1"/>
    <col min="7" max="7" width="2.59765625" style="8" customWidth="1"/>
    <col min="8" max="16384" width="9.1328125" style="8"/>
  </cols>
  <sheetData>
    <row r="1" spans="1:8" ht="20.25" customHeight="1" x14ac:dyDescent="0.45">
      <c r="A1" s="541" t="s">
        <v>159</v>
      </c>
      <c r="B1" s="541"/>
      <c r="C1" s="541"/>
      <c r="D1" s="541"/>
      <c r="E1" s="541"/>
      <c r="F1" s="8">
        <f>+'Section A'!B2</f>
        <v>0</v>
      </c>
    </row>
    <row r="2" spans="1:8" ht="56.1" customHeight="1" x14ac:dyDescent="0.45">
      <c r="A2" s="542" t="s">
        <v>322</v>
      </c>
      <c r="B2" s="542"/>
      <c r="C2" s="542"/>
      <c r="D2" s="542"/>
      <c r="E2" s="542"/>
      <c r="F2" s="542"/>
    </row>
    <row r="3" spans="1:8" x14ac:dyDescent="0.45">
      <c r="A3" s="13"/>
      <c r="B3" s="13"/>
      <c r="C3" s="13"/>
      <c r="D3" s="13"/>
      <c r="E3" s="13"/>
      <c r="F3" s="13"/>
    </row>
    <row r="4" spans="1:8" x14ac:dyDescent="0.45">
      <c r="A4" s="276" t="s">
        <v>52</v>
      </c>
      <c r="B4" s="276" t="s">
        <v>36</v>
      </c>
      <c r="C4" s="276" t="s">
        <v>35</v>
      </c>
      <c r="D4" s="276" t="s">
        <v>25</v>
      </c>
      <c r="E4" s="276" t="s">
        <v>24</v>
      </c>
      <c r="F4" s="276" t="s">
        <v>274</v>
      </c>
      <c r="H4" s="164" t="s">
        <v>213</v>
      </c>
    </row>
    <row r="5" spans="1:8" s="121" customFormat="1" x14ac:dyDescent="0.45">
      <c r="A5" s="271"/>
      <c r="B5" s="346"/>
      <c r="C5" s="346"/>
      <c r="D5" s="347"/>
      <c r="E5" s="346"/>
      <c r="F5" s="94">
        <f>ROUND(+B5*D5*E5,0)</f>
        <v>0</v>
      </c>
      <c r="H5" s="134"/>
    </row>
    <row r="6" spans="1:8" s="121" customFormat="1" x14ac:dyDescent="0.45">
      <c r="A6" s="296"/>
      <c r="B6" s="346"/>
      <c r="C6" s="346"/>
      <c r="D6" s="347"/>
      <c r="E6" s="346"/>
      <c r="F6" s="94">
        <f t="shared" ref="F6:F8" si="0">ROUND(+B6*D6*E6,0)</f>
        <v>0</v>
      </c>
      <c r="H6" s="134"/>
    </row>
    <row r="7" spans="1:8" s="121" customFormat="1" x14ac:dyDescent="0.45">
      <c r="A7" s="296"/>
      <c r="B7" s="119"/>
      <c r="C7" s="119"/>
      <c r="D7" s="140"/>
      <c r="E7" s="119"/>
      <c r="F7" s="94">
        <f t="shared" si="0"/>
        <v>0</v>
      </c>
      <c r="H7" s="134"/>
    </row>
    <row r="8" spans="1:8" s="121" customFormat="1" x14ac:dyDescent="0.45">
      <c r="A8" s="296"/>
      <c r="B8" s="119"/>
      <c r="C8" s="119"/>
      <c r="D8" s="140"/>
      <c r="E8" s="119"/>
      <c r="F8" s="391">
        <f t="shared" si="0"/>
        <v>0</v>
      </c>
      <c r="H8" s="137"/>
    </row>
    <row r="9" spans="1:8" s="121" customFormat="1" x14ac:dyDescent="0.45">
      <c r="A9" s="296"/>
      <c r="B9" s="106"/>
      <c r="C9" s="106"/>
      <c r="D9" s="158"/>
      <c r="E9" s="341" t="s">
        <v>348</v>
      </c>
      <c r="F9" s="241">
        <f>ROUND(SUM(F5:F8),0)</f>
        <v>0</v>
      </c>
      <c r="H9" s="137" t="s">
        <v>450</v>
      </c>
    </row>
    <row r="10" spans="1:8" s="121" customFormat="1" x14ac:dyDescent="0.45">
      <c r="A10" s="299"/>
      <c r="B10" s="106"/>
      <c r="C10" s="106"/>
      <c r="D10" s="158"/>
      <c r="E10" s="106"/>
      <c r="F10" s="237"/>
    </row>
    <row r="11" spans="1:8" s="121" customFormat="1" x14ac:dyDescent="0.45">
      <c r="A11" s="299"/>
      <c r="B11" s="119"/>
      <c r="C11" s="119"/>
      <c r="D11" s="140"/>
      <c r="E11" s="119"/>
      <c r="F11" s="94">
        <f t="shared" ref="F11:F14" si="1">ROUND(+B11*D11*E11,0)</f>
        <v>0</v>
      </c>
      <c r="H11" s="134"/>
    </row>
    <row r="12" spans="1:8" s="121" customFormat="1" x14ac:dyDescent="0.45">
      <c r="A12" s="299"/>
      <c r="B12" s="119"/>
      <c r="C12" s="119"/>
      <c r="D12" s="140"/>
      <c r="E12" s="119"/>
      <c r="F12" s="94">
        <f t="shared" si="1"/>
        <v>0</v>
      </c>
      <c r="H12" s="134"/>
    </row>
    <row r="13" spans="1:8" s="121" customFormat="1" x14ac:dyDescent="0.45">
      <c r="A13" s="299"/>
      <c r="B13" s="119"/>
      <c r="C13" s="119"/>
      <c r="D13" s="140"/>
      <c r="E13" s="119"/>
      <c r="F13" s="94">
        <f t="shared" si="1"/>
        <v>0</v>
      </c>
      <c r="H13" s="134"/>
    </row>
    <row r="14" spans="1:8" s="121" customFormat="1" x14ac:dyDescent="0.45">
      <c r="A14" s="299"/>
      <c r="B14" s="119"/>
      <c r="C14" s="119"/>
      <c r="D14" s="140"/>
      <c r="E14" s="119"/>
      <c r="F14" s="391">
        <f t="shared" si="1"/>
        <v>0</v>
      </c>
      <c r="H14" s="134"/>
    </row>
    <row r="15" spans="1:8" s="121" customFormat="1" x14ac:dyDescent="0.45">
      <c r="A15" s="299"/>
      <c r="B15" s="106"/>
      <c r="C15" s="106"/>
      <c r="D15" s="158"/>
      <c r="E15" s="341" t="s">
        <v>349</v>
      </c>
      <c r="F15" s="241">
        <f>ROUND(SUM(F10:F14),0)</f>
        <v>0</v>
      </c>
      <c r="H15" s="137" t="s">
        <v>450</v>
      </c>
    </row>
    <row r="16" spans="1:8" s="121" customFormat="1" x14ac:dyDescent="0.45">
      <c r="A16" s="342"/>
      <c r="B16" s="106"/>
      <c r="C16" s="106"/>
      <c r="D16" s="158"/>
      <c r="E16" s="344" t="s">
        <v>354</v>
      </c>
      <c r="F16" s="345">
        <f>F15+F9</f>
        <v>0</v>
      </c>
    </row>
    <row r="17" spans="1:16" s="121" customFormat="1" x14ac:dyDescent="0.45">
      <c r="A17" s="299"/>
      <c r="B17" s="106"/>
      <c r="C17" s="106"/>
      <c r="D17" s="158"/>
      <c r="E17" s="106"/>
      <c r="F17" s="237"/>
    </row>
    <row r="18" spans="1:16" s="121" customFormat="1" x14ac:dyDescent="0.45">
      <c r="A18" s="296"/>
      <c r="B18" s="119"/>
      <c r="C18" s="119"/>
      <c r="D18" s="140"/>
      <c r="E18" s="119"/>
      <c r="F18" s="94">
        <f t="shared" ref="F18:F19" si="2">ROUND(+B18*D18*E18,0)</f>
        <v>0</v>
      </c>
    </row>
    <row r="19" spans="1:16" s="121" customFormat="1" x14ac:dyDescent="0.45">
      <c r="A19" s="296"/>
      <c r="B19" s="119"/>
      <c r="C19" s="119"/>
      <c r="D19" s="140"/>
      <c r="E19" s="119"/>
      <c r="F19" s="391">
        <f t="shared" si="2"/>
        <v>0</v>
      </c>
    </row>
    <row r="20" spans="1:16" s="121" customFormat="1" x14ac:dyDescent="0.45">
      <c r="A20" s="296"/>
      <c r="B20" s="106"/>
      <c r="C20" s="106"/>
      <c r="D20" s="230"/>
      <c r="E20" s="240" t="s">
        <v>351</v>
      </c>
      <c r="F20" s="94">
        <f>ROUND(SUM(F17:F19),0)</f>
        <v>0</v>
      </c>
      <c r="H20" s="137" t="s">
        <v>450</v>
      </c>
    </row>
    <row r="21" spans="1:16" s="121" customFormat="1" x14ac:dyDescent="0.45">
      <c r="A21" s="340"/>
      <c r="B21" s="106"/>
      <c r="C21" s="106"/>
      <c r="D21" s="158"/>
      <c r="E21" s="106"/>
      <c r="F21" s="237"/>
    </row>
    <row r="22" spans="1:16" s="121" customFormat="1" x14ac:dyDescent="0.45">
      <c r="A22" s="340"/>
      <c r="B22" s="119"/>
      <c r="C22" s="119"/>
      <c r="D22" s="140"/>
      <c r="E22" s="119"/>
      <c r="F22" s="94">
        <f t="shared" ref="F22:F23" si="3">ROUND(+B22*D22*E22,0)</f>
        <v>0</v>
      </c>
    </row>
    <row r="23" spans="1:16" s="121" customFormat="1" x14ac:dyDescent="0.45">
      <c r="A23" s="340"/>
      <c r="B23" s="119"/>
      <c r="C23" s="119"/>
      <c r="D23" s="140"/>
      <c r="E23" s="119"/>
      <c r="F23" s="391">
        <f t="shared" si="3"/>
        <v>0</v>
      </c>
    </row>
    <row r="24" spans="1:16" s="121" customFormat="1" x14ac:dyDescent="0.45">
      <c r="A24" s="340"/>
      <c r="B24" s="106"/>
      <c r="C24" s="106"/>
      <c r="D24" s="230"/>
      <c r="E24" s="240" t="s">
        <v>352</v>
      </c>
      <c r="F24" s="94">
        <f>ROUND(SUM(F21:F23),0)</f>
        <v>0</v>
      </c>
      <c r="H24" s="137" t="s">
        <v>450</v>
      </c>
    </row>
    <row r="25" spans="1:16" x14ac:dyDescent="0.45">
      <c r="E25" s="344" t="s">
        <v>355</v>
      </c>
      <c r="F25" s="345">
        <f>F24+F20</f>
        <v>0</v>
      </c>
    </row>
    <row r="26" spans="1:16" x14ac:dyDescent="0.45">
      <c r="F26" s="100"/>
    </row>
    <row r="27" spans="1:16" x14ac:dyDescent="0.45">
      <c r="C27" s="559" t="s">
        <v>324</v>
      </c>
      <c r="D27" s="559"/>
      <c r="E27" s="559"/>
      <c r="F27" s="92">
        <f>+F20+F9+F15+F24</f>
        <v>0</v>
      </c>
      <c r="H27" s="163" t="s">
        <v>215</v>
      </c>
    </row>
    <row r="28" spans="1:16" s="121" customFormat="1" x14ac:dyDescent="0.45">
      <c r="A28" s="274"/>
      <c r="B28" s="106"/>
      <c r="C28" s="106"/>
      <c r="D28" s="106"/>
      <c r="E28" s="106"/>
      <c r="F28" s="152"/>
    </row>
    <row r="29" spans="1:16" s="121" customFormat="1" x14ac:dyDescent="0.45">
      <c r="A29" s="126" t="s">
        <v>325</v>
      </c>
      <c r="B29" s="127"/>
      <c r="C29" s="127"/>
      <c r="D29" s="127"/>
      <c r="E29" s="127"/>
      <c r="F29" s="128"/>
      <c r="H29" s="164" t="s">
        <v>214</v>
      </c>
    </row>
    <row r="30" spans="1:16" s="121" customFormat="1" ht="45" customHeight="1" x14ac:dyDescent="0.45">
      <c r="A30" s="582"/>
      <c r="B30" s="583"/>
      <c r="C30" s="583"/>
      <c r="D30" s="583"/>
      <c r="E30" s="583"/>
      <c r="F30" s="584"/>
      <c r="H30" s="543" t="s">
        <v>275</v>
      </c>
      <c r="I30" s="543"/>
      <c r="J30" s="543"/>
      <c r="K30" s="543"/>
      <c r="L30" s="543"/>
      <c r="M30" s="543"/>
      <c r="N30" s="543"/>
      <c r="O30" s="543"/>
      <c r="P30" s="543"/>
    </row>
    <row r="31" spans="1:16" x14ac:dyDescent="0.45">
      <c r="H31"/>
    </row>
    <row r="32" spans="1:16" s="121" customFormat="1" x14ac:dyDescent="0.45">
      <c r="A32" s="126" t="s">
        <v>326</v>
      </c>
      <c r="B32" s="131"/>
      <c r="C32" s="131"/>
      <c r="D32" s="131"/>
      <c r="E32" s="131"/>
      <c r="F32" s="132"/>
      <c r="H32" s="164" t="s">
        <v>214</v>
      </c>
    </row>
    <row r="33" spans="1:16" s="121" customFormat="1" ht="45" customHeight="1" x14ac:dyDescent="0.45">
      <c r="A33" s="572"/>
      <c r="B33" s="573"/>
      <c r="C33" s="573"/>
      <c r="D33" s="573"/>
      <c r="E33" s="573"/>
      <c r="F33" s="574"/>
      <c r="H33" s="543" t="s">
        <v>275</v>
      </c>
      <c r="I33" s="543"/>
      <c r="J33" s="543"/>
      <c r="K33" s="543"/>
      <c r="L33" s="543"/>
      <c r="M33" s="543"/>
      <c r="N33" s="543"/>
      <c r="O33" s="543"/>
      <c r="P33" s="543"/>
    </row>
    <row r="35" spans="1:16" x14ac:dyDescent="0.45">
      <c r="D35" s="27"/>
    </row>
  </sheetData>
  <sheetProtection algorithmName="SHA-512" hashValue="LkLT8rtJQk4rG6xZ2rwRv+7dMl/zh7C1qQNpoXMvH2mzVDh2HZkeAUM1yncAW8oD5h1OxIK192NQISaH3VA/nQ==" saltValue="mXCh8GEpwh8xG8TRBK+hoA==" spinCount="100000" sheet="1" formatCells="0" formatRows="0" insertRows="0" deleteRows="0" sort="0"/>
  <mergeCells count="7">
    <mergeCell ref="A33:F33"/>
    <mergeCell ref="H33:P33"/>
    <mergeCell ref="A1:E1"/>
    <mergeCell ref="A2:F2"/>
    <mergeCell ref="C27:E27"/>
    <mergeCell ref="A30:F30"/>
    <mergeCell ref="H30:P30"/>
  </mergeCells>
  <printOptions horizontalCentered="1"/>
  <pageMargins left="0.25" right="0.25" top="0.25" bottom="0.25" header="0.3" footer="0.3"/>
  <pageSetup fitToHeight="0" orientation="landscape" blackAndWhite="1"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19"/>
  <sheetViews>
    <sheetView zoomScaleNormal="100" zoomScaleSheetLayoutView="100" workbookViewId="0">
      <selection activeCell="B5" sqref="B5"/>
    </sheetView>
  </sheetViews>
  <sheetFormatPr defaultRowHeight="14.25" x14ac:dyDescent="0.45"/>
  <cols>
    <col min="1" max="1" width="76.265625" customWidth="1"/>
    <col min="2" max="3" width="18.73046875" customWidth="1"/>
    <col min="4" max="4" width="19.73046875" customWidth="1"/>
    <col min="5" max="5" width="3" customWidth="1"/>
  </cols>
  <sheetData>
    <row r="1" spans="1:14" ht="21.75" customHeight="1" x14ac:dyDescent="0.45">
      <c r="A1" s="541" t="s">
        <v>159</v>
      </c>
      <c r="B1" s="541"/>
      <c r="C1" s="541"/>
      <c r="D1" s="8">
        <f>+'Section A'!B2</f>
        <v>0</v>
      </c>
    </row>
    <row r="2" spans="1:14" ht="54.75" customHeight="1" x14ac:dyDescent="0.45">
      <c r="A2" s="549" t="s">
        <v>225</v>
      </c>
      <c r="B2" s="549"/>
      <c r="C2" s="549"/>
      <c r="D2" s="549"/>
    </row>
    <row r="3" spans="1:14" ht="42" customHeight="1" x14ac:dyDescent="0.45">
      <c r="A3" s="560" t="s">
        <v>323</v>
      </c>
      <c r="B3" s="560"/>
      <c r="C3" s="560"/>
      <c r="D3" s="560"/>
    </row>
    <row r="4" spans="1:14" ht="15" customHeight="1" x14ac:dyDescent="0.45">
      <c r="A4" s="268" t="s">
        <v>52</v>
      </c>
      <c r="B4" s="24" t="s">
        <v>62</v>
      </c>
      <c r="C4" s="24" t="s">
        <v>63</v>
      </c>
      <c r="D4" s="258" t="s">
        <v>261</v>
      </c>
    </row>
    <row r="5" spans="1:14" s="134" customFormat="1" x14ac:dyDescent="0.45">
      <c r="A5" s="396" t="s">
        <v>448</v>
      </c>
      <c r="B5" s="158"/>
      <c r="C5" s="161"/>
      <c r="D5" s="94">
        <f>ROUND(B5*C5,0)</f>
        <v>0</v>
      </c>
    </row>
    <row r="6" spans="1:14" s="134" customFormat="1" x14ac:dyDescent="0.45">
      <c r="A6" s="397" t="s">
        <v>449</v>
      </c>
      <c r="B6" s="158"/>
      <c r="C6" s="161"/>
      <c r="D6" s="391">
        <f>ROUND(B6*C6,0)</f>
        <v>0</v>
      </c>
    </row>
    <row r="7" spans="1:14" s="134" customFormat="1" x14ac:dyDescent="0.45">
      <c r="A7" s="267"/>
      <c r="B7" s="228"/>
      <c r="C7" s="242" t="s">
        <v>32</v>
      </c>
      <c r="D7" s="94">
        <f>ROUND(SUM(D5:D6),0)</f>
        <v>0</v>
      </c>
      <c r="F7" s="137" t="s">
        <v>450</v>
      </c>
    </row>
    <row r="8" spans="1:14" s="134" customFormat="1" x14ac:dyDescent="0.45">
      <c r="A8" s="267"/>
      <c r="B8" s="121"/>
      <c r="C8" s="121"/>
      <c r="D8" s="238"/>
    </row>
    <row r="9" spans="1:14" s="134" customFormat="1" x14ac:dyDescent="0.45">
      <c r="A9" s="267"/>
      <c r="B9" s="158"/>
      <c r="C9" s="161"/>
      <c r="D9" s="94">
        <f t="shared" ref="D9:D10" si="0">ROUND(B9*C9,0)</f>
        <v>0</v>
      </c>
    </row>
    <row r="10" spans="1:14" s="134" customFormat="1" x14ac:dyDescent="0.45">
      <c r="A10" s="267"/>
      <c r="B10" s="158"/>
      <c r="C10" s="161"/>
      <c r="D10" s="391">
        <f t="shared" si="0"/>
        <v>0</v>
      </c>
    </row>
    <row r="11" spans="1:14" s="134" customFormat="1" x14ac:dyDescent="0.45">
      <c r="A11" s="275"/>
      <c r="B11" s="227"/>
      <c r="C11" s="240" t="s">
        <v>27</v>
      </c>
      <c r="D11" s="94">
        <f>ROUND(SUM(D8:D10),0)</f>
        <v>0</v>
      </c>
      <c r="F11" s="137" t="s">
        <v>450</v>
      </c>
    </row>
    <row r="12" spans="1:14" x14ac:dyDescent="0.45">
      <c r="A12" s="8"/>
      <c r="B12" s="8"/>
      <c r="C12" s="8"/>
      <c r="D12" s="100"/>
    </row>
    <row r="13" spans="1:14" x14ac:dyDescent="0.45">
      <c r="A13" s="8"/>
      <c r="B13" s="559" t="s">
        <v>73</v>
      </c>
      <c r="C13" s="559"/>
      <c r="D13" s="92">
        <f>+D11+D7</f>
        <v>0</v>
      </c>
      <c r="F13" s="163" t="s">
        <v>215</v>
      </c>
    </row>
    <row r="14" spans="1:14" s="134" customFormat="1" x14ac:dyDescent="0.45">
      <c r="A14" s="275"/>
      <c r="B14" s="121"/>
      <c r="C14" s="155"/>
      <c r="D14" s="125"/>
    </row>
    <row r="15" spans="1:14" s="134" customFormat="1" x14ac:dyDescent="0.45">
      <c r="A15" s="126" t="s">
        <v>64</v>
      </c>
      <c r="B15" s="127"/>
      <c r="C15" s="127"/>
      <c r="D15" s="128"/>
      <c r="F15" s="164" t="s">
        <v>214</v>
      </c>
    </row>
    <row r="16" spans="1:14" s="134" customFormat="1" ht="45" customHeight="1" x14ac:dyDescent="0.45">
      <c r="A16" s="538"/>
      <c r="B16" s="539"/>
      <c r="C16" s="539"/>
      <c r="D16" s="540"/>
      <c r="F16" s="543" t="s">
        <v>275</v>
      </c>
      <c r="G16" s="543"/>
      <c r="H16" s="543"/>
      <c r="I16" s="543"/>
      <c r="J16" s="543"/>
      <c r="K16" s="543"/>
      <c r="L16" s="543"/>
      <c r="M16" s="543"/>
      <c r="N16" s="543"/>
    </row>
    <row r="17" spans="1:14" x14ac:dyDescent="0.45">
      <c r="A17" s="8"/>
      <c r="B17" s="8"/>
      <c r="C17" s="8"/>
      <c r="D17" s="8"/>
    </row>
    <row r="18" spans="1:14" s="134" customFormat="1" x14ac:dyDescent="0.45">
      <c r="A18" s="126" t="s">
        <v>301</v>
      </c>
      <c r="B18" s="131"/>
      <c r="C18" s="131"/>
      <c r="D18" s="132"/>
      <c r="F18" s="164" t="s">
        <v>214</v>
      </c>
    </row>
    <row r="19" spans="1:14" s="134" customFormat="1" ht="45" customHeight="1" x14ac:dyDescent="0.45">
      <c r="A19" s="572"/>
      <c r="B19" s="573"/>
      <c r="C19" s="573"/>
      <c r="D19" s="574"/>
      <c r="F19" s="543" t="s">
        <v>275</v>
      </c>
      <c r="G19" s="543"/>
      <c r="H19" s="543"/>
      <c r="I19" s="543"/>
      <c r="J19" s="543"/>
      <c r="K19" s="543"/>
      <c r="L19" s="543"/>
      <c r="M19" s="543"/>
      <c r="N19" s="543"/>
    </row>
  </sheetData>
  <sheetProtection algorithmName="SHA-512" hashValue="hjfI++x0u5CFsobrLSOvoQw1aykPhjD8vVbAdulLT2hJA6snnNTwFZ80pykHX3JK9wJdlp4v4AzlWhqM+AVkBg==" saltValue="MdfXdGCpHkvA6DUFdwgYKA==" spinCount="100000" sheet="1" objects="1" scenarios="1" formatCells="0" formatRows="0" insertRows="0" deleteRows="0" sort="0"/>
  <mergeCells count="8">
    <mergeCell ref="F16:N16"/>
    <mergeCell ref="F19:N19"/>
    <mergeCell ref="A1:C1"/>
    <mergeCell ref="A2:D2"/>
    <mergeCell ref="B13:C13"/>
    <mergeCell ref="A16:D16"/>
    <mergeCell ref="A19:D19"/>
    <mergeCell ref="A3:D3"/>
  </mergeCells>
  <printOptions horizontalCentered="1"/>
  <pageMargins left="0.25" right="0.25" top="0.25" bottom="0.25" header="0.3" footer="0.3"/>
  <pageSetup fitToHeight="0" orientation="landscape" blackAndWhite="1"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27"/>
  <sheetViews>
    <sheetView zoomScaleNormal="100" zoomScaleSheetLayoutView="100" workbookViewId="0">
      <selection sqref="A1:F1"/>
    </sheetView>
  </sheetViews>
  <sheetFormatPr defaultColWidth="9.1328125" defaultRowHeight="14.25" x14ac:dyDescent="0.45"/>
  <cols>
    <col min="1" max="7" width="18.1328125" style="8" customWidth="1"/>
    <col min="8" max="8" width="2.265625" style="8" customWidth="1"/>
    <col min="9" max="16384" width="9.1328125" style="8"/>
  </cols>
  <sheetData>
    <row r="1" spans="1:9" ht="20.25" customHeight="1" x14ac:dyDescent="0.45">
      <c r="A1" s="541" t="s">
        <v>159</v>
      </c>
      <c r="B1" s="541"/>
      <c r="C1" s="541"/>
      <c r="D1" s="541"/>
      <c r="E1" s="541"/>
      <c r="F1" s="541"/>
      <c r="G1" s="8">
        <f>+'Section A'!B2</f>
        <v>0</v>
      </c>
      <c r="I1" s="23" t="s">
        <v>223</v>
      </c>
    </row>
    <row r="2" spans="1:9" ht="39" customHeight="1" x14ac:dyDescent="0.45">
      <c r="A2" s="585" t="s">
        <v>216</v>
      </c>
      <c r="B2" s="585"/>
      <c r="C2" s="585"/>
      <c r="D2" s="585"/>
      <c r="E2" s="585"/>
      <c r="F2" s="585"/>
      <c r="G2" s="585"/>
      <c r="H2" s="17"/>
      <c r="I2" s="17"/>
    </row>
    <row r="3" spans="1:9" x14ac:dyDescent="0.45">
      <c r="A3" s="28" t="s">
        <v>2</v>
      </c>
      <c r="B3" s="29"/>
      <c r="C3" s="29"/>
      <c r="D3" s="30"/>
      <c r="E3" s="31" t="s">
        <v>65</v>
      </c>
      <c r="F3" s="32" t="s">
        <v>66</v>
      </c>
      <c r="G3" s="33" t="s">
        <v>67</v>
      </c>
      <c r="I3" s="13"/>
    </row>
    <row r="4" spans="1:9" ht="21.75" customHeight="1" x14ac:dyDescent="0.45">
      <c r="A4" s="66" t="s">
        <v>373</v>
      </c>
      <c r="B4" s="66"/>
      <c r="C4" s="21"/>
      <c r="E4" s="95">
        <f>Personnel!G30</f>
        <v>0</v>
      </c>
      <c r="F4" s="96">
        <f>Personnel!G39</f>
        <v>0</v>
      </c>
      <c r="G4" s="96">
        <f>SUM(E4:F4)</f>
        <v>0</v>
      </c>
      <c r="H4" s="69"/>
      <c r="I4" s="13"/>
    </row>
    <row r="5" spans="1:9" ht="21.75" customHeight="1" x14ac:dyDescent="0.45">
      <c r="A5" s="66" t="s">
        <v>357</v>
      </c>
      <c r="B5" s="66"/>
      <c r="C5" s="21"/>
      <c r="E5" s="95">
        <f>'Fringe Benefits'!G29</f>
        <v>0</v>
      </c>
      <c r="F5" s="96">
        <f>'Fringe Benefits'!G38</f>
        <v>0</v>
      </c>
      <c r="G5" s="96">
        <f t="shared" ref="G5:G22" si="0">SUM(E5:F5)</f>
        <v>0</v>
      </c>
      <c r="H5" s="69"/>
      <c r="I5" s="13"/>
    </row>
    <row r="6" spans="1:9" ht="21.75" customHeight="1" x14ac:dyDescent="0.45">
      <c r="A6" s="66" t="s">
        <v>358</v>
      </c>
      <c r="B6" s="66"/>
      <c r="C6" s="21"/>
      <c r="E6" s="95">
        <f>Travel!G29</f>
        <v>0</v>
      </c>
      <c r="F6" s="96">
        <f>Travel!G38</f>
        <v>0</v>
      </c>
      <c r="G6" s="96">
        <f t="shared" si="0"/>
        <v>0</v>
      </c>
      <c r="H6" s="69"/>
      <c r="I6" s="13"/>
    </row>
    <row r="7" spans="1:9" ht="21.75" customHeight="1" x14ac:dyDescent="0.45">
      <c r="A7" s="66" t="s">
        <v>359</v>
      </c>
      <c r="B7" s="66"/>
      <c r="C7" s="21"/>
      <c r="E7" s="95">
        <f>'Equipment '!D20</f>
        <v>0</v>
      </c>
      <c r="F7" s="96">
        <f>'Equipment '!D29</f>
        <v>0</v>
      </c>
      <c r="G7" s="96">
        <f t="shared" si="0"/>
        <v>0</v>
      </c>
      <c r="H7" s="69"/>
      <c r="I7" s="13"/>
    </row>
    <row r="8" spans="1:9" ht="21.75" customHeight="1" x14ac:dyDescent="0.45">
      <c r="A8" s="66" t="s">
        <v>360</v>
      </c>
      <c r="B8" s="66"/>
      <c r="C8" s="21"/>
      <c r="E8" s="95">
        <f>Supplies!D20</f>
        <v>0</v>
      </c>
      <c r="F8" s="96">
        <f>Supplies!D29</f>
        <v>0</v>
      </c>
      <c r="G8" s="96">
        <f t="shared" si="0"/>
        <v>0</v>
      </c>
      <c r="H8" s="69"/>
      <c r="I8" s="13"/>
    </row>
    <row r="9" spans="1:9" ht="21.75" customHeight="1" x14ac:dyDescent="0.45">
      <c r="A9" s="66" t="s">
        <v>374</v>
      </c>
      <c r="B9" s="66"/>
      <c r="C9" s="21"/>
      <c r="E9" s="95">
        <f>'Contractual Services'!C20</f>
        <v>0</v>
      </c>
      <c r="F9" s="96">
        <f>'Contractual Services'!C29</f>
        <v>0</v>
      </c>
      <c r="G9" s="96">
        <f t="shared" si="0"/>
        <v>0</v>
      </c>
      <c r="H9" s="69"/>
      <c r="I9" s="13"/>
    </row>
    <row r="10" spans="1:9" ht="21.75" customHeight="1" x14ac:dyDescent="0.45">
      <c r="A10" s="66" t="s">
        <v>362</v>
      </c>
      <c r="B10" s="66"/>
      <c r="C10" s="21"/>
      <c r="E10" s="95">
        <f>Consultant!G43+Consultant!G16</f>
        <v>0</v>
      </c>
      <c r="F10" s="96">
        <f>Consultant!G25+Consultant!G52</f>
        <v>0</v>
      </c>
      <c r="G10" s="96">
        <f t="shared" si="0"/>
        <v>0</v>
      </c>
      <c r="H10" s="69"/>
      <c r="I10" s="13"/>
    </row>
    <row r="11" spans="1:9" ht="21.75" hidden="1" customHeight="1" x14ac:dyDescent="0.45">
      <c r="A11" s="300" t="s">
        <v>10</v>
      </c>
      <c r="B11" s="300"/>
      <c r="C11" s="301"/>
      <c r="D11" s="302"/>
      <c r="E11" s="303">
        <f>+'Construction '!C6</f>
        <v>0</v>
      </c>
      <c r="F11" s="304">
        <f>+'Construction '!C10</f>
        <v>0</v>
      </c>
      <c r="G11" s="304">
        <f t="shared" si="0"/>
        <v>0</v>
      </c>
      <c r="H11" s="69"/>
      <c r="I11" s="13"/>
    </row>
    <row r="12" spans="1:9" ht="21.75" customHeight="1" x14ac:dyDescent="0.45">
      <c r="A12" s="66" t="s">
        <v>363</v>
      </c>
      <c r="B12" s="66"/>
      <c r="C12" s="66"/>
      <c r="E12" s="95">
        <f>'Occupancy '!F19</f>
        <v>0</v>
      </c>
      <c r="F12" s="96">
        <f>'Occupancy '!F28</f>
        <v>0</v>
      </c>
      <c r="G12" s="96">
        <f t="shared" si="0"/>
        <v>0</v>
      </c>
      <c r="H12" s="69"/>
      <c r="I12" s="13"/>
    </row>
    <row r="13" spans="1:9" ht="21.75" customHeight="1" x14ac:dyDescent="0.45">
      <c r="A13" s="66" t="s">
        <v>364</v>
      </c>
      <c r="B13" s="66"/>
      <c r="C13" s="21"/>
      <c r="E13" s="95">
        <f>'R &amp; D '!C12</f>
        <v>0</v>
      </c>
      <c r="F13" s="96">
        <f>'R &amp; D '!C21</f>
        <v>0</v>
      </c>
      <c r="G13" s="96">
        <f t="shared" si="0"/>
        <v>0</v>
      </c>
      <c r="H13" s="69"/>
      <c r="I13" s="13"/>
    </row>
    <row r="14" spans="1:9" ht="21.75" customHeight="1" x14ac:dyDescent="0.45">
      <c r="A14" s="66" t="s">
        <v>365</v>
      </c>
      <c r="B14" s="66"/>
      <c r="C14" s="21"/>
      <c r="E14" s="95">
        <f>'Telecommunications '!F17</f>
        <v>0</v>
      </c>
      <c r="F14" s="96">
        <f>'Telecommunications '!F26</f>
        <v>0</v>
      </c>
      <c r="G14" s="96">
        <f t="shared" si="0"/>
        <v>0</v>
      </c>
      <c r="H14" s="70"/>
      <c r="I14" s="13"/>
    </row>
    <row r="15" spans="1:9" ht="21.75" customHeight="1" x14ac:dyDescent="0.45">
      <c r="A15" s="66" t="s">
        <v>366</v>
      </c>
      <c r="B15" s="66"/>
      <c r="C15" s="21"/>
      <c r="E15" s="95">
        <f>'Training &amp; Education'!F15</f>
        <v>0</v>
      </c>
      <c r="F15" s="96">
        <f>'Training &amp; Education'!F24</f>
        <v>0</v>
      </c>
      <c r="G15" s="96">
        <f t="shared" ref="G15:G17" si="1">SUM(E15:F15)</f>
        <v>0</v>
      </c>
      <c r="H15" s="70"/>
      <c r="I15" s="13"/>
    </row>
    <row r="16" spans="1:9" ht="21.75" customHeight="1" x14ac:dyDescent="0.45">
      <c r="A16" s="66" t="s">
        <v>375</v>
      </c>
      <c r="B16" s="66"/>
      <c r="C16" s="21"/>
      <c r="E16" s="95">
        <f>'Direct Administrative '!G17</f>
        <v>0</v>
      </c>
      <c r="F16" s="96">
        <f>'Direct Administrative '!G26</f>
        <v>0</v>
      </c>
      <c r="G16" s="96">
        <f t="shared" si="1"/>
        <v>0</v>
      </c>
      <c r="H16" s="70"/>
      <c r="I16" s="13"/>
    </row>
    <row r="17" spans="1:9" ht="21.75" customHeight="1" x14ac:dyDescent="0.45">
      <c r="A17" s="66" t="s">
        <v>376</v>
      </c>
      <c r="B17" s="66"/>
      <c r="C17" s="21"/>
      <c r="E17" s="95">
        <f>'Miscellaneous (other) Costs '!F17</f>
        <v>0</v>
      </c>
      <c r="F17" s="96">
        <f>'Miscellaneous (other) Costs '!F26</f>
        <v>0</v>
      </c>
      <c r="G17" s="96">
        <f t="shared" si="1"/>
        <v>0</v>
      </c>
      <c r="H17" s="70"/>
      <c r="I17" s="13"/>
    </row>
    <row r="18" spans="1:9" ht="21.75" customHeight="1" x14ac:dyDescent="0.45">
      <c r="A18" s="66" t="s">
        <v>377</v>
      </c>
      <c r="B18" s="66"/>
      <c r="C18" s="21"/>
      <c r="E18" s="95">
        <f>'Direct Training'!F28</f>
        <v>0</v>
      </c>
      <c r="F18" s="96">
        <f>'Direct Training'!F47</f>
        <v>0</v>
      </c>
      <c r="G18" s="96">
        <f t="shared" ref="G18:G19" si="2">SUM(E18:F18)</f>
        <v>0</v>
      </c>
      <c r="H18" s="70"/>
      <c r="I18" s="13"/>
    </row>
    <row r="19" spans="1:9" ht="21.75" customHeight="1" x14ac:dyDescent="0.45">
      <c r="A19" s="66" t="s">
        <v>378</v>
      </c>
      <c r="B19" s="66"/>
      <c r="C19" s="21"/>
      <c r="E19" s="95">
        <f>'Work-Based'!F28</f>
        <v>0</v>
      </c>
      <c r="F19" s="96">
        <f>'Work-Based'!F47</f>
        <v>0</v>
      </c>
      <c r="G19" s="96">
        <f t="shared" si="2"/>
        <v>0</v>
      </c>
      <c r="H19" s="70"/>
      <c r="I19" s="13"/>
    </row>
    <row r="20" spans="1:9" ht="21.75" customHeight="1" x14ac:dyDescent="0.45">
      <c r="A20" s="66" t="s">
        <v>379</v>
      </c>
      <c r="B20" s="66"/>
      <c r="C20" s="21"/>
      <c r="E20" s="95">
        <f>'Other Program'!F16</f>
        <v>0</v>
      </c>
      <c r="F20" s="96">
        <f>'Other Program'!F25</f>
        <v>0</v>
      </c>
      <c r="G20" s="96">
        <f t="shared" ref="G20" si="3">SUM(E20:F20)</f>
        <v>0</v>
      </c>
      <c r="H20" s="70"/>
      <c r="I20" s="13"/>
    </row>
    <row r="21" spans="1:9" ht="21.75" customHeight="1" x14ac:dyDescent="0.45">
      <c r="A21" s="66" t="s">
        <v>380</v>
      </c>
      <c r="B21" s="66"/>
      <c r="C21" s="21"/>
      <c r="E21" s="95">
        <f>'Barrier Reduction'!F16</f>
        <v>0</v>
      </c>
      <c r="F21" s="96">
        <f>'Barrier Reduction'!F25</f>
        <v>0</v>
      </c>
      <c r="G21" s="96">
        <f t="shared" ref="G21" si="4">SUM(E21:F21)</f>
        <v>0</v>
      </c>
      <c r="H21" s="70"/>
      <c r="I21" s="13"/>
    </row>
    <row r="22" spans="1:9" ht="21.75" customHeight="1" x14ac:dyDescent="0.45">
      <c r="A22" s="66" t="s">
        <v>224</v>
      </c>
      <c r="B22" s="66"/>
      <c r="C22" s="21"/>
      <c r="E22" s="259">
        <f>+'Indirect Costs '!D7</f>
        <v>0</v>
      </c>
      <c r="F22" s="260">
        <f>+'Indirect Costs '!D11</f>
        <v>0</v>
      </c>
      <c r="G22" s="260">
        <f t="shared" si="0"/>
        <v>0</v>
      </c>
      <c r="H22" s="70"/>
      <c r="I22" s="13"/>
    </row>
    <row r="23" spans="1:9" ht="21.75" customHeight="1" x14ac:dyDescent="0.45">
      <c r="A23" s="21"/>
      <c r="B23" s="21"/>
      <c r="C23" s="21"/>
      <c r="E23" s="95"/>
      <c r="F23" s="96"/>
      <c r="G23" s="96"/>
      <c r="H23" s="65"/>
      <c r="I23" s="13"/>
    </row>
    <row r="24" spans="1:9" ht="21.75" customHeight="1" x14ac:dyDescent="0.45">
      <c r="A24" s="21"/>
      <c r="B24" s="21"/>
      <c r="C24" s="21"/>
      <c r="E24" s="97"/>
      <c r="F24" s="96"/>
      <c r="G24" s="96"/>
      <c r="H24" s="13"/>
      <c r="I24" s="13"/>
    </row>
    <row r="25" spans="1:9" ht="21.75" customHeight="1" x14ac:dyDescent="0.45">
      <c r="A25" s="66" t="s">
        <v>68</v>
      </c>
      <c r="B25" s="66"/>
      <c r="C25" s="22"/>
      <c r="E25" s="95">
        <f>SUM(E4:E24)</f>
        <v>0</v>
      </c>
      <c r="F25" s="96"/>
      <c r="G25" s="96"/>
      <c r="H25" s="69"/>
      <c r="I25" s="234">
        <f>+E25-'Section A'!E31</f>
        <v>0</v>
      </c>
    </row>
    <row r="26" spans="1:9" ht="21.75" customHeight="1" x14ac:dyDescent="0.45">
      <c r="A26" s="66" t="s">
        <v>151</v>
      </c>
      <c r="B26" s="66"/>
      <c r="C26" s="66"/>
      <c r="E26" s="95"/>
      <c r="F26" s="96">
        <f>SUM(F4:F25)</f>
        <v>0</v>
      </c>
      <c r="G26" s="96"/>
      <c r="H26" s="71"/>
      <c r="I26" s="234">
        <f>+F26-'Section B'!C33</f>
        <v>0</v>
      </c>
    </row>
    <row r="27" spans="1:9" ht="21.75" customHeight="1" x14ac:dyDescent="0.45">
      <c r="A27" s="28" t="s">
        <v>3</v>
      </c>
      <c r="B27" s="29"/>
      <c r="C27" s="29"/>
      <c r="D27" s="34"/>
      <c r="E27" s="98"/>
      <c r="F27" s="98"/>
      <c r="G27" s="99">
        <f>SUM(G4:G26)</f>
        <v>0</v>
      </c>
      <c r="H27" s="62"/>
      <c r="I27" s="235">
        <f>+G27-E25-F26</f>
        <v>0</v>
      </c>
    </row>
  </sheetData>
  <sheetProtection algorithmName="SHA-512" hashValue="j5ClKQzYABTLcauMexQLzc9ldeyC1bdAaXrUQRnOxTUX4UEpHQMHLbrAtrIuOiS2sppGGcv7rINOJddgVuUyjw==" saltValue="iE/3JPUuacggy7DvQItsKw==" spinCount="100000" sheet="1" objects="1" scenarios="1"/>
  <mergeCells count="2">
    <mergeCell ref="A2:G2"/>
    <mergeCell ref="A1:F1"/>
  </mergeCells>
  <printOptions horizontalCentered="1"/>
  <pageMargins left="0.25" right="0.25" top="0.25" bottom="0.25" header="0.3" footer="0.3"/>
  <pageSetup fitToHeight="0" orientation="landscape" blackAndWhite="1"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workbookViewId="0">
      <selection sqref="A1:C1"/>
    </sheetView>
  </sheetViews>
  <sheetFormatPr defaultRowHeight="14.25" x14ac:dyDescent="0.45"/>
  <cols>
    <col min="1" max="9" width="14.3984375" customWidth="1"/>
  </cols>
  <sheetData>
    <row r="1" spans="1:9" ht="44.25" customHeight="1" thickTop="1" thickBot="1" x14ac:dyDescent="0.5">
      <c r="A1" s="591" t="s">
        <v>144</v>
      </c>
      <c r="B1" s="521"/>
      <c r="C1" s="522"/>
      <c r="D1" s="520" t="s">
        <v>186</v>
      </c>
      <c r="E1" s="521"/>
      <c r="F1" s="522"/>
      <c r="G1" s="523" t="s">
        <v>212</v>
      </c>
      <c r="H1" s="524"/>
      <c r="I1" s="525"/>
    </row>
    <row r="2" spans="1:9" s="291" customFormat="1" ht="50.1" customHeight="1" thickTop="1" thickBot="1" x14ac:dyDescent="0.5">
      <c r="A2" s="523" t="str">
        <f>"Organization Name: "&amp;'Section A'!B2</f>
        <v xml:space="preserve">Organization Name: </v>
      </c>
      <c r="B2" s="524"/>
      <c r="C2" s="524"/>
      <c r="D2" s="592" t="str">
        <f>"CSFA Description: "&amp;'Section A'!D3</f>
        <v>CSFA Description: Job Training Economic Development Program</v>
      </c>
      <c r="E2" s="593"/>
      <c r="F2" s="594"/>
      <c r="G2" s="523" t="str">
        <f>"NOFO # "&amp;'Section A'!F2</f>
        <v xml:space="preserve">NOFO # </v>
      </c>
      <c r="H2" s="524"/>
      <c r="I2" s="525"/>
    </row>
    <row r="3" spans="1:9" ht="15" thickTop="1" thickBot="1" x14ac:dyDescent="0.5">
      <c r="A3" s="526" t="str">
        <f>"CSFA # "&amp;'Section A'!B3</f>
        <v>CSFA # 420-27-2731</v>
      </c>
      <c r="B3" s="527"/>
      <c r="C3" s="527"/>
      <c r="D3" s="531" t="str">
        <f>"DUNS #"&amp;'Section A'!D2</f>
        <v>DUNS #</v>
      </c>
      <c r="E3" s="532"/>
      <c r="F3" s="533"/>
      <c r="G3" s="523" t="str">
        <f>"Fiscal Year: "&amp;'Section A'!F3</f>
        <v>Fiscal Year: 2021</v>
      </c>
      <c r="H3" s="524"/>
      <c r="I3" s="525"/>
    </row>
    <row r="4" spans="1:9" ht="15" thickTop="1" thickBot="1" x14ac:dyDescent="0.5">
      <c r="A4" s="162" t="s">
        <v>208</v>
      </c>
      <c r="B4" s="162">
        <f>+'Section A'!F4</f>
        <v>0</v>
      </c>
      <c r="C4" s="7"/>
      <c r="D4" s="7"/>
      <c r="E4" s="7"/>
      <c r="F4" s="7"/>
      <c r="G4" s="7"/>
      <c r="H4" s="7"/>
      <c r="I4" s="7"/>
    </row>
    <row r="5" spans="1:9" ht="14.65" thickTop="1" x14ac:dyDescent="0.45">
      <c r="A5" s="55"/>
      <c r="B5" s="55"/>
      <c r="C5" s="55"/>
      <c r="D5" s="7"/>
      <c r="E5" s="7"/>
      <c r="F5" s="7"/>
      <c r="G5" s="7"/>
      <c r="H5" s="7"/>
      <c r="I5" s="7"/>
    </row>
    <row r="6" spans="1:9" x14ac:dyDescent="0.45">
      <c r="A6" s="42"/>
      <c r="B6" s="7"/>
      <c r="C6" s="7"/>
      <c r="D6" s="7"/>
      <c r="E6" s="7"/>
      <c r="F6" s="7"/>
      <c r="G6" s="7"/>
      <c r="H6" s="7"/>
      <c r="I6" s="7"/>
    </row>
    <row r="7" spans="1:9" x14ac:dyDescent="0.45">
      <c r="A7" s="7"/>
      <c r="B7" s="7"/>
      <c r="C7" s="7"/>
      <c r="D7" s="7"/>
      <c r="E7" s="7"/>
      <c r="F7" s="7"/>
      <c r="G7" s="7"/>
      <c r="H7" s="7"/>
      <c r="I7" s="7"/>
    </row>
    <row r="8" spans="1:9" x14ac:dyDescent="0.45">
      <c r="A8" s="7"/>
      <c r="B8" s="7"/>
      <c r="C8" s="7"/>
      <c r="D8" s="7"/>
      <c r="E8" s="7"/>
      <c r="F8" s="7"/>
      <c r="G8" s="7"/>
      <c r="H8" s="7"/>
      <c r="I8" s="7"/>
    </row>
    <row r="9" spans="1:9" ht="29.25" customHeight="1" x14ac:dyDescent="0.45">
      <c r="A9" s="590" t="s">
        <v>149</v>
      </c>
      <c r="B9" s="590"/>
      <c r="C9" s="590"/>
      <c r="D9" s="588" t="s">
        <v>146</v>
      </c>
      <c r="E9" s="588"/>
      <c r="F9" s="43" t="s">
        <v>145</v>
      </c>
      <c r="G9" s="588" t="s">
        <v>147</v>
      </c>
      <c r="H9" s="588"/>
      <c r="I9" s="43" t="s">
        <v>145</v>
      </c>
    </row>
    <row r="10" spans="1:9" x14ac:dyDescent="0.45">
      <c r="A10" s="586">
        <f>+'Narrative Summary '!E25</f>
        <v>0</v>
      </c>
      <c r="B10" s="587"/>
      <c r="C10" s="44"/>
      <c r="D10" s="44"/>
      <c r="E10" s="44"/>
      <c r="F10" s="282"/>
      <c r="G10" s="44"/>
      <c r="H10" s="44"/>
      <c r="I10" s="282"/>
    </row>
    <row r="11" spans="1:9" x14ac:dyDescent="0.45">
      <c r="A11" s="44"/>
      <c r="B11" s="44"/>
      <c r="C11" s="44"/>
      <c r="D11" s="44"/>
      <c r="E11" s="44"/>
      <c r="F11" s="44"/>
      <c r="G11" s="44"/>
      <c r="H11" s="44"/>
      <c r="I11" s="44"/>
    </row>
    <row r="12" spans="1:9" x14ac:dyDescent="0.45">
      <c r="A12" s="44"/>
      <c r="B12" s="44"/>
      <c r="C12" s="44"/>
      <c r="D12" s="44"/>
      <c r="E12" s="44"/>
      <c r="F12" s="44"/>
      <c r="G12" s="44"/>
      <c r="H12" s="44"/>
      <c r="I12" s="44"/>
    </row>
    <row r="13" spans="1:9" x14ac:dyDescent="0.45">
      <c r="A13" s="44"/>
      <c r="B13" s="44"/>
      <c r="C13" s="44"/>
      <c r="D13" s="44"/>
      <c r="E13" s="44"/>
      <c r="F13" s="44"/>
      <c r="G13" s="44"/>
      <c r="H13" s="44"/>
      <c r="I13" s="44"/>
    </row>
    <row r="14" spans="1:9" x14ac:dyDescent="0.45">
      <c r="A14" s="44"/>
      <c r="B14" s="44"/>
      <c r="C14" s="44"/>
      <c r="D14" s="44"/>
      <c r="E14" s="44"/>
      <c r="F14" s="44"/>
      <c r="G14" s="44"/>
      <c r="H14" s="44"/>
      <c r="I14" s="44"/>
    </row>
    <row r="15" spans="1:9" x14ac:dyDescent="0.45">
      <c r="A15" s="44"/>
      <c r="B15" s="44"/>
      <c r="C15" s="44"/>
      <c r="D15" s="44"/>
      <c r="E15" s="44"/>
      <c r="F15" s="44"/>
      <c r="G15" s="44"/>
      <c r="H15" s="44"/>
      <c r="I15" s="44"/>
    </row>
    <row r="16" spans="1:9" ht="35.25" customHeight="1" x14ac:dyDescent="0.45">
      <c r="A16" s="590" t="s">
        <v>148</v>
      </c>
      <c r="B16" s="590"/>
      <c r="C16" s="590"/>
      <c r="D16" s="588" t="s">
        <v>146</v>
      </c>
      <c r="E16" s="588"/>
      <c r="F16" s="43" t="s">
        <v>145</v>
      </c>
      <c r="G16" s="588" t="s">
        <v>147</v>
      </c>
      <c r="H16" s="588"/>
      <c r="I16" s="43" t="s">
        <v>145</v>
      </c>
    </row>
    <row r="17" spans="1:14" ht="18.75" customHeight="1" x14ac:dyDescent="0.45">
      <c r="A17" s="7"/>
      <c r="B17" s="7"/>
      <c r="C17" s="7"/>
      <c r="D17" s="7"/>
      <c r="E17" s="7"/>
      <c r="F17" s="7"/>
      <c r="G17" s="7"/>
      <c r="H17" s="7"/>
      <c r="I17" s="7"/>
    </row>
    <row r="18" spans="1:14" x14ac:dyDescent="0.45">
      <c r="J18" s="37"/>
      <c r="K18" s="37"/>
      <c r="L18" s="37"/>
      <c r="M18" s="37"/>
      <c r="N18" s="37"/>
    </row>
    <row r="19" spans="1:14" ht="5.25" customHeight="1" x14ac:dyDescent="0.45">
      <c r="J19" s="37"/>
      <c r="K19" s="37"/>
      <c r="L19" s="37"/>
      <c r="M19" s="37"/>
      <c r="N19" s="37"/>
    </row>
    <row r="20" spans="1:14" ht="58.5" customHeight="1" x14ac:dyDescent="0.45">
      <c r="J20" s="36"/>
      <c r="K20" s="36"/>
      <c r="L20" s="36"/>
      <c r="M20" s="36"/>
      <c r="N20" s="36"/>
    </row>
    <row r="21" spans="1:14" x14ac:dyDescent="0.45">
      <c r="A21" s="7"/>
      <c r="B21" s="7"/>
      <c r="C21" s="7"/>
      <c r="D21" s="7"/>
      <c r="E21" s="7"/>
      <c r="F21" s="7"/>
      <c r="G21" s="7"/>
      <c r="H21" s="7"/>
      <c r="I21" s="7"/>
    </row>
    <row r="22" spans="1:14" x14ac:dyDescent="0.45">
      <c r="A22" s="39" t="s">
        <v>121</v>
      </c>
      <c r="B22" s="37"/>
      <c r="C22" s="37"/>
      <c r="D22" s="37"/>
      <c r="E22" s="37"/>
      <c r="F22" s="37"/>
      <c r="G22" s="37"/>
      <c r="H22" s="37"/>
      <c r="I22" s="37"/>
    </row>
    <row r="23" spans="1:14" ht="7.5" customHeight="1" x14ac:dyDescent="0.45">
      <c r="A23" s="38"/>
      <c r="B23" s="37"/>
      <c r="C23" s="37"/>
      <c r="D23" s="37"/>
      <c r="E23" s="37"/>
      <c r="F23" s="37"/>
      <c r="G23" s="37"/>
      <c r="H23" s="37"/>
      <c r="I23" s="37"/>
    </row>
    <row r="24" spans="1:14" ht="49.5" customHeight="1" x14ac:dyDescent="0.45">
      <c r="A24" s="589" t="s">
        <v>124</v>
      </c>
      <c r="B24" s="589"/>
      <c r="C24" s="589"/>
      <c r="D24" s="589"/>
      <c r="E24" s="589"/>
      <c r="F24" s="589"/>
      <c r="G24" s="589"/>
      <c r="H24" s="589"/>
      <c r="I24" s="589"/>
    </row>
    <row r="25" spans="1:14" x14ac:dyDescent="0.45">
      <c r="A25" s="7"/>
      <c r="B25" s="7"/>
      <c r="C25" s="7"/>
      <c r="D25" s="7"/>
      <c r="E25" s="7"/>
      <c r="F25" s="7"/>
      <c r="G25" s="7"/>
      <c r="H25" s="7"/>
      <c r="I25" s="7"/>
    </row>
    <row r="26" spans="1:14" x14ac:dyDescent="0.45">
      <c r="A26" s="7"/>
      <c r="B26" s="7"/>
      <c r="C26" s="7"/>
      <c r="D26" s="7"/>
      <c r="E26" s="7"/>
      <c r="F26" s="7"/>
      <c r="G26" s="7"/>
      <c r="H26" s="7"/>
      <c r="I26" s="7"/>
    </row>
    <row r="27" spans="1:14" x14ac:dyDescent="0.45">
      <c r="A27" s="7"/>
      <c r="B27" s="7"/>
      <c r="C27" s="7"/>
      <c r="D27" s="7"/>
      <c r="E27" s="7"/>
      <c r="F27" s="7"/>
      <c r="G27" s="7"/>
      <c r="H27" s="7"/>
      <c r="I27" s="7"/>
    </row>
    <row r="28" spans="1:14" x14ac:dyDescent="0.45">
      <c r="A28" s="7"/>
      <c r="B28" s="7"/>
      <c r="C28" s="7"/>
      <c r="D28" s="7"/>
      <c r="E28" s="7"/>
      <c r="F28" s="7"/>
      <c r="G28" s="7"/>
      <c r="H28" s="7"/>
      <c r="I28" s="7"/>
    </row>
    <row r="29" spans="1:14" x14ac:dyDescent="0.45">
      <c r="A29" s="7"/>
      <c r="B29" s="7"/>
      <c r="C29" s="7"/>
      <c r="D29" s="7"/>
      <c r="E29" s="7"/>
      <c r="F29" s="7"/>
      <c r="G29" s="7"/>
      <c r="H29" s="7"/>
      <c r="I29" s="7"/>
    </row>
    <row r="30" spans="1:14" x14ac:dyDescent="0.45">
      <c r="A30" s="7"/>
      <c r="B30" s="7"/>
      <c r="C30" s="7"/>
      <c r="D30" s="7"/>
      <c r="E30" s="7"/>
      <c r="F30" s="7"/>
      <c r="G30" s="7"/>
      <c r="H30" s="7"/>
      <c r="I30" s="7"/>
    </row>
  </sheetData>
  <mergeCells count="17">
    <mergeCell ref="A3:C3"/>
    <mergeCell ref="D3:F3"/>
    <mergeCell ref="G3:I3"/>
    <mergeCell ref="G9:H9"/>
    <mergeCell ref="D9:E9"/>
    <mergeCell ref="A9:C9"/>
    <mergeCell ref="A1:C1"/>
    <mergeCell ref="D1:F1"/>
    <mergeCell ref="G1:I1"/>
    <mergeCell ref="A2:C2"/>
    <mergeCell ref="D2:F2"/>
    <mergeCell ref="G2:I2"/>
    <mergeCell ref="A10:B10"/>
    <mergeCell ref="D16:E16"/>
    <mergeCell ref="G16:H16"/>
    <mergeCell ref="A24:I24"/>
    <mergeCell ref="A16:C16"/>
  </mergeCells>
  <printOptions horizontalCentered="1"/>
  <pageMargins left="0.25" right="0.25" top="0.25" bottom="0.25" header="0" footer="0"/>
  <pageSetup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969E7-28D2-4DDD-80FE-05C28C0B6410}">
  <dimension ref="A1:M92"/>
  <sheetViews>
    <sheetView tabSelected="1" topLeftCell="A37" workbookViewId="0">
      <selection activeCell="E85" sqref="E85"/>
    </sheetView>
  </sheetViews>
  <sheetFormatPr defaultRowHeight="14.25" x14ac:dyDescent="0.45"/>
  <cols>
    <col min="1" max="1" width="6.86328125" customWidth="1"/>
    <col min="2" max="2" width="8" customWidth="1"/>
    <col min="5" max="5" width="13.86328125" customWidth="1"/>
    <col min="6" max="6" width="12.1328125" customWidth="1"/>
    <col min="7" max="7" width="19.1328125" customWidth="1"/>
    <col min="8" max="8" width="19.59765625" customWidth="1"/>
    <col min="9" max="9" width="30.86328125" customWidth="1"/>
  </cols>
  <sheetData>
    <row r="1" spans="1:13" ht="18" x14ac:dyDescent="0.55000000000000004">
      <c r="B1" s="465" t="s">
        <v>381</v>
      </c>
      <c r="C1" s="465"/>
      <c r="D1" s="465"/>
      <c r="E1" s="465"/>
      <c r="F1" s="465"/>
      <c r="G1" s="465"/>
      <c r="H1" s="465"/>
      <c r="I1" s="465"/>
    </row>
    <row r="2" spans="1:13" x14ac:dyDescent="0.45">
      <c r="A2" s="466" t="s">
        <v>426</v>
      </c>
      <c r="B2" s="466"/>
      <c r="C2" s="466"/>
      <c r="D2" s="466"/>
      <c r="E2" s="466"/>
      <c r="F2" s="466"/>
      <c r="G2" s="467"/>
      <c r="H2" s="348" t="s">
        <v>382</v>
      </c>
      <c r="I2" s="349"/>
    </row>
    <row r="3" spans="1:13" ht="30" customHeight="1" x14ac:dyDescent="0.45">
      <c r="A3" s="348" t="s">
        <v>383</v>
      </c>
      <c r="B3" s="348" t="s">
        <v>384</v>
      </c>
      <c r="C3" s="468" t="s">
        <v>385</v>
      </c>
      <c r="D3" s="468"/>
      <c r="E3" s="468"/>
      <c r="F3" s="350" t="s">
        <v>386</v>
      </c>
      <c r="G3" s="348" t="s">
        <v>387</v>
      </c>
      <c r="H3" s="348" t="s">
        <v>388</v>
      </c>
      <c r="I3" s="348" t="s">
        <v>389</v>
      </c>
      <c r="J3" s="460" t="s">
        <v>427</v>
      </c>
      <c r="K3" s="461"/>
      <c r="L3" s="461"/>
      <c r="M3" s="461"/>
    </row>
    <row r="4" spans="1:13" x14ac:dyDescent="0.45">
      <c r="A4" s="351">
        <v>1</v>
      </c>
      <c r="B4" s="352">
        <v>1000</v>
      </c>
      <c r="C4" s="456" t="s">
        <v>390</v>
      </c>
      <c r="D4" s="457"/>
      <c r="E4" s="458"/>
      <c r="F4" s="359">
        <f>SUM(F5:F6)</f>
        <v>0</v>
      </c>
      <c r="G4" s="359">
        <f>SUM(G5:G6)</f>
        <v>0</v>
      </c>
      <c r="H4" s="360">
        <f>F4-G4</f>
        <v>0</v>
      </c>
      <c r="I4" s="354" t="str">
        <f>IF(F4="","",IF(F4&lt;&gt;'Section A'!E9,"Total Must Equal 1 in Section A",""))</f>
        <v/>
      </c>
    </row>
    <row r="5" spans="1:13" x14ac:dyDescent="0.45">
      <c r="A5" s="355"/>
      <c r="B5" s="356">
        <v>1001</v>
      </c>
      <c r="C5" s="453" t="s">
        <v>391</v>
      </c>
      <c r="D5" s="454"/>
      <c r="E5" s="455"/>
      <c r="F5" s="388">
        <f>Personnel!G17</f>
        <v>0</v>
      </c>
      <c r="G5" s="353"/>
      <c r="H5" s="357">
        <f t="shared" ref="H5:H66" si="0">F5-G5</f>
        <v>0</v>
      </c>
      <c r="I5" s="365" t="s">
        <v>452</v>
      </c>
    </row>
    <row r="6" spans="1:13" x14ac:dyDescent="0.45">
      <c r="A6" s="355"/>
      <c r="B6" s="356">
        <v>1002</v>
      </c>
      <c r="C6" s="453" t="s">
        <v>392</v>
      </c>
      <c r="D6" s="454"/>
      <c r="E6" s="455"/>
      <c r="F6" s="388">
        <f>Personnel!G29</f>
        <v>0</v>
      </c>
      <c r="G6" s="353"/>
      <c r="H6" s="357">
        <f t="shared" si="0"/>
        <v>0</v>
      </c>
      <c r="I6" s="365" t="s">
        <v>452</v>
      </c>
    </row>
    <row r="7" spans="1:13" x14ac:dyDescent="0.45">
      <c r="A7" s="351">
        <v>2</v>
      </c>
      <c r="B7" s="352">
        <v>1050</v>
      </c>
      <c r="C7" s="456" t="s">
        <v>393</v>
      </c>
      <c r="D7" s="457"/>
      <c r="E7" s="458"/>
      <c r="F7" s="359">
        <f>SUM(F8:F9)</f>
        <v>0</v>
      </c>
      <c r="G7" s="359">
        <f>SUM(G8:G9)</f>
        <v>0</v>
      </c>
      <c r="H7" s="360">
        <f t="shared" si="0"/>
        <v>0</v>
      </c>
      <c r="I7" s="354" t="str">
        <f>IF(F7="","",IF(F7&lt;&gt;'Section A'!E10,"Total Must Equal 2 in Section A",""))</f>
        <v/>
      </c>
    </row>
    <row r="8" spans="1:13" x14ac:dyDescent="0.45">
      <c r="A8" s="355"/>
      <c r="B8" s="356">
        <v>1051</v>
      </c>
      <c r="C8" s="453" t="s">
        <v>391</v>
      </c>
      <c r="D8" s="454"/>
      <c r="E8" s="455"/>
      <c r="F8" s="388">
        <f>'Fringe Benefits'!G16</f>
        <v>0</v>
      </c>
      <c r="G8" s="353"/>
      <c r="H8" s="357">
        <f t="shared" si="0"/>
        <v>0</v>
      </c>
      <c r="I8" s="365" t="s">
        <v>452</v>
      </c>
    </row>
    <row r="9" spans="1:13" x14ac:dyDescent="0.45">
      <c r="A9" s="355"/>
      <c r="B9" s="356">
        <v>1052</v>
      </c>
      <c r="C9" s="453" t="s">
        <v>392</v>
      </c>
      <c r="D9" s="454"/>
      <c r="E9" s="455"/>
      <c r="F9" s="388">
        <f>'Fringe Benefits'!G28</f>
        <v>0</v>
      </c>
      <c r="G9" s="353"/>
      <c r="H9" s="357">
        <f t="shared" si="0"/>
        <v>0</v>
      </c>
      <c r="I9" s="365" t="s">
        <v>452</v>
      </c>
    </row>
    <row r="10" spans="1:13" x14ac:dyDescent="0.45">
      <c r="A10" s="351">
        <v>3</v>
      </c>
      <c r="B10" s="352">
        <v>1100</v>
      </c>
      <c r="C10" s="456" t="s">
        <v>394</v>
      </c>
      <c r="D10" s="457"/>
      <c r="E10" s="458"/>
      <c r="F10" s="359">
        <f>SUM(F11:F12)</f>
        <v>0</v>
      </c>
      <c r="G10" s="359">
        <f>SUM(G11:G12)</f>
        <v>0</v>
      </c>
      <c r="H10" s="360">
        <f t="shared" si="0"/>
        <v>0</v>
      </c>
      <c r="I10" s="354" t="str">
        <f>IF(F10="","",IF(F10&lt;&gt;'Section A'!E11,"Total Must Equal 3 in Section A",""))</f>
        <v/>
      </c>
    </row>
    <row r="11" spans="1:13" x14ac:dyDescent="0.45">
      <c r="A11" s="361"/>
      <c r="B11" s="362">
        <v>1101</v>
      </c>
      <c r="C11" s="453" t="s">
        <v>391</v>
      </c>
      <c r="D11" s="454"/>
      <c r="E11" s="455"/>
      <c r="F11" s="388">
        <f>Travel!G16</f>
        <v>0</v>
      </c>
      <c r="G11" s="353"/>
      <c r="H11" s="357">
        <f t="shared" si="0"/>
        <v>0</v>
      </c>
      <c r="I11" s="365" t="s">
        <v>452</v>
      </c>
    </row>
    <row r="12" spans="1:13" x14ac:dyDescent="0.45">
      <c r="A12" s="361"/>
      <c r="B12" s="362">
        <v>1102</v>
      </c>
      <c r="C12" s="453" t="s">
        <v>392</v>
      </c>
      <c r="D12" s="454"/>
      <c r="E12" s="455"/>
      <c r="F12" s="388">
        <f>Travel!G28</f>
        <v>0</v>
      </c>
      <c r="G12" s="353"/>
      <c r="H12" s="357">
        <f t="shared" si="0"/>
        <v>0</v>
      </c>
      <c r="I12" s="365" t="s">
        <v>452</v>
      </c>
    </row>
    <row r="13" spans="1:13" x14ac:dyDescent="0.45">
      <c r="A13" s="351">
        <v>4</v>
      </c>
      <c r="B13" s="352">
        <v>1150</v>
      </c>
      <c r="C13" s="456" t="s">
        <v>395</v>
      </c>
      <c r="D13" s="457"/>
      <c r="E13" s="458"/>
      <c r="F13" s="360">
        <f>SUM(F14:F15)</f>
        <v>0</v>
      </c>
      <c r="G13" s="384">
        <f>SUM(G14:G15)</f>
        <v>0</v>
      </c>
      <c r="H13" s="360">
        <f t="shared" si="0"/>
        <v>0</v>
      </c>
      <c r="I13" s="354" t="str">
        <f>IF(F13="","",IF(F13&lt;&gt;'Section A'!E12,"Total Must Equal 4 in Section A",""))</f>
        <v/>
      </c>
    </row>
    <row r="14" spans="1:13" x14ac:dyDescent="0.45">
      <c r="A14" s="355"/>
      <c r="B14" s="356">
        <v>1151</v>
      </c>
      <c r="C14" s="453" t="s">
        <v>391</v>
      </c>
      <c r="D14" s="454"/>
      <c r="E14" s="455"/>
      <c r="F14" s="357">
        <f>'Equipment '!D11</f>
        <v>0</v>
      </c>
      <c r="G14" s="353"/>
      <c r="H14" s="357">
        <f t="shared" si="0"/>
        <v>0</v>
      </c>
      <c r="I14" s="358" t="s">
        <v>453</v>
      </c>
    </row>
    <row r="15" spans="1:13" x14ac:dyDescent="0.45">
      <c r="A15" s="355"/>
      <c r="B15" s="356">
        <v>1152</v>
      </c>
      <c r="C15" s="453" t="s">
        <v>392</v>
      </c>
      <c r="D15" s="454"/>
      <c r="E15" s="455"/>
      <c r="F15" s="357">
        <f>'Equipment '!D19</f>
        <v>0</v>
      </c>
      <c r="G15" s="353"/>
      <c r="H15" s="357">
        <f t="shared" si="0"/>
        <v>0</v>
      </c>
      <c r="I15" s="358" t="s">
        <v>453</v>
      </c>
    </row>
    <row r="16" spans="1:13" x14ac:dyDescent="0.45">
      <c r="A16" s="351">
        <v>5</v>
      </c>
      <c r="B16" s="367">
        <v>1200</v>
      </c>
      <c r="C16" s="456" t="s">
        <v>396</v>
      </c>
      <c r="D16" s="457"/>
      <c r="E16" s="458"/>
      <c r="F16" s="359">
        <f>SUM(F17:F18)</f>
        <v>0</v>
      </c>
      <c r="G16" s="359">
        <f>SUM(G17:G18)</f>
        <v>0</v>
      </c>
      <c r="H16" s="360">
        <f t="shared" si="0"/>
        <v>0</v>
      </c>
      <c r="I16" s="354" t="str">
        <f>IF(F16="","",IF(F16&lt;&gt;'Section A'!E13,"Total Must Equal 5 in Section A",""))</f>
        <v/>
      </c>
    </row>
    <row r="17" spans="1:9" x14ac:dyDescent="0.45">
      <c r="A17" s="355"/>
      <c r="B17" s="363">
        <v>1201</v>
      </c>
      <c r="C17" s="453" t="s">
        <v>391</v>
      </c>
      <c r="D17" s="454"/>
      <c r="E17" s="455"/>
      <c r="F17" s="388">
        <f>Supplies!D11</f>
        <v>0</v>
      </c>
      <c r="G17" s="353"/>
      <c r="H17" s="357">
        <f t="shared" si="0"/>
        <v>0</v>
      </c>
      <c r="I17" s="365" t="s">
        <v>452</v>
      </c>
    </row>
    <row r="18" spans="1:9" x14ac:dyDescent="0.45">
      <c r="A18" s="355"/>
      <c r="B18" s="363">
        <v>1202</v>
      </c>
      <c r="C18" s="453" t="s">
        <v>392</v>
      </c>
      <c r="D18" s="454"/>
      <c r="E18" s="455"/>
      <c r="F18" s="388">
        <f>Supplies!D19</f>
        <v>0</v>
      </c>
      <c r="G18" s="353"/>
      <c r="H18" s="357">
        <f t="shared" si="0"/>
        <v>0</v>
      </c>
      <c r="I18" s="365" t="s">
        <v>452</v>
      </c>
    </row>
    <row r="19" spans="1:9" x14ac:dyDescent="0.45">
      <c r="A19" s="351">
        <v>6</v>
      </c>
      <c r="B19" s="367">
        <v>1250</v>
      </c>
      <c r="C19" s="456" t="s">
        <v>397</v>
      </c>
      <c r="D19" s="457"/>
      <c r="E19" s="458"/>
      <c r="F19" s="359">
        <f>SUM(F20:F21)</f>
        <v>0</v>
      </c>
      <c r="G19" s="359">
        <f>SUM(G20:G21)</f>
        <v>0</v>
      </c>
      <c r="H19" s="360">
        <f t="shared" si="0"/>
        <v>0</v>
      </c>
      <c r="I19" s="354" t="str">
        <f>IF(F19="","",IF(F19&lt;&gt;'Section A'!E14,"Total Must Equal 6 in Section A",""))</f>
        <v/>
      </c>
    </row>
    <row r="20" spans="1:9" x14ac:dyDescent="0.45">
      <c r="A20" s="355"/>
      <c r="B20" s="363">
        <v>1251</v>
      </c>
      <c r="C20" s="453" t="s">
        <v>391</v>
      </c>
      <c r="D20" s="454"/>
      <c r="E20" s="455"/>
      <c r="F20" s="388">
        <f>'Contractual Services'!C13</f>
        <v>0</v>
      </c>
      <c r="G20" s="353"/>
      <c r="H20" s="357">
        <f t="shared" si="0"/>
        <v>0</v>
      </c>
      <c r="I20" s="365" t="s">
        <v>456</v>
      </c>
    </row>
    <row r="21" spans="1:9" x14ac:dyDescent="0.45">
      <c r="A21" s="355"/>
      <c r="B21" s="363">
        <v>1252</v>
      </c>
      <c r="C21" s="453" t="s">
        <v>392</v>
      </c>
      <c r="D21" s="454"/>
      <c r="E21" s="455"/>
      <c r="F21" s="388">
        <f>'Contractual Services'!C19</f>
        <v>0</v>
      </c>
      <c r="G21" s="353"/>
      <c r="H21" s="357">
        <f t="shared" si="0"/>
        <v>0</v>
      </c>
      <c r="I21" s="365" t="s">
        <v>456</v>
      </c>
    </row>
    <row r="22" spans="1:9" x14ac:dyDescent="0.45">
      <c r="A22" s="351" t="s">
        <v>398</v>
      </c>
      <c r="B22" s="367">
        <v>1300</v>
      </c>
      <c r="C22" s="456" t="s">
        <v>399</v>
      </c>
      <c r="D22" s="457"/>
      <c r="E22" s="458"/>
      <c r="F22" s="359">
        <f>SUM(F23:F24)</f>
        <v>0</v>
      </c>
      <c r="G22" s="359">
        <f>SUM(G23:G24)</f>
        <v>0</v>
      </c>
      <c r="H22" s="360">
        <f t="shared" si="0"/>
        <v>0</v>
      </c>
      <c r="I22" s="354" t="str">
        <f>IF(F22="","",IF(F22&lt;&gt;'Section A'!E15,"Total Must Equal 7 in Section A",""))</f>
        <v/>
      </c>
    </row>
    <row r="23" spans="1:9" x14ac:dyDescent="0.45">
      <c r="A23" s="355"/>
      <c r="B23" s="362">
        <v>1301</v>
      </c>
      <c r="C23" s="453" t="s">
        <v>391</v>
      </c>
      <c r="D23" s="454"/>
      <c r="E23" s="455"/>
      <c r="F23" s="388">
        <f>Consultant!G9</f>
        <v>0</v>
      </c>
      <c r="G23" s="353"/>
      <c r="H23" s="357">
        <f t="shared" si="0"/>
        <v>0</v>
      </c>
      <c r="I23" s="365" t="s">
        <v>452</v>
      </c>
    </row>
    <row r="24" spans="1:9" x14ac:dyDescent="0.45">
      <c r="A24" s="355"/>
      <c r="B24" s="362">
        <v>1302</v>
      </c>
      <c r="C24" s="453" t="s">
        <v>392</v>
      </c>
      <c r="D24" s="454"/>
      <c r="E24" s="455"/>
      <c r="F24" s="388">
        <f>Consultant!G15</f>
        <v>0</v>
      </c>
      <c r="G24" s="353"/>
      <c r="H24" s="357">
        <f t="shared" si="0"/>
        <v>0</v>
      </c>
      <c r="I24" s="365" t="s">
        <v>452</v>
      </c>
    </row>
    <row r="25" spans="1:9" x14ac:dyDescent="0.45">
      <c r="A25" s="351" t="s">
        <v>400</v>
      </c>
      <c r="B25" s="352">
        <v>1350</v>
      </c>
      <c r="C25" s="456" t="s">
        <v>401</v>
      </c>
      <c r="D25" s="457"/>
      <c r="E25" s="458"/>
      <c r="F25" s="359">
        <f>SUM(F26:F27)</f>
        <v>0</v>
      </c>
      <c r="G25" s="359">
        <f>SUM(G26:G27)</f>
        <v>0</v>
      </c>
      <c r="H25" s="360">
        <f t="shared" si="0"/>
        <v>0</v>
      </c>
      <c r="I25" s="354" t="str">
        <f>IF(F25="","",IF(F25&lt;&gt;'Section A'!E17,"Total Must Equal 9 in Section A",""))</f>
        <v/>
      </c>
    </row>
    <row r="26" spans="1:9" x14ac:dyDescent="0.45">
      <c r="A26" s="355"/>
      <c r="B26" s="362">
        <v>1351</v>
      </c>
      <c r="C26" s="453" t="s">
        <v>391</v>
      </c>
      <c r="D26" s="454"/>
      <c r="E26" s="455"/>
      <c r="F26" s="389">
        <f>'Occupancy '!F11</f>
        <v>0</v>
      </c>
      <c r="G26" s="369"/>
      <c r="H26" s="357">
        <f t="shared" si="0"/>
        <v>0</v>
      </c>
      <c r="I26" s="358" t="s">
        <v>454</v>
      </c>
    </row>
    <row r="27" spans="1:9" x14ac:dyDescent="0.45">
      <c r="A27" s="355"/>
      <c r="B27" s="362">
        <v>1352</v>
      </c>
      <c r="C27" s="453" t="s">
        <v>392</v>
      </c>
      <c r="D27" s="454"/>
      <c r="E27" s="455"/>
      <c r="F27" s="389">
        <f>'Occupancy '!F18</f>
        <v>0</v>
      </c>
      <c r="G27" s="369"/>
      <c r="H27" s="357">
        <f t="shared" si="0"/>
        <v>0</v>
      </c>
      <c r="I27" s="358" t="s">
        <v>454</v>
      </c>
    </row>
    <row r="28" spans="1:9" x14ac:dyDescent="0.45">
      <c r="A28" s="368" t="s">
        <v>402</v>
      </c>
      <c r="B28" s="367">
        <v>1400</v>
      </c>
      <c r="C28" s="456" t="s">
        <v>403</v>
      </c>
      <c r="D28" s="457"/>
      <c r="E28" s="458"/>
      <c r="F28" s="359">
        <f>SUM(F29:F30)</f>
        <v>0</v>
      </c>
      <c r="G28" s="359">
        <f>SUM(G29:G30)</f>
        <v>0</v>
      </c>
      <c r="H28" s="360">
        <f t="shared" si="0"/>
        <v>0</v>
      </c>
      <c r="I28" s="354" t="str">
        <f>IF(F28="","",IF(F28&lt;&gt;'Section A'!E18,"Total Must Equal 10 in Section A",""))</f>
        <v/>
      </c>
    </row>
    <row r="29" spans="1:9" x14ac:dyDescent="0.45">
      <c r="A29" s="361"/>
      <c r="B29" s="366">
        <v>1401</v>
      </c>
      <c r="C29" s="453" t="s">
        <v>391</v>
      </c>
      <c r="D29" s="454"/>
      <c r="E29" s="455"/>
      <c r="F29" s="390">
        <f>'R &amp; D '!C7</f>
        <v>0</v>
      </c>
      <c r="G29" s="370"/>
      <c r="H29" s="357">
        <f t="shared" si="0"/>
        <v>0</v>
      </c>
      <c r="I29" s="365" t="s">
        <v>452</v>
      </c>
    </row>
    <row r="30" spans="1:9" x14ac:dyDescent="0.45">
      <c r="A30" s="361"/>
      <c r="B30" s="366">
        <v>1402</v>
      </c>
      <c r="C30" s="453" t="s">
        <v>392</v>
      </c>
      <c r="D30" s="454"/>
      <c r="E30" s="455"/>
      <c r="F30" s="390">
        <f>'R &amp; D '!C11</f>
        <v>0</v>
      </c>
      <c r="G30" s="370"/>
      <c r="H30" s="357">
        <f t="shared" si="0"/>
        <v>0</v>
      </c>
      <c r="I30" s="365" t="s">
        <v>452</v>
      </c>
    </row>
    <row r="31" spans="1:9" x14ac:dyDescent="0.45">
      <c r="A31" s="351">
        <v>11</v>
      </c>
      <c r="B31" s="367">
        <v>1450</v>
      </c>
      <c r="C31" s="456" t="s">
        <v>404</v>
      </c>
      <c r="D31" s="457"/>
      <c r="E31" s="458"/>
      <c r="F31" s="359">
        <f>SUM(F32:F33)</f>
        <v>0</v>
      </c>
      <c r="G31" s="371">
        <f>SUM(G32:G33)</f>
        <v>0</v>
      </c>
      <c r="H31" s="360">
        <f t="shared" si="0"/>
        <v>0</v>
      </c>
      <c r="I31" s="354" t="str">
        <f>IF(F31="","",IF(F31&lt;&gt;'Section A'!E19,"Total Must Equal 11 in Section A",""))</f>
        <v/>
      </c>
    </row>
    <row r="32" spans="1:9" x14ac:dyDescent="0.45">
      <c r="A32" s="355"/>
      <c r="B32" s="362">
        <v>1451</v>
      </c>
      <c r="C32" s="453" t="s">
        <v>391</v>
      </c>
      <c r="D32" s="454"/>
      <c r="E32" s="455"/>
      <c r="F32" s="389">
        <f>'Telecommunications '!F10</f>
        <v>0</v>
      </c>
      <c r="G32" s="369"/>
      <c r="H32" s="357">
        <f t="shared" si="0"/>
        <v>0</v>
      </c>
      <c r="I32" s="365" t="s">
        <v>452</v>
      </c>
    </row>
    <row r="33" spans="1:9" x14ac:dyDescent="0.45">
      <c r="A33" s="355"/>
      <c r="B33" s="362">
        <v>1452</v>
      </c>
      <c r="C33" s="453" t="s">
        <v>392</v>
      </c>
      <c r="D33" s="454"/>
      <c r="E33" s="455"/>
      <c r="F33" s="389">
        <f>'Telecommunications '!F16</f>
        <v>0</v>
      </c>
      <c r="G33" s="369"/>
      <c r="H33" s="357">
        <f t="shared" si="0"/>
        <v>0</v>
      </c>
      <c r="I33" s="365" t="s">
        <v>452</v>
      </c>
    </row>
    <row r="34" spans="1:9" x14ac:dyDescent="0.45">
      <c r="A34" s="351">
        <v>12</v>
      </c>
      <c r="B34" s="367">
        <v>1500</v>
      </c>
      <c r="C34" s="372" t="s">
        <v>405</v>
      </c>
      <c r="D34" s="373"/>
      <c r="E34" s="374"/>
      <c r="F34" s="359">
        <f>SUM(F35:F36)</f>
        <v>0</v>
      </c>
      <c r="G34" s="371">
        <f>SUM(G35:G36)</f>
        <v>0</v>
      </c>
      <c r="H34" s="360">
        <f t="shared" si="0"/>
        <v>0</v>
      </c>
      <c r="I34" s="354" t="str">
        <f>IF(F34="","",IF(F34&lt;&gt;'Section A'!E20,"Total Must Equal 12 in Section A",""))</f>
        <v/>
      </c>
    </row>
    <row r="35" spans="1:9" x14ac:dyDescent="0.45">
      <c r="A35" s="355"/>
      <c r="B35" s="362">
        <v>1501</v>
      </c>
      <c r="C35" s="453" t="s">
        <v>391</v>
      </c>
      <c r="D35" s="454"/>
      <c r="E35" s="455"/>
      <c r="F35" s="389">
        <f>'Training &amp; Education'!F9</f>
        <v>0</v>
      </c>
      <c r="G35" s="369"/>
      <c r="H35" s="357">
        <f t="shared" si="0"/>
        <v>0</v>
      </c>
      <c r="I35" s="365" t="s">
        <v>452</v>
      </c>
    </row>
    <row r="36" spans="1:9" x14ac:dyDescent="0.45">
      <c r="A36" s="355"/>
      <c r="B36" s="362">
        <v>1502</v>
      </c>
      <c r="C36" s="453" t="s">
        <v>392</v>
      </c>
      <c r="D36" s="454"/>
      <c r="E36" s="455"/>
      <c r="F36" s="389">
        <f>'Training &amp; Education'!F14</f>
        <v>0</v>
      </c>
      <c r="G36" s="369"/>
      <c r="H36" s="357">
        <f t="shared" si="0"/>
        <v>0</v>
      </c>
      <c r="I36" s="365" t="s">
        <v>452</v>
      </c>
    </row>
    <row r="37" spans="1:9" x14ac:dyDescent="0.45">
      <c r="A37" s="351">
        <v>13</v>
      </c>
      <c r="B37" s="367">
        <v>1550</v>
      </c>
      <c r="C37" s="372" t="s">
        <v>406</v>
      </c>
      <c r="D37" s="373"/>
      <c r="E37" s="374"/>
      <c r="F37" s="359">
        <f>SUM(F38:F39)</f>
        <v>0</v>
      </c>
      <c r="G37" s="371">
        <f>SUM(G38:G39)</f>
        <v>0</v>
      </c>
      <c r="H37" s="360">
        <f t="shared" si="0"/>
        <v>0</v>
      </c>
      <c r="I37" s="354" t="str">
        <f>IF(F37="","",IF(F37&lt;&gt;'Section A'!E21,"Total Must Equal 13 in Section A",""))</f>
        <v/>
      </c>
    </row>
    <row r="38" spans="1:9" x14ac:dyDescent="0.45">
      <c r="A38" s="355"/>
      <c r="B38" s="362">
        <v>1551</v>
      </c>
      <c r="C38" s="453" t="s">
        <v>391</v>
      </c>
      <c r="D38" s="454"/>
      <c r="E38" s="455"/>
      <c r="F38" s="389">
        <f>'Direct Administrative '!G10</f>
        <v>0</v>
      </c>
      <c r="G38" s="369"/>
      <c r="H38" s="357">
        <f t="shared" si="0"/>
        <v>0</v>
      </c>
      <c r="I38" s="358" t="s">
        <v>455</v>
      </c>
    </row>
    <row r="39" spans="1:9" x14ac:dyDescent="0.45">
      <c r="A39" s="355"/>
      <c r="B39" s="362">
        <v>1552</v>
      </c>
      <c r="C39" s="453" t="s">
        <v>392</v>
      </c>
      <c r="D39" s="454"/>
      <c r="E39" s="455"/>
      <c r="F39" s="389">
        <f>'Direct Administrative '!G16</f>
        <v>0</v>
      </c>
      <c r="G39" s="369"/>
      <c r="H39" s="357">
        <f t="shared" si="0"/>
        <v>0</v>
      </c>
      <c r="I39" s="358" t="s">
        <v>455</v>
      </c>
    </row>
    <row r="40" spans="1:9" x14ac:dyDescent="0.45">
      <c r="A40" s="351">
        <v>14</v>
      </c>
      <c r="B40" s="367">
        <v>1600</v>
      </c>
      <c r="C40" s="372" t="s">
        <v>407</v>
      </c>
      <c r="D40" s="373"/>
      <c r="E40" s="374"/>
      <c r="F40" s="359">
        <f>SUM(F41:F42)</f>
        <v>0</v>
      </c>
      <c r="G40" s="371">
        <f>SUM(G41:G42)</f>
        <v>0</v>
      </c>
      <c r="H40" s="360">
        <f t="shared" si="0"/>
        <v>0</v>
      </c>
      <c r="I40" s="354" t="str">
        <f>IF(F40="","",IF(F40&lt;&gt;'Section A'!E22,"Total Must Equal 14 in Section A",""))</f>
        <v/>
      </c>
    </row>
    <row r="41" spans="1:9" x14ac:dyDescent="0.45">
      <c r="A41" s="355"/>
      <c r="B41" s="362">
        <v>1601</v>
      </c>
      <c r="C41" s="453" t="s">
        <v>391</v>
      </c>
      <c r="D41" s="454"/>
      <c r="E41" s="455"/>
      <c r="F41" s="389">
        <f>'Miscellaneous (other) Costs '!F10</f>
        <v>0</v>
      </c>
      <c r="G41" s="369"/>
      <c r="H41" s="357">
        <f t="shared" si="0"/>
        <v>0</v>
      </c>
      <c r="I41" s="365" t="s">
        <v>452</v>
      </c>
    </row>
    <row r="42" spans="1:9" x14ac:dyDescent="0.45">
      <c r="A42" s="355"/>
      <c r="B42" s="362">
        <v>1602</v>
      </c>
      <c r="C42" s="453" t="s">
        <v>392</v>
      </c>
      <c r="D42" s="454"/>
      <c r="E42" s="455"/>
      <c r="F42" s="389">
        <f>'Miscellaneous (other) Costs '!F16</f>
        <v>0</v>
      </c>
      <c r="G42" s="369"/>
      <c r="H42" s="357">
        <f t="shared" si="0"/>
        <v>0</v>
      </c>
      <c r="I42" s="365" t="s">
        <v>452</v>
      </c>
    </row>
    <row r="43" spans="1:9" x14ac:dyDescent="0.45">
      <c r="A43" s="351" t="s">
        <v>408</v>
      </c>
      <c r="B43" s="367">
        <v>2001</v>
      </c>
      <c r="C43" s="456" t="s">
        <v>428</v>
      </c>
      <c r="D43" s="457"/>
      <c r="E43" s="458"/>
      <c r="F43" s="360">
        <f>SUM(F44:F55)</f>
        <v>0</v>
      </c>
      <c r="G43" s="371">
        <f>SUM(G44:G55)</f>
        <v>0</v>
      </c>
      <c r="H43" s="360">
        <f t="shared" si="0"/>
        <v>0</v>
      </c>
      <c r="I43" s="354" t="str">
        <f>IF(F43="","",IF(F43&lt;&gt;'Section A'!E23,"Total Must Equal 15A in Section A",""))</f>
        <v/>
      </c>
    </row>
    <row r="44" spans="1:9" x14ac:dyDescent="0.45">
      <c r="A44" s="355"/>
      <c r="B44" s="363">
        <v>2011</v>
      </c>
      <c r="C44" s="453" t="s">
        <v>429</v>
      </c>
      <c r="D44" s="454"/>
      <c r="E44" s="455"/>
      <c r="F44" s="357">
        <f>'Direct Training'!F11</f>
        <v>0</v>
      </c>
      <c r="G44" s="370"/>
      <c r="H44" s="357">
        <f t="shared" si="0"/>
        <v>0</v>
      </c>
      <c r="I44" s="365" t="s">
        <v>457</v>
      </c>
    </row>
    <row r="45" spans="1:9" x14ac:dyDescent="0.45">
      <c r="A45" s="355"/>
      <c r="B45" s="363">
        <v>2021</v>
      </c>
      <c r="C45" s="453" t="s">
        <v>430</v>
      </c>
      <c r="D45" s="454"/>
      <c r="E45" s="455"/>
      <c r="F45" s="357">
        <f>'Direct Training'!F12</f>
        <v>0</v>
      </c>
      <c r="G45" s="370"/>
      <c r="H45" s="357">
        <f t="shared" si="0"/>
        <v>0</v>
      </c>
      <c r="I45" s="365" t="s">
        <v>457</v>
      </c>
    </row>
    <row r="46" spans="1:9" x14ac:dyDescent="0.45">
      <c r="A46" s="355"/>
      <c r="B46" s="363">
        <v>2031</v>
      </c>
      <c r="C46" s="453" t="s">
        <v>431</v>
      </c>
      <c r="D46" s="454"/>
      <c r="E46" s="455"/>
      <c r="F46" s="357">
        <f>'Direct Training'!F13</f>
        <v>0</v>
      </c>
      <c r="G46" s="370"/>
      <c r="H46" s="357">
        <f t="shared" si="0"/>
        <v>0</v>
      </c>
      <c r="I46" s="365" t="s">
        <v>457</v>
      </c>
    </row>
    <row r="47" spans="1:9" x14ac:dyDescent="0.45">
      <c r="A47" s="355"/>
      <c r="B47" s="363">
        <v>2041</v>
      </c>
      <c r="C47" s="453" t="s">
        <v>432</v>
      </c>
      <c r="D47" s="454"/>
      <c r="E47" s="455"/>
      <c r="F47" s="357">
        <f>'Direct Training'!F14</f>
        <v>0</v>
      </c>
      <c r="G47" s="370"/>
      <c r="H47" s="357">
        <f t="shared" si="0"/>
        <v>0</v>
      </c>
      <c r="I47" s="365" t="s">
        <v>457</v>
      </c>
    </row>
    <row r="48" spans="1:9" x14ac:dyDescent="0.45">
      <c r="A48" s="355"/>
      <c r="B48" s="363">
        <v>2051</v>
      </c>
      <c r="C48" s="453" t="s">
        <v>433</v>
      </c>
      <c r="D48" s="454"/>
      <c r="E48" s="455"/>
      <c r="F48" s="357">
        <f>'Direct Training'!F15</f>
        <v>0</v>
      </c>
      <c r="G48" s="370"/>
      <c r="H48" s="357">
        <f t="shared" si="0"/>
        <v>0</v>
      </c>
      <c r="I48" s="365" t="s">
        <v>457</v>
      </c>
    </row>
    <row r="49" spans="1:9" x14ac:dyDescent="0.45">
      <c r="A49" s="355"/>
      <c r="B49" s="363">
        <v>2061</v>
      </c>
      <c r="C49" s="453" t="s">
        <v>434</v>
      </c>
      <c r="D49" s="454"/>
      <c r="E49" s="455"/>
      <c r="F49" s="357">
        <f>'Direct Training'!F16</f>
        <v>0</v>
      </c>
      <c r="G49" s="370"/>
      <c r="H49" s="357">
        <f t="shared" si="0"/>
        <v>0</v>
      </c>
      <c r="I49" s="358" t="s">
        <v>453</v>
      </c>
    </row>
    <row r="50" spans="1:9" x14ac:dyDescent="0.45">
      <c r="A50" s="355"/>
      <c r="B50" s="363">
        <v>2012</v>
      </c>
      <c r="C50" s="453" t="s">
        <v>435</v>
      </c>
      <c r="D50" s="454"/>
      <c r="E50" s="455"/>
      <c r="F50" s="357">
        <f>'Direct Training'!F20</f>
        <v>0</v>
      </c>
      <c r="G50" s="370"/>
      <c r="H50" s="357">
        <f t="shared" si="0"/>
        <v>0</v>
      </c>
      <c r="I50" s="365" t="s">
        <v>457</v>
      </c>
    </row>
    <row r="51" spans="1:9" x14ac:dyDescent="0.45">
      <c r="A51" s="355"/>
      <c r="B51" s="363">
        <v>2022</v>
      </c>
      <c r="C51" s="453" t="s">
        <v>436</v>
      </c>
      <c r="D51" s="454"/>
      <c r="E51" s="455"/>
      <c r="F51" s="357">
        <f>'Direct Training'!F21</f>
        <v>0</v>
      </c>
      <c r="G51" s="370"/>
      <c r="H51" s="357">
        <f t="shared" si="0"/>
        <v>0</v>
      </c>
      <c r="I51" s="365" t="s">
        <v>457</v>
      </c>
    </row>
    <row r="52" spans="1:9" x14ac:dyDescent="0.45">
      <c r="A52" s="355"/>
      <c r="B52" s="363">
        <v>2032</v>
      </c>
      <c r="C52" s="453" t="s">
        <v>437</v>
      </c>
      <c r="D52" s="454"/>
      <c r="E52" s="455"/>
      <c r="F52" s="357">
        <f>'Direct Training'!F22</f>
        <v>0</v>
      </c>
      <c r="G52" s="370"/>
      <c r="H52" s="357">
        <f t="shared" si="0"/>
        <v>0</v>
      </c>
      <c r="I52" s="365" t="s">
        <v>457</v>
      </c>
    </row>
    <row r="53" spans="1:9" x14ac:dyDescent="0.45">
      <c r="A53" s="355"/>
      <c r="B53" s="363">
        <v>2042</v>
      </c>
      <c r="C53" s="453" t="s">
        <v>438</v>
      </c>
      <c r="D53" s="454"/>
      <c r="E53" s="455"/>
      <c r="F53" s="357">
        <f>'Direct Training'!F23</f>
        <v>0</v>
      </c>
      <c r="G53" s="370"/>
      <c r="H53" s="357">
        <f t="shared" si="0"/>
        <v>0</v>
      </c>
      <c r="I53" s="365" t="s">
        <v>457</v>
      </c>
    </row>
    <row r="54" spans="1:9" x14ac:dyDescent="0.45">
      <c r="A54" s="355"/>
      <c r="B54" s="363">
        <v>2052</v>
      </c>
      <c r="C54" s="453" t="s">
        <v>439</v>
      </c>
      <c r="D54" s="454"/>
      <c r="E54" s="455"/>
      <c r="F54" s="357">
        <f>'Direct Training'!F24</f>
        <v>0</v>
      </c>
      <c r="G54" s="370"/>
      <c r="H54" s="357">
        <f t="shared" si="0"/>
        <v>0</v>
      </c>
      <c r="I54" s="365" t="s">
        <v>457</v>
      </c>
    </row>
    <row r="55" spans="1:9" x14ac:dyDescent="0.45">
      <c r="A55" s="355"/>
      <c r="B55" s="363">
        <v>2062</v>
      </c>
      <c r="C55" s="453" t="s">
        <v>440</v>
      </c>
      <c r="D55" s="454"/>
      <c r="E55" s="455"/>
      <c r="F55" s="357">
        <f>'Direct Training'!F25</f>
        <v>0</v>
      </c>
      <c r="G55" s="370"/>
      <c r="H55" s="357">
        <f t="shared" si="0"/>
        <v>0</v>
      </c>
      <c r="I55" s="358" t="s">
        <v>453</v>
      </c>
    </row>
    <row r="56" spans="1:9" x14ac:dyDescent="0.45">
      <c r="A56" s="351" t="s">
        <v>409</v>
      </c>
      <c r="B56" s="367">
        <v>3001</v>
      </c>
      <c r="C56" s="456" t="s">
        <v>441</v>
      </c>
      <c r="D56" s="457"/>
      <c r="E56" s="458"/>
      <c r="F56" s="360">
        <f>SUM(F57:F68)</f>
        <v>0</v>
      </c>
      <c r="G56" s="371">
        <f>SUM(G57:G68)</f>
        <v>0</v>
      </c>
      <c r="H56" s="360">
        <f t="shared" si="0"/>
        <v>0</v>
      </c>
      <c r="I56" s="354" t="str">
        <f>IF(F56="","",IF(F56&lt;&gt;'Section A'!E24,"Total Must Equal 15B in Section A",""))</f>
        <v/>
      </c>
    </row>
    <row r="57" spans="1:9" x14ac:dyDescent="0.45">
      <c r="A57" s="355"/>
      <c r="B57" s="363">
        <v>3011</v>
      </c>
      <c r="C57" s="453" t="s">
        <v>442</v>
      </c>
      <c r="D57" s="454"/>
      <c r="E57" s="455"/>
      <c r="F57" s="357">
        <f>'Work-Based'!F11</f>
        <v>0</v>
      </c>
      <c r="G57" s="370"/>
      <c r="H57" s="357">
        <f t="shared" si="0"/>
        <v>0</v>
      </c>
      <c r="I57" s="365" t="s">
        <v>457</v>
      </c>
    </row>
    <row r="58" spans="1:9" x14ac:dyDescent="0.45">
      <c r="A58" s="355"/>
      <c r="B58" s="363">
        <v>3021</v>
      </c>
      <c r="C58" s="453" t="s">
        <v>443</v>
      </c>
      <c r="D58" s="454"/>
      <c r="E58" s="455"/>
      <c r="F58" s="357">
        <f>'Work-Based'!F12</f>
        <v>0</v>
      </c>
      <c r="G58" s="370"/>
      <c r="H58" s="357">
        <f t="shared" si="0"/>
        <v>0</v>
      </c>
      <c r="I58" s="365" t="s">
        <v>457</v>
      </c>
    </row>
    <row r="59" spans="1:9" x14ac:dyDescent="0.45">
      <c r="A59" s="355"/>
      <c r="B59" s="363">
        <v>3032</v>
      </c>
      <c r="C59" s="453" t="s">
        <v>444</v>
      </c>
      <c r="D59" s="454"/>
      <c r="E59" s="455"/>
      <c r="F59" s="357">
        <f>'Work-Based'!F13</f>
        <v>0</v>
      </c>
      <c r="G59" s="370"/>
      <c r="H59" s="357">
        <f t="shared" si="0"/>
        <v>0</v>
      </c>
      <c r="I59" s="365" t="s">
        <v>457</v>
      </c>
    </row>
    <row r="60" spans="1:9" x14ac:dyDescent="0.45">
      <c r="A60" s="355"/>
      <c r="B60" s="363">
        <v>3041</v>
      </c>
      <c r="C60" s="453" t="s">
        <v>445</v>
      </c>
      <c r="D60" s="454"/>
      <c r="E60" s="455"/>
      <c r="F60" s="357">
        <f>'Work-Based'!F14</f>
        <v>0</v>
      </c>
      <c r="G60" s="370"/>
      <c r="H60" s="357">
        <f t="shared" si="0"/>
        <v>0</v>
      </c>
      <c r="I60" s="365" t="s">
        <v>457</v>
      </c>
    </row>
    <row r="61" spans="1:9" x14ac:dyDescent="0.45">
      <c r="A61" s="355"/>
      <c r="B61" s="363">
        <v>3051</v>
      </c>
      <c r="C61" s="453" t="s">
        <v>446</v>
      </c>
      <c r="D61" s="454"/>
      <c r="E61" s="455"/>
      <c r="F61" s="357">
        <f>'Work-Based'!F15</f>
        <v>0</v>
      </c>
      <c r="G61" s="370"/>
      <c r="H61" s="357">
        <f t="shared" si="0"/>
        <v>0</v>
      </c>
      <c r="I61" s="365" t="s">
        <v>457</v>
      </c>
    </row>
    <row r="62" spans="1:9" x14ac:dyDescent="0.45">
      <c r="A62" s="355"/>
      <c r="B62" s="363">
        <v>3061</v>
      </c>
      <c r="C62" s="453" t="s">
        <v>447</v>
      </c>
      <c r="D62" s="454"/>
      <c r="E62" s="455"/>
      <c r="F62" s="357">
        <f>'Work-Based'!F16</f>
        <v>0</v>
      </c>
      <c r="G62" s="370"/>
      <c r="H62" s="357">
        <f t="shared" si="0"/>
        <v>0</v>
      </c>
      <c r="I62" s="365" t="s">
        <v>457</v>
      </c>
    </row>
    <row r="63" spans="1:9" x14ac:dyDescent="0.45">
      <c r="A63" s="355"/>
      <c r="B63" s="363">
        <v>3012</v>
      </c>
      <c r="C63" s="453" t="s">
        <v>459</v>
      </c>
      <c r="D63" s="454"/>
      <c r="E63" s="455"/>
      <c r="F63" s="357">
        <f>'Work-Based'!F20</f>
        <v>0</v>
      </c>
      <c r="G63" s="370"/>
      <c r="H63" s="357">
        <f t="shared" si="0"/>
        <v>0</v>
      </c>
      <c r="I63" s="365" t="s">
        <v>457</v>
      </c>
    </row>
    <row r="64" spans="1:9" x14ac:dyDescent="0.45">
      <c r="A64" s="355"/>
      <c r="B64" s="363">
        <v>3022</v>
      </c>
      <c r="C64" s="453" t="s">
        <v>460</v>
      </c>
      <c r="D64" s="454"/>
      <c r="E64" s="455"/>
      <c r="F64" s="357">
        <f>'Work-Based'!F21</f>
        <v>0</v>
      </c>
      <c r="G64" s="370"/>
      <c r="H64" s="357">
        <f t="shared" si="0"/>
        <v>0</v>
      </c>
      <c r="I64" s="365" t="s">
        <v>457</v>
      </c>
    </row>
    <row r="65" spans="1:9" x14ac:dyDescent="0.45">
      <c r="A65" s="355"/>
      <c r="B65" s="363">
        <v>3032</v>
      </c>
      <c r="C65" s="453" t="s">
        <v>461</v>
      </c>
      <c r="D65" s="454"/>
      <c r="E65" s="455"/>
      <c r="F65" s="357">
        <f>'Work-Based'!F22</f>
        <v>0</v>
      </c>
      <c r="G65" s="370"/>
      <c r="H65" s="357">
        <f t="shared" si="0"/>
        <v>0</v>
      </c>
      <c r="I65" s="365" t="s">
        <v>457</v>
      </c>
    </row>
    <row r="66" spans="1:9" x14ac:dyDescent="0.45">
      <c r="A66" s="355"/>
      <c r="B66" s="363">
        <v>3042</v>
      </c>
      <c r="C66" s="453" t="s">
        <v>462</v>
      </c>
      <c r="D66" s="454"/>
      <c r="E66" s="455"/>
      <c r="F66" s="357">
        <f>'Work-Based'!F23</f>
        <v>0</v>
      </c>
      <c r="G66" s="370"/>
      <c r="H66" s="357">
        <f t="shared" si="0"/>
        <v>0</v>
      </c>
      <c r="I66" s="365" t="s">
        <v>457</v>
      </c>
    </row>
    <row r="67" spans="1:9" x14ac:dyDescent="0.45">
      <c r="A67" s="355"/>
      <c r="B67" s="363">
        <v>3052</v>
      </c>
      <c r="C67" s="453" t="s">
        <v>463</v>
      </c>
      <c r="D67" s="454"/>
      <c r="E67" s="455"/>
      <c r="F67" s="357">
        <f>'Work-Based'!F24</f>
        <v>0</v>
      </c>
      <c r="G67" s="370"/>
      <c r="H67" s="357">
        <f t="shared" ref="H67:H77" si="1">F67-G67</f>
        <v>0</v>
      </c>
      <c r="I67" s="365" t="s">
        <v>457</v>
      </c>
    </row>
    <row r="68" spans="1:9" x14ac:dyDescent="0.45">
      <c r="A68" s="355"/>
      <c r="B68" s="363">
        <v>3062</v>
      </c>
      <c r="C68" s="453" t="s">
        <v>464</v>
      </c>
      <c r="D68" s="454"/>
      <c r="E68" s="455"/>
      <c r="F68" s="357">
        <f>'Work-Based'!F25</f>
        <v>0</v>
      </c>
      <c r="G68" s="370"/>
      <c r="H68" s="357">
        <f t="shared" si="1"/>
        <v>0</v>
      </c>
      <c r="I68" s="365" t="s">
        <v>457</v>
      </c>
    </row>
    <row r="69" spans="1:9" x14ac:dyDescent="0.45">
      <c r="A69" s="351" t="s">
        <v>410</v>
      </c>
      <c r="B69" s="367">
        <v>4000</v>
      </c>
      <c r="C69" s="456" t="s">
        <v>411</v>
      </c>
      <c r="D69" s="457"/>
      <c r="E69" s="458"/>
      <c r="F69" s="360">
        <f>SUM(F70:F71)</f>
        <v>0</v>
      </c>
      <c r="G69" s="371">
        <f>SUM(G70:G71)</f>
        <v>0</v>
      </c>
      <c r="H69" s="360">
        <f t="shared" si="1"/>
        <v>0</v>
      </c>
      <c r="I69" s="354" t="str">
        <f>IF(F69="","",IF(F69&lt;&gt;'Section A'!E25,"Total Must Equal 15C in Section A",""))</f>
        <v/>
      </c>
    </row>
    <row r="70" spans="1:9" x14ac:dyDescent="0.45">
      <c r="A70" s="355"/>
      <c r="B70" s="363">
        <v>4001</v>
      </c>
      <c r="C70" s="453" t="s">
        <v>391</v>
      </c>
      <c r="D70" s="454"/>
      <c r="E70" s="455"/>
      <c r="F70" s="357">
        <f>'Other Program'!F9</f>
        <v>0</v>
      </c>
      <c r="G70" s="370"/>
      <c r="H70" s="357">
        <f t="shared" si="1"/>
        <v>0</v>
      </c>
      <c r="I70" s="365" t="s">
        <v>452</v>
      </c>
    </row>
    <row r="71" spans="1:9" x14ac:dyDescent="0.45">
      <c r="A71" s="355"/>
      <c r="B71" s="363">
        <v>4002</v>
      </c>
      <c r="C71" s="453" t="s">
        <v>392</v>
      </c>
      <c r="D71" s="454"/>
      <c r="E71" s="455"/>
      <c r="F71" s="357">
        <f>'Other Program'!F15</f>
        <v>0</v>
      </c>
      <c r="G71" s="370"/>
      <c r="H71" s="357">
        <f t="shared" si="1"/>
        <v>0</v>
      </c>
      <c r="I71" s="365" t="s">
        <v>452</v>
      </c>
    </row>
    <row r="72" spans="1:9" x14ac:dyDescent="0.45">
      <c r="A72" s="351" t="s">
        <v>412</v>
      </c>
      <c r="B72" s="367">
        <v>5000</v>
      </c>
      <c r="C72" s="456" t="s">
        <v>413</v>
      </c>
      <c r="D72" s="457"/>
      <c r="E72" s="458"/>
      <c r="F72" s="360">
        <f>SUM(F73:F74)</f>
        <v>0</v>
      </c>
      <c r="G72" s="371">
        <f>SUM(G73:G74)</f>
        <v>0</v>
      </c>
      <c r="H72" s="360">
        <f t="shared" si="1"/>
        <v>0</v>
      </c>
      <c r="I72" s="354" t="str">
        <f>IF(F72="","",IF(F72&lt;&gt;'Section A'!E26,"Total Must Equal 15D in Section A",""))</f>
        <v/>
      </c>
    </row>
    <row r="73" spans="1:9" x14ac:dyDescent="0.45">
      <c r="A73" s="355"/>
      <c r="B73" s="363">
        <v>5001</v>
      </c>
      <c r="C73" s="453" t="s">
        <v>391</v>
      </c>
      <c r="D73" s="454"/>
      <c r="E73" s="455"/>
      <c r="F73" s="357">
        <f>'Barrier Reduction'!F9</f>
        <v>0</v>
      </c>
      <c r="G73" s="370"/>
      <c r="H73" s="357">
        <f t="shared" si="1"/>
        <v>0</v>
      </c>
      <c r="I73" s="358" t="s">
        <v>453</v>
      </c>
    </row>
    <row r="74" spans="1:9" x14ac:dyDescent="0.45">
      <c r="A74" s="355"/>
      <c r="B74" s="363">
        <v>5002</v>
      </c>
      <c r="C74" s="453" t="s">
        <v>392</v>
      </c>
      <c r="D74" s="454"/>
      <c r="E74" s="455"/>
      <c r="F74" s="357">
        <f>'Barrier Reduction'!F15</f>
        <v>0</v>
      </c>
      <c r="G74" s="370"/>
      <c r="H74" s="357">
        <f t="shared" si="1"/>
        <v>0</v>
      </c>
      <c r="I74" s="358" t="s">
        <v>453</v>
      </c>
    </row>
    <row r="75" spans="1:9" x14ac:dyDescent="0.45">
      <c r="A75" s="351">
        <v>17</v>
      </c>
      <c r="B75" s="367">
        <v>7000</v>
      </c>
      <c r="C75" s="456" t="s">
        <v>414</v>
      </c>
      <c r="D75" s="457"/>
      <c r="E75" s="458"/>
      <c r="F75" s="360">
        <f>SUM(F76:F77)</f>
        <v>0</v>
      </c>
      <c r="G75" s="371">
        <f>SUM(G76:G77)</f>
        <v>0</v>
      </c>
      <c r="H75" s="360">
        <f t="shared" si="1"/>
        <v>0</v>
      </c>
      <c r="I75" s="354" t="str">
        <f>IF(F75="","",IF(F75&lt;&gt;'Section A'!E28,"Total Must Equal 17 in Section A",""))</f>
        <v/>
      </c>
    </row>
    <row r="76" spans="1:9" x14ac:dyDescent="0.45">
      <c r="A76" s="355"/>
      <c r="B76" s="363">
        <v>7001</v>
      </c>
      <c r="C76" s="453" t="s">
        <v>391</v>
      </c>
      <c r="D76" s="454"/>
      <c r="E76" s="455"/>
      <c r="F76" s="357">
        <f>'Indirect Costs '!D5</f>
        <v>0</v>
      </c>
      <c r="G76" s="370"/>
      <c r="H76" s="357">
        <f t="shared" si="1"/>
        <v>0</v>
      </c>
      <c r="I76" s="358" t="s">
        <v>453</v>
      </c>
    </row>
    <row r="77" spans="1:9" x14ac:dyDescent="0.45">
      <c r="A77" s="355"/>
      <c r="B77" s="363">
        <v>7002</v>
      </c>
      <c r="C77" s="453" t="s">
        <v>392</v>
      </c>
      <c r="D77" s="454"/>
      <c r="E77" s="455"/>
      <c r="F77" s="357">
        <f>'Indirect Costs '!D6</f>
        <v>0</v>
      </c>
      <c r="G77" s="370"/>
      <c r="H77" s="357">
        <f t="shared" si="1"/>
        <v>0</v>
      </c>
      <c r="I77" s="358" t="s">
        <v>453</v>
      </c>
    </row>
    <row r="78" spans="1:9" x14ac:dyDescent="0.45">
      <c r="A78" s="355"/>
      <c r="B78" s="356" t="s">
        <v>415</v>
      </c>
      <c r="C78" s="453" t="s">
        <v>416</v>
      </c>
      <c r="D78" s="454"/>
      <c r="E78" s="455"/>
      <c r="F78" s="364">
        <f>SUM(F4,F7,F10,F13,F16,F19,F22,F25,F28,F31,F34,F37,F40,F43,F56,F69,F72,F75)</f>
        <v>0</v>
      </c>
      <c r="G78" s="359"/>
      <c r="H78" s="375">
        <f>SUM(H4,H7,H10,H13,H16,H19,H22,H25,H28,H31,H34,H37,H40,H43,H56,H69,H72)</f>
        <v>0</v>
      </c>
      <c r="I78" s="376" t="s">
        <v>417</v>
      </c>
    </row>
    <row r="79" spans="1:9" x14ac:dyDescent="0.45">
      <c r="C79" s="462"/>
      <c r="D79" s="462"/>
      <c r="E79" s="462"/>
      <c r="F79" s="377"/>
      <c r="G79" s="377"/>
      <c r="H79" s="378">
        <f>SUM(H4+H7+H10+H16+H19+H22+H25+H28+H31+H34+H37)</f>
        <v>0</v>
      </c>
      <c r="I79" s="376" t="s">
        <v>418</v>
      </c>
    </row>
    <row r="80" spans="1:9" x14ac:dyDescent="0.45">
      <c r="C80" s="462"/>
      <c r="D80" s="462"/>
      <c r="E80" s="462"/>
      <c r="F80" s="377"/>
      <c r="G80" s="463"/>
      <c r="H80" s="463"/>
    </row>
    <row r="81" spans="1:9" x14ac:dyDescent="0.45">
      <c r="C81" s="462" t="s">
        <v>419</v>
      </c>
      <c r="D81" s="462"/>
      <c r="E81" s="462"/>
      <c r="F81" s="385">
        <f>(SUM(H4+H7+H10+H13+H16+H19+H22+H25+H28+H31+H34+H37))*$I$2</f>
        <v>0</v>
      </c>
      <c r="G81" s="463" t="s">
        <v>420</v>
      </c>
      <c r="H81" s="463"/>
    </row>
    <row r="82" spans="1:9" x14ac:dyDescent="0.45">
      <c r="C82" s="462" t="s">
        <v>421</v>
      </c>
      <c r="D82" s="462"/>
      <c r="E82" s="462"/>
      <c r="F82" s="379">
        <f>'Section A'!E28</f>
        <v>0</v>
      </c>
      <c r="G82" s="463" t="s">
        <v>422</v>
      </c>
      <c r="H82" s="463"/>
      <c r="I82" s="377"/>
    </row>
    <row r="83" spans="1:9" x14ac:dyDescent="0.45">
      <c r="C83" s="462" t="s">
        <v>423</v>
      </c>
      <c r="D83" s="462"/>
      <c r="E83" s="462"/>
      <c r="F83" s="379">
        <f>F81-(SUM(F82:F82))</f>
        <v>0</v>
      </c>
      <c r="G83" s="464" t="s">
        <v>424</v>
      </c>
      <c r="H83" s="464"/>
    </row>
    <row r="84" spans="1:9" x14ac:dyDescent="0.45">
      <c r="C84" s="380"/>
      <c r="D84" s="380"/>
      <c r="E84" s="380"/>
      <c r="F84" s="381"/>
      <c r="G84" s="377"/>
    </row>
    <row r="85" spans="1:9" x14ac:dyDescent="0.45">
      <c r="A85" s="382" t="s">
        <v>425</v>
      </c>
      <c r="F85" s="383"/>
      <c r="G85" s="383"/>
    </row>
    <row r="86" spans="1:9" x14ac:dyDescent="0.45">
      <c r="A86" s="459"/>
      <c r="B86" s="459"/>
      <c r="C86" s="459"/>
      <c r="D86" s="459"/>
      <c r="E86" s="459"/>
      <c r="F86" s="459"/>
      <c r="G86" s="459"/>
      <c r="H86" s="459"/>
      <c r="I86" s="459"/>
    </row>
    <row r="87" spans="1:9" x14ac:dyDescent="0.45">
      <c r="A87" s="459"/>
      <c r="B87" s="459"/>
      <c r="C87" s="459"/>
      <c r="D87" s="459"/>
      <c r="E87" s="459"/>
      <c r="F87" s="459"/>
      <c r="G87" s="459"/>
      <c r="H87" s="459"/>
      <c r="I87" s="459"/>
    </row>
    <row r="88" spans="1:9" x14ac:dyDescent="0.45">
      <c r="A88" s="459"/>
      <c r="B88" s="459"/>
      <c r="C88" s="459"/>
      <c r="D88" s="459"/>
      <c r="E88" s="459"/>
      <c r="F88" s="459"/>
      <c r="G88" s="459"/>
      <c r="H88" s="459"/>
      <c r="I88" s="459"/>
    </row>
    <row r="89" spans="1:9" x14ac:dyDescent="0.45">
      <c r="A89" s="459"/>
      <c r="B89" s="459"/>
      <c r="C89" s="459"/>
      <c r="D89" s="459"/>
      <c r="E89" s="459"/>
      <c r="F89" s="459"/>
      <c r="G89" s="459"/>
      <c r="H89" s="459"/>
      <c r="I89" s="459"/>
    </row>
    <row r="90" spans="1:9" x14ac:dyDescent="0.45">
      <c r="F90" s="383"/>
      <c r="G90" s="383"/>
    </row>
    <row r="91" spans="1:9" ht="45" customHeight="1" x14ac:dyDescent="0.45">
      <c r="A91" s="452" t="s">
        <v>465</v>
      </c>
      <c r="B91" s="452"/>
      <c r="C91" s="452"/>
      <c r="D91" s="452"/>
      <c r="E91" s="452"/>
      <c r="F91" s="452"/>
      <c r="G91" s="452"/>
      <c r="H91" s="452"/>
      <c r="I91" s="452"/>
    </row>
    <row r="92" spans="1:9" ht="31.5" customHeight="1" x14ac:dyDescent="0.45">
      <c r="A92" s="452" t="s">
        <v>458</v>
      </c>
      <c r="B92" s="452"/>
      <c r="C92" s="452"/>
      <c r="D92" s="452"/>
      <c r="E92" s="452"/>
      <c r="F92" s="452"/>
      <c r="G92" s="452"/>
      <c r="H92" s="452"/>
      <c r="I92" s="452"/>
    </row>
  </sheetData>
  <protectedRanges>
    <protectedRange sqref="I2" name="Range20"/>
    <protectedRange sqref="A86" name="Range19"/>
    <protectedRange sqref="F76:G77" name="Range18"/>
    <protectedRange sqref="F73:G74" name="Range17"/>
    <protectedRange sqref="F70:G71" name="Range16"/>
    <protectedRange sqref="F57:G68" name="Range15"/>
    <protectedRange sqref="F44:G55" name="Range14"/>
    <protectedRange sqref="F41:G42" name="Range13"/>
    <protectedRange sqref="F38:G39" name="Range12"/>
    <protectedRange sqref="F35:G36" name="Range11"/>
    <protectedRange sqref="F32:G33" name="Range10"/>
    <protectedRange sqref="F29:G30" name="Range9"/>
    <protectedRange sqref="F26:G27" name="Range8"/>
    <protectedRange sqref="F23:G24" name="Range7"/>
    <protectedRange sqref="F20:G21" name="Range6"/>
    <protectedRange sqref="F17:G18" name="Range5"/>
    <protectedRange sqref="F14:G15" name="Range4"/>
    <protectedRange sqref="F11:G12" name="Range3"/>
    <protectedRange sqref="F8:G9" name="Range2"/>
    <protectedRange sqref="F5:G6" name="Range1"/>
  </protectedRanges>
  <mergeCells count="88">
    <mergeCell ref="C10:E10"/>
    <mergeCell ref="B1:I1"/>
    <mergeCell ref="A2:G2"/>
    <mergeCell ref="C3:E3"/>
    <mergeCell ref="C4:E4"/>
    <mergeCell ref="C7:E7"/>
    <mergeCell ref="C28:E28"/>
    <mergeCell ref="C13:E13"/>
    <mergeCell ref="C16:E16"/>
    <mergeCell ref="C19:E19"/>
    <mergeCell ref="C22:E22"/>
    <mergeCell ref="C15:E15"/>
    <mergeCell ref="C17:E17"/>
    <mergeCell ref="C18:E18"/>
    <mergeCell ref="C20:E20"/>
    <mergeCell ref="C21:E21"/>
    <mergeCell ref="C23:E23"/>
    <mergeCell ref="C24:E24"/>
    <mergeCell ref="C26:E26"/>
    <mergeCell ref="C27:E27"/>
    <mergeCell ref="C25:E25"/>
    <mergeCell ref="C36:E36"/>
    <mergeCell ref="C38:E38"/>
    <mergeCell ref="C39:E39"/>
    <mergeCell ref="C31:E31"/>
    <mergeCell ref="C30:E30"/>
    <mergeCell ref="C32:E32"/>
    <mergeCell ref="C33:E33"/>
    <mergeCell ref="C35:E35"/>
    <mergeCell ref="C56:E56"/>
    <mergeCell ref="C69:E69"/>
    <mergeCell ref="C72:E72"/>
    <mergeCell ref="C75:E75"/>
    <mergeCell ref="C53:E53"/>
    <mergeCell ref="C54:E54"/>
    <mergeCell ref="C55:E55"/>
    <mergeCell ref="C57:E57"/>
    <mergeCell ref="C70:E70"/>
    <mergeCell ref="C58:E58"/>
    <mergeCell ref="C59:E59"/>
    <mergeCell ref="C60:E60"/>
    <mergeCell ref="C61:E61"/>
    <mergeCell ref="C62:E62"/>
    <mergeCell ref="C63:E63"/>
    <mergeCell ref="C64:E64"/>
    <mergeCell ref="C29:E29"/>
    <mergeCell ref="A86:I89"/>
    <mergeCell ref="A91:I91"/>
    <mergeCell ref="J3:M3"/>
    <mergeCell ref="C5:E5"/>
    <mergeCell ref="C6:E6"/>
    <mergeCell ref="C8:E8"/>
    <mergeCell ref="C9:E9"/>
    <mergeCell ref="C11:E11"/>
    <mergeCell ref="C12:E12"/>
    <mergeCell ref="C14:E14"/>
    <mergeCell ref="C82:E82"/>
    <mergeCell ref="G82:H82"/>
    <mergeCell ref="C83:E83"/>
    <mergeCell ref="G83:H83"/>
    <mergeCell ref="C78:E78"/>
    <mergeCell ref="C52:E52"/>
    <mergeCell ref="C41:E41"/>
    <mergeCell ref="C42:E42"/>
    <mergeCell ref="C44:E44"/>
    <mergeCell ref="C45:E45"/>
    <mergeCell ref="C46:E46"/>
    <mergeCell ref="C43:E43"/>
    <mergeCell ref="C47:E47"/>
    <mergeCell ref="C48:E48"/>
    <mergeCell ref="C49:E49"/>
    <mergeCell ref="C50:E50"/>
    <mergeCell ref="C51:E51"/>
    <mergeCell ref="C65:E65"/>
    <mergeCell ref="C66:E66"/>
    <mergeCell ref="C67:E67"/>
    <mergeCell ref="C68:E68"/>
    <mergeCell ref="C71:E71"/>
    <mergeCell ref="A92:I92"/>
    <mergeCell ref="C73:E73"/>
    <mergeCell ref="C74:E74"/>
    <mergeCell ref="C76:E76"/>
    <mergeCell ref="C77:E77"/>
    <mergeCell ref="C79:E79"/>
    <mergeCell ref="C80:E80"/>
    <mergeCell ref="G80:H80"/>
    <mergeCell ref="C81:E81"/>
    <mergeCell ref="G81:H81"/>
  </mergeCells>
  <pageMargins left="0.7" right="0.7" top="0.75" bottom="0.75" header="0.3" footer="0.3"/>
  <pageSetup orientation="portrait" horizontalDpi="300" verticalDpi="300" r:id="rId1"/>
  <ignoredErrors>
    <ignoredError sqref="G4" unlockedFormula="1"/>
    <ignoredError sqref="A22 A25 A2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zoomScaleNormal="100" workbookViewId="0"/>
  </sheetViews>
  <sheetFormatPr defaultColWidth="9.1328125" defaultRowHeight="13.15" x14ac:dyDescent="0.4"/>
  <cols>
    <col min="1" max="1" width="2.73046875" style="177" customWidth="1"/>
    <col min="2" max="2" width="4.1328125" style="177" customWidth="1"/>
    <col min="3" max="3" width="3.73046875" style="177" customWidth="1"/>
    <col min="4" max="4" width="4" style="177" customWidth="1"/>
    <col min="5" max="5" width="15.3984375" style="177" customWidth="1"/>
    <col min="6" max="6" width="14.73046875" style="177" customWidth="1"/>
    <col min="7" max="7" width="19.1328125" style="177" customWidth="1"/>
    <col min="8" max="8" width="9.59765625" style="177" customWidth="1"/>
    <col min="9" max="9" width="7" style="177" customWidth="1"/>
    <col min="10" max="10" width="9.59765625" style="177" customWidth="1"/>
    <col min="11" max="11" width="5.1328125" style="177" customWidth="1"/>
    <col min="12" max="12" width="3.3984375" style="177" customWidth="1"/>
    <col min="13" max="13" width="13.1328125" style="177" customWidth="1"/>
    <col min="14" max="14" width="2.59765625" style="177" customWidth="1"/>
    <col min="15" max="15" width="15.73046875" style="177" customWidth="1"/>
    <col min="16" max="16" width="3" style="177" customWidth="1"/>
    <col min="17" max="17" width="3.3984375" style="177" customWidth="1"/>
    <col min="18" max="18" width="2.265625" style="177" customWidth="1"/>
    <col min="19" max="19" width="2.3984375" style="177" customWidth="1"/>
    <col min="20" max="20" width="9.1328125" style="177"/>
    <col min="21" max="21" width="16.1328125" style="177" customWidth="1"/>
    <col min="22" max="16384" width="9.1328125" style="177"/>
  </cols>
  <sheetData>
    <row r="1" spans="2:30" ht="12.75" customHeight="1" x14ac:dyDescent="0.4">
      <c r="B1" s="177" t="s">
        <v>12</v>
      </c>
      <c r="F1" s="469">
        <f>+'Section A'!B2</f>
        <v>0</v>
      </c>
      <c r="G1" s="469"/>
      <c r="H1" s="469"/>
      <c r="I1" s="469"/>
      <c r="J1" s="469"/>
      <c r="K1" s="469"/>
      <c r="L1" s="469"/>
      <c r="M1" s="177" t="s">
        <v>182</v>
      </c>
      <c r="O1" s="470">
        <f>+'Section A'!F2</f>
        <v>0</v>
      </c>
      <c r="P1" s="470"/>
    </row>
    <row r="2" spans="2:30" ht="15" customHeight="1" x14ac:dyDescent="0.4">
      <c r="B2" s="476" t="s">
        <v>176</v>
      </c>
      <c r="C2" s="476"/>
      <c r="D2" s="476"/>
      <c r="E2" s="476"/>
      <c r="F2" s="476"/>
      <c r="G2" s="476"/>
      <c r="H2" s="476"/>
      <c r="I2" s="476"/>
      <c r="J2" s="476"/>
    </row>
    <row r="3" spans="2:30" ht="13.5" customHeight="1" x14ac:dyDescent="0.4">
      <c r="B3" s="174"/>
      <c r="C3" s="477" t="s">
        <v>179</v>
      </c>
      <c r="D3" s="477"/>
      <c r="E3" s="477"/>
      <c r="F3" s="477"/>
      <c r="G3" s="477"/>
      <c r="H3" s="477"/>
      <c r="I3" s="477"/>
      <c r="J3" s="477"/>
      <c r="K3" s="477"/>
      <c r="L3" s="477"/>
      <c r="M3" s="477"/>
      <c r="N3" s="477"/>
      <c r="O3" s="477"/>
      <c r="P3" s="477"/>
      <c r="Q3" s="477"/>
    </row>
    <row r="4" spans="2:30" ht="6.75" customHeight="1" x14ac:dyDescent="0.4">
      <c r="B4" s="174"/>
      <c r="C4" s="174"/>
      <c r="D4" s="174"/>
      <c r="E4" s="174"/>
      <c r="F4" s="174"/>
      <c r="G4" s="174"/>
      <c r="H4" s="174"/>
      <c r="I4" s="174"/>
      <c r="J4" s="174"/>
      <c r="K4" s="174"/>
      <c r="L4" s="174"/>
      <c r="M4" s="174"/>
      <c r="N4" s="174"/>
      <c r="O4" s="174"/>
      <c r="P4" s="174"/>
      <c r="Q4" s="174"/>
    </row>
    <row r="5" spans="2:30" ht="45.75" customHeight="1" x14ac:dyDescent="0.45">
      <c r="B5" s="178" t="s">
        <v>76</v>
      </c>
      <c r="C5" s="248"/>
      <c r="D5" s="179"/>
      <c r="E5" s="472" t="s">
        <v>143</v>
      </c>
      <c r="F5" s="472"/>
      <c r="G5" s="472"/>
      <c r="H5" s="472"/>
      <c r="I5" s="472"/>
      <c r="J5" s="472"/>
      <c r="K5" s="472"/>
      <c r="L5" s="472"/>
      <c r="M5" s="472"/>
      <c r="N5" s="472"/>
      <c r="O5" s="472"/>
      <c r="P5" s="472"/>
      <c r="Q5" s="473"/>
      <c r="R5" s="180"/>
      <c r="T5" s="481" t="s">
        <v>240</v>
      </c>
      <c r="U5" s="481"/>
      <c r="V5" s="481"/>
      <c r="W5" s="481"/>
      <c r="X5" s="481"/>
      <c r="Y5" s="481"/>
      <c r="Z5" s="481"/>
    </row>
    <row r="6" spans="2:30" ht="15" customHeight="1" x14ac:dyDescent="0.45">
      <c r="B6" s="181"/>
      <c r="C6" s="182"/>
      <c r="D6" s="182"/>
      <c r="E6" s="478" t="s">
        <v>85</v>
      </c>
      <c r="F6" s="478"/>
      <c r="G6" s="478"/>
      <c r="H6" s="478"/>
      <c r="I6" s="478"/>
      <c r="J6" s="478"/>
      <c r="K6" s="478"/>
      <c r="L6" s="478"/>
      <c r="M6" s="478"/>
      <c r="N6" s="478"/>
      <c r="O6" s="478"/>
      <c r="P6" s="478"/>
      <c r="Q6" s="479"/>
      <c r="R6" s="180"/>
      <c r="T6" s="183"/>
      <c r="U6" s="180"/>
      <c r="V6" s="180"/>
      <c r="W6" s="180"/>
      <c r="X6" s="180"/>
      <c r="Y6" s="180"/>
      <c r="Z6" s="180"/>
      <c r="AA6" s="180"/>
      <c r="AB6" s="180"/>
      <c r="AC6" s="180"/>
      <c r="AD6" s="180"/>
    </row>
    <row r="7" spans="2:30" ht="6.75" customHeight="1" x14ac:dyDescent="0.4">
      <c r="B7" s="184"/>
      <c r="C7" s="176"/>
      <c r="D7" s="176"/>
      <c r="E7" s="176"/>
      <c r="F7" s="176"/>
      <c r="G7" s="176"/>
      <c r="H7" s="176"/>
      <c r="I7" s="176"/>
      <c r="J7" s="176"/>
      <c r="K7" s="176"/>
      <c r="L7" s="176"/>
      <c r="M7" s="176"/>
      <c r="N7" s="176"/>
      <c r="O7" s="176"/>
      <c r="P7" s="176"/>
      <c r="Q7" s="176"/>
      <c r="R7" s="180"/>
      <c r="T7" s="180"/>
      <c r="U7" s="180"/>
      <c r="V7" s="180"/>
      <c r="W7" s="180"/>
      <c r="X7" s="180"/>
      <c r="Y7" s="180"/>
      <c r="Z7" s="180"/>
      <c r="AA7" s="180"/>
      <c r="AB7" s="180"/>
      <c r="AC7" s="180"/>
      <c r="AD7" s="180"/>
    </row>
    <row r="8" spans="2:30" ht="28.5" customHeight="1" x14ac:dyDescent="0.45">
      <c r="B8" s="480" t="s">
        <v>230</v>
      </c>
      <c r="C8" s="480"/>
      <c r="D8" s="480"/>
      <c r="E8" s="480"/>
      <c r="F8" s="480"/>
      <c r="G8" s="480"/>
      <c r="H8" s="480"/>
      <c r="I8" s="480"/>
      <c r="J8" s="480"/>
      <c r="K8" s="480"/>
      <c r="L8" s="480"/>
      <c r="M8" s="480"/>
      <c r="N8" s="480"/>
      <c r="O8" s="480"/>
      <c r="P8" s="480"/>
      <c r="Q8" s="480"/>
      <c r="R8" s="180"/>
      <c r="T8" s="481" t="s">
        <v>241</v>
      </c>
      <c r="U8" s="481"/>
      <c r="V8" s="481"/>
      <c r="W8" s="481"/>
      <c r="X8" s="481"/>
      <c r="Y8" s="183"/>
      <c r="Z8" s="185"/>
      <c r="AA8" s="185"/>
      <c r="AB8" s="185"/>
      <c r="AC8" s="185"/>
      <c r="AD8" s="185"/>
    </row>
    <row r="9" spans="2:30" ht="18" customHeight="1" x14ac:dyDescent="0.4">
      <c r="B9" s="174"/>
      <c r="C9" s="186" t="s">
        <v>90</v>
      </c>
      <c r="D9" s="480" t="s">
        <v>177</v>
      </c>
      <c r="E9" s="480"/>
      <c r="F9" s="480"/>
      <c r="G9" s="480"/>
      <c r="H9" s="480"/>
      <c r="I9" s="480"/>
      <c r="J9" s="480"/>
      <c r="K9" s="480"/>
      <c r="L9" s="480"/>
      <c r="M9" s="480"/>
      <c r="N9" s="480"/>
      <c r="O9" s="480"/>
      <c r="P9" s="480"/>
      <c r="Q9" s="480"/>
      <c r="R9" s="180"/>
      <c r="T9" s="187"/>
      <c r="U9" s="188"/>
      <c r="V9" s="188"/>
      <c r="W9" s="188"/>
      <c r="X9" s="188"/>
      <c r="Y9" s="188"/>
      <c r="Z9" s="188"/>
      <c r="AA9" s="188"/>
      <c r="AB9" s="188"/>
      <c r="AC9" s="188"/>
      <c r="AD9" s="188"/>
    </row>
    <row r="10" spans="2:30" ht="17.25" customHeight="1" x14ac:dyDescent="0.4">
      <c r="B10" s="174"/>
      <c r="C10" s="186" t="s">
        <v>91</v>
      </c>
      <c r="D10" s="480" t="s">
        <v>93</v>
      </c>
      <c r="E10" s="480"/>
      <c r="F10" s="480"/>
      <c r="G10" s="480"/>
      <c r="H10" s="480"/>
      <c r="I10" s="480"/>
      <c r="J10" s="480"/>
      <c r="K10" s="480"/>
      <c r="L10" s="480"/>
      <c r="M10" s="480"/>
      <c r="N10" s="480"/>
      <c r="O10" s="480"/>
      <c r="P10" s="480"/>
      <c r="Q10" s="480"/>
      <c r="R10" s="180"/>
      <c r="T10" s="189"/>
      <c r="U10" s="190"/>
      <c r="V10" s="190"/>
      <c r="W10" s="190"/>
      <c r="X10" s="190"/>
      <c r="Y10" s="190"/>
      <c r="Z10" s="190"/>
      <c r="AA10" s="190"/>
      <c r="AB10" s="190"/>
      <c r="AC10" s="190"/>
      <c r="AD10" s="190"/>
    </row>
    <row r="11" spans="2:30" ht="14.25" customHeight="1" x14ac:dyDescent="0.4">
      <c r="B11" s="176"/>
      <c r="C11" s="186" t="s">
        <v>92</v>
      </c>
      <c r="D11" s="492" t="s">
        <v>231</v>
      </c>
      <c r="E11" s="492"/>
      <c r="F11" s="492"/>
      <c r="G11" s="492"/>
      <c r="H11" s="492"/>
      <c r="I11" s="492"/>
      <c r="J11" s="492"/>
      <c r="K11" s="492"/>
      <c r="L11" s="492"/>
      <c r="M11" s="492"/>
      <c r="N11" s="492"/>
      <c r="O11" s="492"/>
      <c r="P11" s="492"/>
      <c r="Q11" s="492"/>
      <c r="R11" s="180"/>
      <c r="T11" s="471"/>
      <c r="U11" s="471"/>
      <c r="V11" s="471"/>
      <c r="W11" s="471"/>
      <c r="X11" s="471"/>
      <c r="Y11" s="471"/>
      <c r="Z11" s="180"/>
      <c r="AA11" s="180"/>
      <c r="AB11" s="180"/>
      <c r="AC11" s="180"/>
      <c r="AD11" s="180"/>
    </row>
    <row r="12" spans="2:30" ht="8.25" customHeight="1" x14ac:dyDescent="0.4">
      <c r="B12" s="176"/>
      <c r="C12" s="191"/>
      <c r="D12" s="191"/>
      <c r="E12" s="191"/>
      <c r="F12" s="191"/>
      <c r="G12" s="191"/>
      <c r="H12" s="191"/>
      <c r="I12" s="191"/>
      <c r="J12" s="191"/>
      <c r="K12" s="191"/>
      <c r="L12" s="191"/>
      <c r="M12" s="191"/>
      <c r="N12" s="191"/>
      <c r="O12" s="191"/>
      <c r="P12" s="191"/>
      <c r="Q12" s="176"/>
      <c r="R12" s="180"/>
      <c r="T12" s="192"/>
      <c r="U12" s="192"/>
      <c r="V12" s="192"/>
      <c r="W12" s="192"/>
      <c r="X12" s="192"/>
      <c r="Y12" s="192"/>
    </row>
    <row r="13" spans="2:30" ht="42" customHeight="1" x14ac:dyDescent="0.4">
      <c r="B13" s="193" t="s">
        <v>77</v>
      </c>
      <c r="C13" s="250"/>
      <c r="D13" s="179"/>
      <c r="E13" s="472" t="s">
        <v>95</v>
      </c>
      <c r="F13" s="472"/>
      <c r="G13" s="472"/>
      <c r="H13" s="472"/>
      <c r="I13" s="472"/>
      <c r="J13" s="472"/>
      <c r="K13" s="472"/>
      <c r="L13" s="472"/>
      <c r="M13" s="472"/>
      <c r="N13" s="472"/>
      <c r="O13" s="472"/>
      <c r="P13" s="472"/>
      <c r="Q13" s="473"/>
      <c r="R13" s="180"/>
    </row>
    <row r="14" spans="2:30" ht="13.5" customHeight="1" x14ac:dyDescent="0.4">
      <c r="B14" s="194"/>
      <c r="C14" s="195"/>
      <c r="D14" s="176"/>
      <c r="E14" s="474" t="s">
        <v>84</v>
      </c>
      <c r="F14" s="474"/>
      <c r="G14" s="474"/>
      <c r="H14" s="474"/>
      <c r="I14" s="474"/>
      <c r="J14" s="474"/>
      <c r="K14" s="474"/>
      <c r="L14" s="474"/>
      <c r="M14" s="474"/>
      <c r="N14" s="474"/>
      <c r="O14" s="474"/>
      <c r="P14" s="474"/>
      <c r="Q14" s="475"/>
      <c r="R14" s="180"/>
    </row>
    <row r="15" spans="2:30" ht="48.75" customHeight="1" x14ac:dyDescent="0.4">
      <c r="B15" s="196" t="s">
        <v>78</v>
      </c>
      <c r="C15" s="249"/>
      <c r="D15" s="176"/>
      <c r="E15" s="493" t="s">
        <v>232</v>
      </c>
      <c r="F15" s="493"/>
      <c r="G15" s="493"/>
      <c r="H15" s="493"/>
      <c r="I15" s="493"/>
      <c r="J15" s="493"/>
      <c r="K15" s="493"/>
      <c r="L15" s="493"/>
      <c r="M15" s="493"/>
      <c r="N15" s="493"/>
      <c r="O15" s="493"/>
      <c r="P15" s="493"/>
      <c r="Q15" s="494"/>
      <c r="R15" s="180"/>
    </row>
    <row r="16" spans="2:30" ht="18" customHeight="1" x14ac:dyDescent="0.4">
      <c r="B16" s="197"/>
      <c r="C16" s="182"/>
      <c r="D16" s="182"/>
      <c r="E16" s="478" t="s">
        <v>89</v>
      </c>
      <c r="F16" s="495"/>
      <c r="G16" s="495"/>
      <c r="H16" s="495"/>
      <c r="I16" s="495"/>
      <c r="J16" s="495"/>
      <c r="K16" s="495"/>
      <c r="L16" s="495"/>
      <c r="M16" s="495"/>
      <c r="N16" s="495"/>
      <c r="O16" s="495"/>
      <c r="P16" s="495"/>
      <c r="Q16" s="496"/>
      <c r="R16" s="180"/>
      <c r="U16" s="471"/>
      <c r="V16" s="471"/>
      <c r="W16" s="471"/>
      <c r="X16" s="471"/>
      <c r="Y16" s="471"/>
      <c r="Z16" s="471"/>
    </row>
    <row r="17" spans="2:18" ht="5.25" customHeight="1" x14ac:dyDescent="0.4">
      <c r="B17" s="174"/>
      <c r="C17" s="176"/>
      <c r="D17" s="176"/>
      <c r="E17" s="176"/>
      <c r="F17" s="176"/>
      <c r="G17" s="176"/>
      <c r="H17" s="176"/>
      <c r="I17" s="176"/>
      <c r="J17" s="176"/>
      <c r="K17" s="176"/>
      <c r="L17" s="176"/>
      <c r="M17" s="176"/>
      <c r="N17" s="176"/>
      <c r="O17" s="176"/>
      <c r="P17" s="176"/>
      <c r="Q17" s="176"/>
      <c r="R17" s="180"/>
    </row>
    <row r="18" spans="2:18" ht="37.5" customHeight="1" x14ac:dyDescent="0.4">
      <c r="B18" s="193" t="s">
        <v>79</v>
      </c>
      <c r="C18" s="248"/>
      <c r="D18" s="179"/>
      <c r="E18" s="472" t="s">
        <v>178</v>
      </c>
      <c r="F18" s="472"/>
      <c r="G18" s="472"/>
      <c r="H18" s="472"/>
      <c r="I18" s="472"/>
      <c r="J18" s="472"/>
      <c r="K18" s="472"/>
      <c r="L18" s="472"/>
      <c r="M18" s="472"/>
      <c r="N18" s="472"/>
      <c r="O18" s="472"/>
      <c r="P18" s="472"/>
      <c r="Q18" s="473"/>
      <c r="R18" s="180"/>
    </row>
    <row r="19" spans="2:18" ht="27" customHeight="1" x14ac:dyDescent="0.4">
      <c r="B19" s="197"/>
      <c r="C19" s="182"/>
      <c r="D19" s="182"/>
      <c r="E19" s="478" t="s">
        <v>94</v>
      </c>
      <c r="F19" s="478"/>
      <c r="G19" s="478"/>
      <c r="H19" s="478"/>
      <c r="I19" s="478"/>
      <c r="J19" s="478"/>
      <c r="K19" s="478"/>
      <c r="L19" s="478"/>
      <c r="M19" s="478"/>
      <c r="N19" s="478"/>
      <c r="O19" s="478"/>
      <c r="P19" s="478"/>
      <c r="Q19" s="479"/>
    </row>
    <row r="20" spans="2:18" ht="6" customHeight="1" x14ac:dyDescent="0.4">
      <c r="B20" s="174"/>
      <c r="C20" s="174"/>
      <c r="D20" s="174"/>
      <c r="E20" s="174"/>
      <c r="F20" s="174"/>
      <c r="G20" s="174"/>
      <c r="H20" s="174"/>
      <c r="I20" s="174"/>
      <c r="J20" s="174"/>
      <c r="K20" s="174"/>
      <c r="L20" s="174"/>
      <c r="M20" s="174"/>
      <c r="N20" s="174"/>
      <c r="O20" s="174"/>
      <c r="P20" s="174"/>
      <c r="Q20" s="174"/>
    </row>
    <row r="21" spans="2:18" x14ac:dyDescent="0.4">
      <c r="B21" s="482" t="s">
        <v>82</v>
      </c>
      <c r="C21" s="485"/>
      <c r="D21" s="179"/>
      <c r="E21" s="198" t="s">
        <v>87</v>
      </c>
      <c r="F21" s="179"/>
      <c r="G21" s="179"/>
      <c r="H21" s="179"/>
      <c r="I21" s="179"/>
      <c r="J21" s="179"/>
      <c r="K21" s="179"/>
      <c r="L21" s="179"/>
      <c r="M21" s="179"/>
      <c r="N21" s="179"/>
      <c r="O21" s="179"/>
      <c r="P21" s="179"/>
      <c r="Q21" s="199"/>
    </row>
    <row r="22" spans="2:18" ht="15" customHeight="1" x14ac:dyDescent="0.4">
      <c r="B22" s="483"/>
      <c r="C22" s="486"/>
      <c r="D22" s="176"/>
      <c r="E22" s="200" t="s">
        <v>81</v>
      </c>
      <c r="F22" s="488" t="s">
        <v>80</v>
      </c>
      <c r="G22" s="488"/>
      <c r="H22" s="488"/>
      <c r="I22" s="488"/>
      <c r="J22" s="488"/>
      <c r="K22" s="488"/>
      <c r="L22" s="488"/>
      <c r="M22" s="488"/>
      <c r="N22" s="488"/>
      <c r="O22" s="488"/>
      <c r="P22" s="488"/>
      <c r="Q22" s="489"/>
    </row>
    <row r="23" spans="2:18" ht="14.25" customHeight="1" x14ac:dyDescent="0.4">
      <c r="B23" s="483"/>
      <c r="C23" s="486"/>
      <c r="D23" s="176"/>
      <c r="E23" s="200" t="s">
        <v>81</v>
      </c>
      <c r="F23" s="490" t="s">
        <v>233</v>
      </c>
      <c r="G23" s="490"/>
      <c r="H23" s="490"/>
      <c r="I23" s="490"/>
      <c r="J23" s="490"/>
      <c r="K23" s="490"/>
      <c r="L23" s="490"/>
      <c r="M23" s="490"/>
      <c r="N23" s="490"/>
      <c r="O23" s="490"/>
      <c r="P23" s="490"/>
      <c r="Q23" s="491"/>
    </row>
    <row r="24" spans="2:18" ht="12.75" customHeight="1" x14ac:dyDescent="0.4">
      <c r="B24" s="484"/>
      <c r="C24" s="487"/>
      <c r="D24" s="182"/>
      <c r="E24" s="201" t="s">
        <v>83</v>
      </c>
      <c r="F24" s="202"/>
      <c r="G24" s="202"/>
      <c r="H24" s="202"/>
      <c r="I24" s="202"/>
      <c r="J24" s="182"/>
      <c r="K24" s="182"/>
      <c r="L24" s="182"/>
      <c r="M24" s="182"/>
      <c r="N24" s="182"/>
      <c r="O24" s="182"/>
      <c r="P24" s="182"/>
      <c r="Q24" s="175"/>
    </row>
    <row r="25" spans="2:18" ht="12.75" customHeight="1" x14ac:dyDescent="0.4">
      <c r="B25" s="200"/>
      <c r="C25" s="203"/>
      <c r="D25" s="176"/>
      <c r="E25" s="204"/>
      <c r="F25" s="195"/>
      <c r="G25" s="195"/>
      <c r="H25" s="195"/>
      <c r="I25" s="195"/>
      <c r="J25" s="176"/>
      <c r="K25" s="176"/>
      <c r="L25" s="176"/>
      <c r="M25" s="176"/>
      <c r="N25" s="176"/>
      <c r="O25" s="176"/>
      <c r="P25" s="176"/>
      <c r="Q25" s="176"/>
    </row>
    <row r="26" spans="2:18" ht="27" customHeight="1" x14ac:dyDescent="0.4">
      <c r="B26" s="205" t="s">
        <v>180</v>
      </c>
      <c r="C26" s="247"/>
      <c r="D26" s="206"/>
      <c r="E26" s="498" t="s">
        <v>234</v>
      </c>
      <c r="F26" s="498"/>
      <c r="G26" s="498"/>
      <c r="H26" s="498"/>
      <c r="I26" s="498"/>
      <c r="J26" s="498"/>
      <c r="K26" s="498"/>
      <c r="L26" s="498"/>
      <c r="M26" s="498"/>
      <c r="N26" s="498"/>
      <c r="O26" s="498"/>
      <c r="P26" s="498"/>
      <c r="Q26" s="499"/>
    </row>
    <row r="27" spans="2:18" ht="33" customHeight="1" thickBot="1" x14ac:dyDescent="0.45">
      <c r="B27" s="174"/>
      <c r="C27" s="174"/>
      <c r="D27" s="174"/>
      <c r="E27" s="174"/>
      <c r="F27" s="174"/>
      <c r="G27" s="174"/>
      <c r="H27" s="174"/>
      <c r="I27" s="174"/>
      <c r="J27" s="174"/>
      <c r="K27" s="174"/>
      <c r="L27" s="174"/>
      <c r="M27" s="174"/>
      <c r="N27" s="174"/>
      <c r="O27" s="174"/>
      <c r="P27" s="174"/>
      <c r="Q27" s="174"/>
    </row>
    <row r="28" spans="2:18" ht="5.25" customHeight="1" thickTop="1" x14ac:dyDescent="0.4">
      <c r="B28" s="174"/>
      <c r="C28" s="174"/>
      <c r="D28" s="174"/>
      <c r="E28" s="174"/>
      <c r="F28" s="174"/>
      <c r="G28" s="207"/>
      <c r="H28" s="208"/>
      <c r="I28" s="208"/>
      <c r="J28" s="208"/>
      <c r="K28" s="208"/>
      <c r="L28" s="208"/>
      <c r="M28" s="208"/>
      <c r="N28" s="208"/>
      <c r="O28" s="208"/>
      <c r="P28" s="208"/>
      <c r="Q28" s="209"/>
    </row>
    <row r="29" spans="2:18" ht="14.25" customHeight="1" x14ac:dyDescent="0.4">
      <c r="B29" s="500" t="s">
        <v>86</v>
      </c>
      <c r="C29" s="500"/>
      <c r="D29" s="500"/>
      <c r="E29" s="500"/>
      <c r="F29" s="501"/>
      <c r="G29" s="502" t="s">
        <v>235</v>
      </c>
      <c r="H29" s="493"/>
      <c r="I29" s="503"/>
      <c r="J29" s="503"/>
      <c r="K29" s="189" t="s">
        <v>226</v>
      </c>
      <c r="L29" s="504"/>
      <c r="M29" s="504"/>
      <c r="N29" s="187"/>
      <c r="O29" s="180" t="s">
        <v>236</v>
      </c>
      <c r="P29" s="189"/>
      <c r="Q29" s="210"/>
    </row>
    <row r="30" spans="2:18" ht="14.25" customHeight="1" x14ac:dyDescent="0.4">
      <c r="B30" s="500"/>
      <c r="C30" s="500"/>
      <c r="D30" s="500"/>
      <c r="E30" s="500"/>
      <c r="F30" s="501"/>
      <c r="G30" s="502" t="s">
        <v>237</v>
      </c>
      <c r="H30" s="493"/>
      <c r="I30" s="493"/>
      <c r="J30" s="503"/>
      <c r="K30" s="503"/>
      <c r="L30" s="503"/>
      <c r="M30" s="503"/>
      <c r="N30" s="503"/>
      <c r="O30" s="503"/>
      <c r="P30" s="503"/>
      <c r="Q30" s="211"/>
    </row>
    <row r="31" spans="2:18" ht="14.25" customHeight="1" x14ac:dyDescent="0.4">
      <c r="B31" s="500"/>
      <c r="C31" s="500"/>
      <c r="D31" s="500"/>
      <c r="E31" s="500"/>
      <c r="F31" s="501"/>
      <c r="G31" s="212" t="s">
        <v>227</v>
      </c>
      <c r="H31" s="213"/>
      <c r="I31" s="192" t="s">
        <v>238</v>
      </c>
      <c r="J31" s="472" t="s">
        <v>239</v>
      </c>
      <c r="K31" s="472"/>
      <c r="L31" s="472"/>
      <c r="M31" s="505"/>
      <c r="N31" s="505"/>
      <c r="O31" s="505"/>
      <c r="P31" s="505"/>
      <c r="Q31" s="211"/>
    </row>
    <row r="32" spans="2:18" ht="5.25" customHeight="1" thickBot="1" x14ac:dyDescent="0.45">
      <c r="B32" s="174"/>
      <c r="C32" s="174"/>
      <c r="D32" s="174"/>
      <c r="E32" s="174"/>
      <c r="F32" s="174"/>
      <c r="G32" s="214"/>
      <c r="H32" s="215"/>
      <c r="I32" s="215"/>
      <c r="J32" s="215"/>
      <c r="K32" s="215"/>
      <c r="L32" s="215"/>
      <c r="M32" s="215"/>
      <c r="N32" s="215"/>
      <c r="O32" s="215"/>
      <c r="P32" s="215"/>
      <c r="Q32" s="216"/>
    </row>
    <row r="33" spans="2:25" ht="13.5" thickTop="1" x14ac:dyDescent="0.4">
      <c r="B33" s="174"/>
      <c r="C33" s="174"/>
      <c r="D33" s="174"/>
      <c r="E33" s="174"/>
      <c r="F33" s="174"/>
      <c r="G33" s="174"/>
      <c r="H33" s="174"/>
      <c r="I33" s="174"/>
      <c r="J33" s="174"/>
      <c r="K33" s="174"/>
      <c r="L33" s="174"/>
      <c r="M33" s="174"/>
      <c r="N33" s="174"/>
      <c r="O33" s="174"/>
      <c r="P33" s="174"/>
      <c r="Q33" s="174"/>
    </row>
    <row r="34" spans="2:25" x14ac:dyDescent="0.4">
      <c r="U34" s="180"/>
      <c r="V34" s="180"/>
      <c r="W34" s="180"/>
      <c r="X34" s="180"/>
      <c r="Y34" s="180"/>
    </row>
    <row r="35" spans="2:25" x14ac:dyDescent="0.4">
      <c r="U35" s="180"/>
      <c r="V35" s="180"/>
      <c r="W35" s="180"/>
      <c r="X35" s="180"/>
      <c r="Y35" s="180"/>
    </row>
    <row r="36" spans="2:25" x14ac:dyDescent="0.4">
      <c r="U36" s="180"/>
      <c r="V36" s="180"/>
      <c r="W36" s="180"/>
      <c r="X36" s="180"/>
      <c r="Y36" s="180"/>
    </row>
    <row r="37" spans="2:25" ht="13.5" customHeight="1" x14ac:dyDescent="0.4">
      <c r="U37" s="180"/>
      <c r="V37" s="180"/>
      <c r="W37" s="180"/>
      <c r="X37" s="180"/>
      <c r="Y37" s="180"/>
    </row>
    <row r="38" spans="2:25" ht="16.5" customHeight="1" x14ac:dyDescent="0.4">
      <c r="U38" s="180"/>
      <c r="V38" s="180"/>
      <c r="W38" s="180"/>
      <c r="X38" s="180"/>
      <c r="Y38" s="180"/>
    </row>
    <row r="39" spans="2:25" x14ac:dyDescent="0.4">
      <c r="U39" s="497"/>
      <c r="V39" s="497"/>
      <c r="W39" s="497"/>
      <c r="X39" s="497"/>
      <c r="Y39" s="497"/>
    </row>
    <row r="40" spans="2:25" x14ac:dyDescent="0.4">
      <c r="U40" s="497"/>
      <c r="V40" s="497"/>
      <c r="W40" s="497"/>
      <c r="X40" s="497"/>
      <c r="Y40" s="497"/>
    </row>
    <row r="41" spans="2:25" x14ac:dyDescent="0.4">
      <c r="U41" s="497"/>
      <c r="V41" s="497"/>
      <c r="W41" s="497"/>
      <c r="X41" s="497"/>
      <c r="Y41" s="497"/>
    </row>
    <row r="42" spans="2:25" x14ac:dyDescent="0.4">
      <c r="U42" s="180"/>
      <c r="V42" s="180"/>
      <c r="W42" s="180"/>
      <c r="X42" s="180"/>
      <c r="Y42" s="180"/>
    </row>
    <row r="43" spans="2:25" x14ac:dyDescent="0.4">
      <c r="U43" s="180"/>
      <c r="V43" s="180"/>
      <c r="W43" s="180"/>
      <c r="X43" s="180"/>
      <c r="Y43" s="180"/>
    </row>
    <row r="44" spans="2:25" x14ac:dyDescent="0.4">
      <c r="U44" s="180"/>
      <c r="V44" s="180"/>
      <c r="W44" s="180"/>
      <c r="X44" s="180"/>
      <c r="Y44" s="180"/>
    </row>
    <row r="45" spans="2:25" x14ac:dyDescent="0.4">
      <c r="U45" s="180"/>
      <c r="V45" s="180"/>
      <c r="W45" s="180"/>
      <c r="X45" s="180"/>
      <c r="Y45" s="180"/>
    </row>
  </sheetData>
  <mergeCells count="36">
    <mergeCell ref="U41:Y41"/>
    <mergeCell ref="E26:Q26"/>
    <mergeCell ref="B29:F31"/>
    <mergeCell ref="G29:H29"/>
    <mergeCell ref="I29:J29"/>
    <mergeCell ref="L29:M29"/>
    <mergeCell ref="G30:I30"/>
    <mergeCell ref="J30:P30"/>
    <mergeCell ref="J31:L31"/>
    <mergeCell ref="M31:P31"/>
    <mergeCell ref="U16:Z16"/>
    <mergeCell ref="E18:Q18"/>
    <mergeCell ref="E19:Q19"/>
    <mergeCell ref="U39:Y39"/>
    <mergeCell ref="U40:Y40"/>
    <mergeCell ref="B21:B24"/>
    <mergeCell ref="C21:C24"/>
    <mergeCell ref="F22:Q22"/>
    <mergeCell ref="F23:Q23"/>
    <mergeCell ref="D9:Q9"/>
    <mergeCell ref="D10:Q10"/>
    <mergeCell ref="D11:Q11"/>
    <mergeCell ref="E15:Q15"/>
    <mergeCell ref="E16:Q16"/>
    <mergeCell ref="F1:L1"/>
    <mergeCell ref="O1:P1"/>
    <mergeCell ref="T11:Y11"/>
    <mergeCell ref="E13:Q13"/>
    <mergeCell ref="E14:Q14"/>
    <mergeCell ref="B2:J2"/>
    <mergeCell ref="C3:Q3"/>
    <mergeCell ref="E5:Q5"/>
    <mergeCell ref="E6:Q6"/>
    <mergeCell ref="B8:Q8"/>
    <mergeCell ref="T5:Z5"/>
    <mergeCell ref="T8:X8"/>
  </mergeCells>
  <pageMargins left="0.7" right="0.7" top="0.75" bottom="0.75" header="0.3" footer="0.3"/>
  <pageSetup scale="91" orientation="landscape"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9"/>
  <sheetViews>
    <sheetView zoomScaleNormal="100" workbookViewId="0">
      <selection activeCell="A5" sqref="A5:B5"/>
    </sheetView>
  </sheetViews>
  <sheetFormatPr defaultRowHeight="14.25" x14ac:dyDescent="0.45"/>
  <cols>
    <col min="1" max="3" width="44.59765625" customWidth="1"/>
    <col min="4" max="4" width="7.86328125" customWidth="1"/>
    <col min="5" max="6" width="9.1328125" customWidth="1"/>
  </cols>
  <sheetData>
    <row r="1" spans="1:4" ht="20.100000000000001" customHeight="1" x14ac:dyDescent="0.45">
      <c r="A1" s="85" t="str">
        <f>+'Section A'!A1</f>
        <v xml:space="preserve">STATE OF ILLINOIS </v>
      </c>
      <c r="B1" s="83" t="str">
        <f>+'Section A'!B1</f>
        <v>UNIFORM GRANT BUDGET TEMPLATE</v>
      </c>
      <c r="C1" s="84" t="str">
        <f>+'Section A'!E1</f>
        <v>Commerce &amp; Economic Opportunity</v>
      </c>
      <c r="D1" s="91" t="s">
        <v>228</v>
      </c>
    </row>
    <row r="2" spans="1:4" ht="39.950000000000003" customHeight="1" x14ac:dyDescent="0.45">
      <c r="A2" s="294" t="str">
        <f>"Organization Name: "&amp;'Section A'!B2</f>
        <v xml:space="preserve">Organization Name: </v>
      </c>
      <c r="B2" s="85" t="str">
        <f>"NOFO # "&amp;'Section A'!F2</f>
        <v xml:space="preserve">NOFO # </v>
      </c>
      <c r="C2" s="85" t="str">
        <f>"Fiscal Year "&amp;'Section A'!F3</f>
        <v>Fiscal Year 2021</v>
      </c>
    </row>
    <row r="3" spans="1:4" ht="20.100000000000001" customHeight="1" x14ac:dyDescent="0.45">
      <c r="A3" s="508" t="s">
        <v>197</v>
      </c>
      <c r="B3" s="509"/>
      <c r="C3" s="90" t="str">
        <f>"Grant Number: "&amp;'Section A'!F4</f>
        <v xml:space="preserve">Grant Number: </v>
      </c>
    </row>
    <row r="4" spans="1:4" ht="20.100000000000001" customHeight="1" x14ac:dyDescent="0.45">
      <c r="A4" s="87" t="s">
        <v>19</v>
      </c>
      <c r="B4" s="88"/>
      <c r="C4" s="89" t="s">
        <v>192</v>
      </c>
    </row>
    <row r="5" spans="1:4" ht="15" customHeight="1" x14ac:dyDescent="0.45">
      <c r="A5" s="510" t="s">
        <v>284</v>
      </c>
      <c r="B5" s="511"/>
      <c r="C5" s="103"/>
    </row>
    <row r="6" spans="1:4" ht="15" customHeight="1" x14ac:dyDescent="0.45">
      <c r="A6" s="514" t="s">
        <v>17</v>
      </c>
      <c r="B6" s="515"/>
      <c r="C6" s="253">
        <v>0</v>
      </c>
    </row>
    <row r="7" spans="1:4" ht="15" customHeight="1" x14ac:dyDescent="0.45">
      <c r="A7" s="514" t="s">
        <v>18</v>
      </c>
      <c r="B7" s="515"/>
      <c r="C7" s="253">
        <v>0</v>
      </c>
    </row>
    <row r="8" spans="1:4" ht="15" customHeight="1" x14ac:dyDescent="0.45">
      <c r="A8" s="516" t="s">
        <v>15</v>
      </c>
      <c r="B8" s="517"/>
      <c r="C8" s="253">
        <v>0</v>
      </c>
    </row>
    <row r="9" spans="1:4" ht="20.100000000000001" customHeight="1" thickBot="1" x14ac:dyDescent="0.5">
      <c r="A9" s="512" t="s">
        <v>198</v>
      </c>
      <c r="B9" s="513"/>
      <c r="C9" s="104">
        <f>(C6+C7+C8)</f>
        <v>0</v>
      </c>
    </row>
    <row r="10" spans="1:4" ht="20.100000000000001" customHeight="1" thickBot="1" x14ac:dyDescent="0.5">
      <c r="A10" s="447" t="s">
        <v>200</v>
      </c>
      <c r="B10" s="449"/>
      <c r="C10" s="451"/>
      <c r="D10" s="91" t="s">
        <v>222</v>
      </c>
    </row>
    <row r="11" spans="1:4" ht="28.5" customHeight="1" x14ac:dyDescent="0.45">
      <c r="A11" s="87" t="s">
        <v>189</v>
      </c>
      <c r="B11" s="87" t="s">
        <v>191</v>
      </c>
      <c r="C11" s="89" t="s">
        <v>193</v>
      </c>
    </row>
    <row r="12" spans="1:4" ht="16.5" customHeight="1" x14ac:dyDescent="0.45">
      <c r="A12" s="73" t="s">
        <v>356</v>
      </c>
      <c r="B12" s="75">
        <v>200.43</v>
      </c>
      <c r="C12" s="79">
        <f>+Personnel!G34+Personnel!G38</f>
        <v>0</v>
      </c>
    </row>
    <row r="13" spans="1:4" ht="16.5" customHeight="1" x14ac:dyDescent="0.45">
      <c r="A13" s="73" t="s">
        <v>357</v>
      </c>
      <c r="B13" s="76">
        <v>200.43100000000001</v>
      </c>
      <c r="C13" s="79">
        <f>+'Fringe Benefits'!G33+'Fringe Benefits'!G37</f>
        <v>0</v>
      </c>
    </row>
    <row r="14" spans="1:4" ht="16.5" customHeight="1" x14ac:dyDescent="0.45">
      <c r="A14" s="73" t="s">
        <v>358</v>
      </c>
      <c r="B14" s="76">
        <v>200.47399999999999</v>
      </c>
      <c r="C14" s="79">
        <f>+Travel!G33+Travel!G37</f>
        <v>0</v>
      </c>
    </row>
    <row r="15" spans="1:4" ht="16.5" customHeight="1" x14ac:dyDescent="0.45">
      <c r="A15" s="73" t="s">
        <v>359</v>
      </c>
      <c r="B15" s="76">
        <v>200.43899999999999</v>
      </c>
      <c r="C15" s="79">
        <f>+'Equipment '!D24+'Equipment '!D28</f>
        <v>0</v>
      </c>
    </row>
    <row r="16" spans="1:4" ht="16.5" customHeight="1" x14ac:dyDescent="0.45">
      <c r="A16" s="73" t="s">
        <v>360</v>
      </c>
      <c r="B16" s="76">
        <v>200.94</v>
      </c>
      <c r="C16" s="79">
        <f>+Supplies!D24+Supplies!D28</f>
        <v>0</v>
      </c>
    </row>
    <row r="17" spans="1:3" ht="16.5" customHeight="1" x14ac:dyDescent="0.45">
      <c r="A17" s="73" t="s">
        <v>361</v>
      </c>
      <c r="B17" s="76" t="s">
        <v>195</v>
      </c>
      <c r="C17" s="79">
        <f>+'Contractual Services'!C24+'Contractual Services'!C28</f>
        <v>0</v>
      </c>
    </row>
    <row r="18" spans="1:3" ht="16.5" customHeight="1" x14ac:dyDescent="0.45">
      <c r="A18" s="73" t="s">
        <v>362</v>
      </c>
      <c r="B18" s="76">
        <v>200.459</v>
      </c>
      <c r="C18" s="79">
        <f>+Consultant!G20+Consultant!G47+Consultant!G24+Consultant!G51</f>
        <v>0</v>
      </c>
    </row>
    <row r="19" spans="1:3" ht="16.5" hidden="1" customHeight="1" x14ac:dyDescent="0.45">
      <c r="A19" s="332" t="s">
        <v>10</v>
      </c>
      <c r="B19" s="333"/>
      <c r="C19" s="334">
        <f>+'Construction '!C10</f>
        <v>0</v>
      </c>
    </row>
    <row r="20" spans="1:3" ht="16.5" customHeight="1" x14ac:dyDescent="0.45">
      <c r="A20" s="73" t="s">
        <v>363</v>
      </c>
      <c r="B20" s="76">
        <v>200.465</v>
      </c>
      <c r="C20" s="79">
        <f>+'Occupancy '!F23+'Occupancy '!F27</f>
        <v>0</v>
      </c>
    </row>
    <row r="21" spans="1:3" ht="16.5" customHeight="1" x14ac:dyDescent="0.45">
      <c r="A21" s="73" t="s">
        <v>364</v>
      </c>
      <c r="B21" s="76">
        <v>200.87</v>
      </c>
      <c r="C21" s="79">
        <f>+'R &amp; D '!C16+'R &amp; D '!C20</f>
        <v>0</v>
      </c>
    </row>
    <row r="22" spans="1:3" ht="16.5" customHeight="1" x14ac:dyDescent="0.45">
      <c r="A22" s="73" t="s">
        <v>365</v>
      </c>
      <c r="B22" s="76"/>
      <c r="C22" s="79">
        <f>+'Telecommunications '!F21+'Telecommunications '!F25</f>
        <v>0</v>
      </c>
    </row>
    <row r="23" spans="1:3" ht="16.5" customHeight="1" x14ac:dyDescent="0.45">
      <c r="A23" s="73" t="s">
        <v>366</v>
      </c>
      <c r="B23" s="76">
        <v>200.47200000000001</v>
      </c>
      <c r="C23" s="79">
        <f>+'Training &amp; Education'!F19+'Training &amp; Education'!F23</f>
        <v>0</v>
      </c>
    </row>
    <row r="24" spans="1:3" ht="16.5" customHeight="1" x14ac:dyDescent="0.45">
      <c r="A24" s="73" t="s">
        <v>367</v>
      </c>
      <c r="B24" s="76" t="s">
        <v>194</v>
      </c>
      <c r="C24" s="79">
        <f>+'Direct Administrative '!G21+'Direct Administrative '!G25</f>
        <v>0</v>
      </c>
    </row>
    <row r="25" spans="1:3" ht="16.5" customHeight="1" x14ac:dyDescent="0.45">
      <c r="A25" s="73" t="s">
        <v>368</v>
      </c>
      <c r="B25" s="76"/>
      <c r="C25" s="79">
        <f>+'Miscellaneous (other) Costs '!F21+'Miscellaneous (other) Costs '!F25</f>
        <v>0</v>
      </c>
    </row>
    <row r="26" spans="1:3" ht="16.5" customHeight="1" x14ac:dyDescent="0.45">
      <c r="A26" s="74" t="s">
        <v>369</v>
      </c>
      <c r="B26" s="76"/>
      <c r="C26" s="79">
        <f>+'Direct Training'!F37+'Direct Training'!F46</f>
        <v>0</v>
      </c>
    </row>
    <row r="27" spans="1:3" ht="16.5" customHeight="1" x14ac:dyDescent="0.45">
      <c r="A27" s="74" t="s">
        <v>370</v>
      </c>
      <c r="B27" s="295"/>
      <c r="C27" s="79">
        <f>'Work-Based'!F37+'Work-Based'!F46</f>
        <v>0</v>
      </c>
    </row>
    <row r="28" spans="1:3" ht="16.5" customHeight="1" x14ac:dyDescent="0.45">
      <c r="A28" s="74" t="s">
        <v>371</v>
      </c>
      <c r="B28" s="295"/>
      <c r="C28" s="79">
        <f>'Other Program'!F20+'Other Program'!F24</f>
        <v>0</v>
      </c>
    </row>
    <row r="29" spans="1:3" ht="16.5" customHeight="1" x14ac:dyDescent="0.45">
      <c r="A29" s="74" t="s">
        <v>372</v>
      </c>
      <c r="B29" s="76"/>
      <c r="C29" s="79">
        <f>'Barrier Reduction'!F20+'Barrier Reduction'!F24</f>
        <v>0</v>
      </c>
    </row>
    <row r="30" spans="1:3" ht="16.5" customHeight="1" x14ac:dyDescent="0.45">
      <c r="A30" s="73" t="s">
        <v>175</v>
      </c>
      <c r="B30" s="77">
        <v>200.41300000000001</v>
      </c>
      <c r="C30" s="79">
        <f>SUM(C12:C29)</f>
        <v>0</v>
      </c>
    </row>
    <row r="31" spans="1:3" ht="16.5" customHeight="1" x14ac:dyDescent="0.45">
      <c r="A31" s="101" t="s">
        <v>69</v>
      </c>
      <c r="B31" s="102">
        <v>200.41399999999999</v>
      </c>
      <c r="C31" s="79">
        <f>+'Indirect Costs '!D11</f>
        <v>0</v>
      </c>
    </row>
    <row r="32" spans="1:3" ht="34.5" customHeight="1" x14ac:dyDescent="0.45">
      <c r="A32" s="506" t="s">
        <v>16</v>
      </c>
      <c r="B32" s="507"/>
      <c r="C32" s="80"/>
    </row>
    <row r="33" spans="1:3" ht="22.5" customHeight="1" x14ac:dyDescent="0.45">
      <c r="A33" s="82" t="s">
        <v>199</v>
      </c>
      <c r="B33" s="81"/>
      <c r="C33" s="86">
        <f>(C30+C31)</f>
        <v>0</v>
      </c>
    </row>
    <row r="34" spans="1:3" ht="17.45" customHeight="1" x14ac:dyDescent="0.45"/>
    <row r="35" spans="1:3" ht="17.45" customHeight="1" x14ac:dyDescent="0.45"/>
    <row r="36" spans="1:3" ht="17.45" customHeight="1" x14ac:dyDescent="0.45"/>
    <row r="38" spans="1:3" ht="15" customHeight="1" x14ac:dyDescent="0.45"/>
    <row r="39" spans="1:3" ht="22.5" customHeight="1" x14ac:dyDescent="0.45"/>
  </sheetData>
  <sheetProtection algorithmName="SHA-512" hashValue="CLzcw8DeXXMGMwrXgpNhwgOEozvO1PZl66CYnE8YVBtHDvBZbKcyKl5djlpeXctWRvsCopBjQjdbsoA0FWcfCA==" saltValue="cb7y2kou5gQJ/m7tLch61w==" spinCount="100000" sheet="1" objects="1" scenarios="1"/>
  <mergeCells count="8">
    <mergeCell ref="A32:B32"/>
    <mergeCell ref="A3:B3"/>
    <mergeCell ref="A10:C10"/>
    <mergeCell ref="A5:B5"/>
    <mergeCell ref="A9:B9"/>
    <mergeCell ref="A7:B7"/>
    <mergeCell ref="A8:B8"/>
    <mergeCell ref="A6:B6"/>
  </mergeCells>
  <pageMargins left="0.25" right="0.25" top="0.25" bottom="0.25" header="0.3" footer="0.3"/>
  <pageSetup fitToHeight="0"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zoomScaleNormal="100" workbookViewId="0">
      <selection activeCell="A10" sqref="A10:C10"/>
    </sheetView>
  </sheetViews>
  <sheetFormatPr defaultRowHeight="14.25" x14ac:dyDescent="0.45"/>
  <cols>
    <col min="1" max="9" width="14.265625" customWidth="1"/>
  </cols>
  <sheetData>
    <row r="1" spans="1:9" ht="39.75" customHeight="1" thickTop="1" thickBot="1" x14ac:dyDescent="0.5">
      <c r="A1" s="520" t="s">
        <v>14</v>
      </c>
      <c r="B1" s="521"/>
      <c r="C1" s="522"/>
      <c r="D1" s="520" t="s">
        <v>185</v>
      </c>
      <c r="E1" s="521"/>
      <c r="F1" s="522"/>
      <c r="G1" s="523" t="str">
        <f>"AGENCY: "&amp;'Section B'!C1</f>
        <v>AGENCY: Commerce &amp; Economic Opportunity</v>
      </c>
      <c r="H1" s="524"/>
      <c r="I1" s="525"/>
    </row>
    <row r="2" spans="1:9" s="291" customFormat="1" ht="33" customHeight="1" thickTop="1" thickBot="1" x14ac:dyDescent="0.5">
      <c r="A2" s="523" t="str">
        <f>"Organization Name: "&amp;'Section A'!B2</f>
        <v xml:space="preserve">Organization Name: </v>
      </c>
      <c r="B2" s="524"/>
      <c r="C2" s="524"/>
      <c r="D2" s="528" t="str">
        <f>"CSFA Description: "&amp;'Section A'!D3</f>
        <v>CSFA Description: Job Training Economic Development Program</v>
      </c>
      <c r="E2" s="529"/>
      <c r="F2" s="530"/>
      <c r="G2" s="523" t="str">
        <f>"NOFO # "&amp;'Section A'!F2</f>
        <v xml:space="preserve">NOFO # </v>
      </c>
      <c r="H2" s="524"/>
      <c r="I2" s="525"/>
    </row>
    <row r="3" spans="1:9" ht="16.5" customHeight="1" thickTop="1" thickBot="1" x14ac:dyDescent="0.5">
      <c r="A3" s="526" t="str">
        <f>"CSFA #: "&amp;'Section A'!B3</f>
        <v>CSFA #: 420-27-2731</v>
      </c>
      <c r="B3" s="527"/>
      <c r="C3" s="527"/>
      <c r="D3" s="531" t="str">
        <f>"DUNS # "&amp;'Section A'!D2</f>
        <v xml:space="preserve">DUNS # </v>
      </c>
      <c r="E3" s="532"/>
      <c r="F3" s="533"/>
      <c r="G3" s="523" t="str">
        <f>"Fiscal Year(s): "&amp;'Section A'!F3</f>
        <v>Fiscal Year(s): 2021</v>
      </c>
      <c r="H3" s="524"/>
      <c r="I3" s="525"/>
    </row>
    <row r="4" spans="1:9" ht="14.65" thickTop="1" x14ac:dyDescent="0.45"/>
    <row r="5" spans="1:9" x14ac:dyDescent="0.45">
      <c r="A5" s="57" t="s">
        <v>150</v>
      </c>
      <c r="B5" s="56"/>
    </row>
    <row r="6" spans="1:9" ht="36" customHeight="1" x14ac:dyDescent="0.45">
      <c r="A6" s="519" t="s">
        <v>158</v>
      </c>
      <c r="B6" s="519"/>
      <c r="C6" s="519"/>
      <c r="D6" s="519"/>
      <c r="E6" s="519"/>
      <c r="F6" s="519"/>
      <c r="G6" s="519"/>
      <c r="H6" s="519"/>
      <c r="I6" s="519"/>
    </row>
    <row r="7" spans="1:9" x14ac:dyDescent="0.45">
      <c r="A7" s="9"/>
      <c r="B7" s="10"/>
      <c r="C7" s="10"/>
      <c r="D7" s="10"/>
      <c r="E7" s="10"/>
      <c r="F7" s="10"/>
      <c r="G7" s="10"/>
      <c r="H7" s="10"/>
      <c r="I7" s="10"/>
    </row>
    <row r="8" spans="1:9" x14ac:dyDescent="0.45">
      <c r="A8" s="9"/>
      <c r="B8" s="10"/>
      <c r="C8" s="10"/>
      <c r="D8" s="10"/>
      <c r="E8" s="10"/>
      <c r="F8" s="10"/>
      <c r="G8" s="10"/>
      <c r="H8" s="10"/>
      <c r="I8" s="10"/>
    </row>
    <row r="9" spans="1:9" x14ac:dyDescent="0.45">
      <c r="A9" s="9"/>
      <c r="B9" s="10"/>
      <c r="C9" s="10"/>
      <c r="D9" s="10"/>
      <c r="E9" s="10"/>
      <c r="F9" s="10"/>
      <c r="G9" s="10"/>
      <c r="H9" s="10"/>
      <c r="I9" s="10"/>
    </row>
    <row r="10" spans="1:9" x14ac:dyDescent="0.45">
      <c r="A10" s="534"/>
      <c r="B10" s="534"/>
      <c r="C10" s="534"/>
      <c r="D10" s="10"/>
      <c r="E10" s="534"/>
      <c r="F10" s="534"/>
      <c r="G10" s="534"/>
      <c r="H10" s="10"/>
      <c r="I10" s="10"/>
    </row>
    <row r="11" spans="1:9" x14ac:dyDescent="0.45">
      <c r="A11" s="9" t="s">
        <v>4</v>
      </c>
      <c r="B11" s="10"/>
      <c r="C11" s="10"/>
      <c r="D11" s="10"/>
      <c r="E11" s="9" t="s">
        <v>4</v>
      </c>
      <c r="F11" s="10"/>
      <c r="G11" s="10"/>
      <c r="H11" s="10"/>
      <c r="I11" s="10"/>
    </row>
    <row r="12" spans="1:9" x14ac:dyDescent="0.45">
      <c r="A12" s="9"/>
      <c r="B12" s="10"/>
      <c r="C12" s="10"/>
      <c r="D12" s="10"/>
      <c r="E12" s="9"/>
      <c r="F12" s="10"/>
      <c r="G12" s="10"/>
      <c r="H12" s="10"/>
      <c r="I12" s="10"/>
    </row>
    <row r="13" spans="1:9" x14ac:dyDescent="0.45">
      <c r="A13" s="535"/>
      <c r="B13" s="535"/>
      <c r="C13" s="535"/>
      <c r="D13" s="10"/>
      <c r="E13" s="535"/>
      <c r="F13" s="535"/>
      <c r="G13" s="535"/>
      <c r="H13" s="10"/>
      <c r="I13" s="10"/>
    </row>
    <row r="14" spans="1:9" x14ac:dyDescent="0.45">
      <c r="A14" s="9" t="s">
        <v>5</v>
      </c>
      <c r="B14" s="10"/>
      <c r="C14" s="10"/>
      <c r="D14" s="10"/>
      <c r="E14" s="9" t="s">
        <v>5</v>
      </c>
      <c r="F14" s="10"/>
      <c r="G14" s="10"/>
      <c r="H14" s="10"/>
      <c r="I14" s="10"/>
    </row>
    <row r="15" spans="1:9" x14ac:dyDescent="0.45">
      <c r="A15" s="9"/>
      <c r="B15" s="10"/>
      <c r="C15" s="10"/>
      <c r="D15" s="10"/>
      <c r="E15" s="9"/>
      <c r="F15" s="10"/>
      <c r="G15" s="10"/>
      <c r="H15" s="10"/>
      <c r="I15" s="10"/>
    </row>
    <row r="16" spans="1:9" x14ac:dyDescent="0.45">
      <c r="A16" s="534"/>
      <c r="B16" s="534"/>
      <c r="C16" s="534"/>
      <c r="D16" s="10"/>
      <c r="E16" s="534"/>
      <c r="F16" s="534"/>
      <c r="G16" s="534"/>
      <c r="H16" s="10"/>
      <c r="I16" s="10"/>
    </row>
    <row r="17" spans="1:9" x14ac:dyDescent="0.45">
      <c r="A17" s="9" t="s">
        <v>6</v>
      </c>
      <c r="B17" s="10"/>
      <c r="C17" s="10"/>
      <c r="D17" s="10"/>
      <c r="E17" s="9" t="s">
        <v>6</v>
      </c>
      <c r="F17" s="10"/>
      <c r="G17" s="10"/>
      <c r="H17" s="10"/>
      <c r="I17" s="10"/>
    </row>
    <row r="18" spans="1:9" x14ac:dyDescent="0.45">
      <c r="A18" s="9"/>
      <c r="B18" s="10"/>
      <c r="C18" s="10"/>
      <c r="D18" s="10"/>
      <c r="E18" s="9"/>
      <c r="F18" s="10"/>
      <c r="G18" s="10"/>
      <c r="H18" s="10"/>
      <c r="I18" s="10"/>
    </row>
    <row r="19" spans="1:9" x14ac:dyDescent="0.45">
      <c r="A19" s="534"/>
      <c r="B19" s="534"/>
      <c r="C19" s="534"/>
      <c r="D19" s="10"/>
      <c r="E19" s="534"/>
      <c r="F19" s="534"/>
      <c r="G19" s="534"/>
      <c r="H19" s="10"/>
      <c r="I19" s="10"/>
    </row>
    <row r="20" spans="1:9" x14ac:dyDescent="0.45">
      <c r="A20" s="9" t="s">
        <v>7</v>
      </c>
      <c r="B20" s="10"/>
      <c r="C20" s="10"/>
      <c r="D20" s="10"/>
      <c r="E20" s="9" t="s">
        <v>7</v>
      </c>
      <c r="F20" s="10"/>
      <c r="G20" s="10"/>
      <c r="H20" s="10"/>
      <c r="I20" s="10"/>
    </row>
    <row r="21" spans="1:9" x14ac:dyDescent="0.45">
      <c r="A21" s="9" t="s">
        <v>155</v>
      </c>
      <c r="B21" s="10"/>
      <c r="C21" s="10"/>
      <c r="D21" s="10"/>
      <c r="E21" s="9" t="s">
        <v>156</v>
      </c>
      <c r="F21" s="10"/>
      <c r="G21" s="10"/>
      <c r="H21" s="10"/>
      <c r="I21" s="10"/>
    </row>
    <row r="22" spans="1:9" ht="28.5" customHeight="1" x14ac:dyDescent="0.45">
      <c r="A22" s="534"/>
      <c r="B22" s="534"/>
      <c r="C22" s="534"/>
      <c r="D22" s="10"/>
      <c r="E22" s="534"/>
      <c r="F22" s="534"/>
      <c r="G22" s="534"/>
      <c r="H22" s="10"/>
      <c r="I22" s="10"/>
    </row>
    <row r="23" spans="1:9" x14ac:dyDescent="0.45">
      <c r="A23" s="9" t="s">
        <v>8</v>
      </c>
      <c r="B23" s="10"/>
      <c r="C23" s="10"/>
      <c r="D23" s="10"/>
      <c r="E23" s="9" t="s">
        <v>8</v>
      </c>
      <c r="F23" s="10"/>
      <c r="G23" s="10"/>
      <c r="H23" s="10"/>
      <c r="I23" s="10"/>
    </row>
    <row r="24" spans="1:9" x14ac:dyDescent="0.45">
      <c r="A24" s="10"/>
      <c r="B24" s="10"/>
      <c r="C24" s="10"/>
      <c r="D24" s="10"/>
      <c r="E24" s="10"/>
      <c r="F24" s="10"/>
      <c r="G24" s="10"/>
      <c r="H24" s="10"/>
      <c r="I24" s="10"/>
    </row>
    <row r="27" spans="1:9" ht="42.75" customHeight="1" x14ac:dyDescent="0.45">
      <c r="A27" s="518" t="s">
        <v>157</v>
      </c>
      <c r="B27" s="518"/>
      <c r="C27" s="518"/>
      <c r="D27" s="518"/>
      <c r="E27" s="518"/>
      <c r="F27" s="518"/>
      <c r="G27" s="518"/>
    </row>
  </sheetData>
  <mergeCells count="21">
    <mergeCell ref="E16:G16"/>
    <mergeCell ref="A19:C19"/>
    <mergeCell ref="E19:G19"/>
    <mergeCell ref="A22:C22"/>
    <mergeCell ref="E22:G22"/>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s>
  <printOptions horizontalCentered="1"/>
  <pageMargins left="0.25" right="0.25" top="0.25" bottom="0.25" header="0.3" footer="0.3"/>
  <pageSetup fitToHeight="0" orientation="landscape"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25" x14ac:dyDescent="0.45"/>
  <sheetData>
    <row r="1" spans="1:7" x14ac:dyDescent="0.45">
      <c r="A1" s="536"/>
      <c r="B1" s="536"/>
      <c r="C1" s="536"/>
      <c r="D1" s="536"/>
      <c r="E1" s="536"/>
      <c r="F1" s="536"/>
      <c r="G1" s="536"/>
    </row>
    <row r="2" spans="1:7" x14ac:dyDescent="0.45">
      <c r="A2" s="537"/>
      <c r="B2" s="537"/>
      <c r="C2" s="537"/>
      <c r="D2" s="537"/>
      <c r="E2" s="537"/>
      <c r="F2" s="537"/>
      <c r="G2" s="537"/>
    </row>
    <row r="3" spans="1:7" x14ac:dyDescent="0.45">
      <c r="A3" s="2"/>
      <c r="B3" s="1"/>
    </row>
    <row r="4" spans="1:7" x14ac:dyDescent="0.45">
      <c r="A4" s="4"/>
      <c r="B4" s="1"/>
      <c r="C4" s="1"/>
      <c r="D4" s="1"/>
      <c r="E4" s="1"/>
      <c r="F4" s="1"/>
      <c r="G4" s="1"/>
    </row>
    <row r="5" spans="1:7" x14ac:dyDescent="0.45">
      <c r="A5" s="4"/>
      <c r="B5" s="1"/>
    </row>
    <row r="6" spans="1:7" x14ac:dyDescent="0.45">
      <c r="A6" s="4"/>
      <c r="B6" s="1"/>
    </row>
    <row r="7" spans="1:7" x14ac:dyDescent="0.45">
      <c r="A7" s="5"/>
      <c r="B7" s="1"/>
    </row>
    <row r="8" spans="1:7" x14ac:dyDescent="0.45">
      <c r="A8" s="5"/>
      <c r="B8" s="1"/>
    </row>
    <row r="9" spans="1:7" x14ac:dyDescent="0.45">
      <c r="A9" s="5"/>
      <c r="B9" s="3"/>
    </row>
    <row r="10" spans="1:7" x14ac:dyDescent="0.45">
      <c r="B10" s="3"/>
    </row>
  </sheetData>
  <mergeCells count="2">
    <mergeCell ref="A1:G1"/>
    <mergeCell ref="A2:G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50"/>
  <sheetViews>
    <sheetView zoomScaleNormal="100" workbookViewId="0">
      <selection activeCell="A7" sqref="A7"/>
    </sheetView>
  </sheetViews>
  <sheetFormatPr defaultRowHeight="14.25" x14ac:dyDescent="0.45"/>
  <cols>
    <col min="1" max="1" width="35.265625" customWidth="1"/>
    <col min="2" max="2" width="25" customWidth="1"/>
    <col min="3" max="6" width="12.59765625" customWidth="1"/>
    <col min="7" max="7" width="15.265625" customWidth="1"/>
    <col min="8" max="8" width="2.265625" customWidth="1"/>
  </cols>
  <sheetData>
    <row r="1" spans="1:15" ht="25.5" customHeight="1" x14ac:dyDescent="0.45">
      <c r="A1" s="541" t="s">
        <v>159</v>
      </c>
      <c r="B1" s="541"/>
      <c r="C1" s="541"/>
      <c r="D1" s="541"/>
      <c r="E1" s="541"/>
      <c r="F1" s="541"/>
      <c r="G1" s="8">
        <f>+'Section A'!B2</f>
        <v>0</v>
      </c>
      <c r="H1" s="59"/>
      <c r="I1" s="59"/>
      <c r="J1" s="59"/>
      <c r="K1" s="59"/>
      <c r="L1" s="59"/>
      <c r="M1" s="59"/>
      <c r="N1" s="59"/>
      <c r="O1" s="59"/>
    </row>
    <row r="2" spans="1:15" ht="67.5" customHeight="1" x14ac:dyDescent="0.45">
      <c r="A2" s="542" t="s">
        <v>161</v>
      </c>
      <c r="B2" s="542"/>
      <c r="C2" s="542"/>
      <c r="D2" s="542"/>
      <c r="E2" s="542"/>
      <c r="F2" s="542"/>
      <c r="G2" s="542"/>
      <c r="H2" s="15"/>
      <c r="I2" s="15"/>
      <c r="J2" s="8"/>
    </row>
    <row r="3" spans="1:15" ht="67.5" customHeight="1" x14ac:dyDescent="0.45">
      <c r="A3" s="542" t="s">
        <v>286</v>
      </c>
      <c r="B3" s="542"/>
      <c r="C3" s="542"/>
      <c r="D3" s="542"/>
      <c r="E3" s="542"/>
      <c r="F3" s="542"/>
      <c r="G3" s="542"/>
      <c r="H3" s="15"/>
      <c r="I3" s="15"/>
      <c r="J3" s="8"/>
    </row>
    <row r="4" spans="1:15" ht="6.75" customHeight="1" x14ac:dyDescent="0.45">
      <c r="A4" s="15"/>
      <c r="B4" s="15"/>
      <c r="C4" s="15"/>
      <c r="D4" s="15"/>
      <c r="E4" s="15"/>
      <c r="F4" s="15"/>
      <c r="G4" s="15"/>
      <c r="H4" s="15"/>
      <c r="I4" s="15"/>
      <c r="J4" s="8"/>
    </row>
    <row r="5" spans="1:15" ht="6.75" customHeight="1" x14ac:dyDescent="0.45">
      <c r="A5" s="13"/>
      <c r="B5" s="13"/>
      <c r="C5" s="13"/>
      <c r="D5" s="13"/>
      <c r="E5" s="13"/>
      <c r="F5" s="13"/>
      <c r="G5" s="12"/>
      <c r="H5" s="13"/>
      <c r="I5" s="11"/>
    </row>
    <row r="6" spans="1:15" x14ac:dyDescent="0.45">
      <c r="A6" s="276" t="s">
        <v>20</v>
      </c>
      <c r="B6" s="276" t="s">
        <v>269</v>
      </c>
      <c r="C6" s="14" t="s">
        <v>22</v>
      </c>
      <c r="D6" s="14" t="s">
        <v>26</v>
      </c>
      <c r="E6" s="276" t="s">
        <v>23</v>
      </c>
      <c r="F6" s="276" t="s">
        <v>24</v>
      </c>
      <c r="G6" s="276" t="s">
        <v>245</v>
      </c>
      <c r="H6" s="13"/>
      <c r="I6" s="163" t="s">
        <v>213</v>
      </c>
    </row>
    <row r="7" spans="1:15" s="134" customFormat="1" x14ac:dyDescent="0.45">
      <c r="A7" s="254"/>
      <c r="B7" s="254"/>
      <c r="C7" s="107"/>
      <c r="D7" s="217"/>
      <c r="E7" s="109"/>
      <c r="F7" s="217"/>
      <c r="G7" s="241">
        <f>ROUND(C7*E7*F7,0)</f>
        <v>0</v>
      </c>
      <c r="H7" s="106"/>
      <c r="I7" s="133"/>
    </row>
    <row r="8" spans="1:15" s="134" customFormat="1" x14ac:dyDescent="0.45">
      <c r="A8" s="386"/>
      <c r="B8" s="386"/>
      <c r="C8" s="107"/>
      <c r="D8" s="217"/>
      <c r="E8" s="109"/>
      <c r="F8" s="217"/>
      <c r="G8" s="241">
        <f t="shared" ref="G8:G16" si="0">ROUND(C8*E8*F8,0)</f>
        <v>0</v>
      </c>
      <c r="H8" s="106"/>
      <c r="I8" s="133"/>
    </row>
    <row r="9" spans="1:15" s="134" customFormat="1" x14ac:dyDescent="0.45">
      <c r="A9" s="386"/>
      <c r="B9" s="386"/>
      <c r="C9" s="107"/>
      <c r="D9" s="217"/>
      <c r="E9" s="109"/>
      <c r="F9" s="217"/>
      <c r="G9" s="241">
        <f t="shared" si="0"/>
        <v>0</v>
      </c>
      <c r="H9" s="106"/>
      <c r="I9" s="133"/>
    </row>
    <row r="10" spans="1:15" s="134" customFormat="1" x14ac:dyDescent="0.45">
      <c r="A10" s="386"/>
      <c r="B10" s="386"/>
      <c r="C10" s="107"/>
      <c r="D10" s="217"/>
      <c r="E10" s="109"/>
      <c r="F10" s="217"/>
      <c r="G10" s="241">
        <f t="shared" si="0"/>
        <v>0</v>
      </c>
      <c r="H10" s="106"/>
      <c r="I10" s="133"/>
    </row>
    <row r="11" spans="1:15" s="134" customFormat="1" x14ac:dyDescent="0.45">
      <c r="A11" s="386"/>
      <c r="B11" s="386"/>
      <c r="C11" s="107"/>
      <c r="D11" s="217"/>
      <c r="E11" s="109"/>
      <c r="F11" s="217"/>
      <c r="G11" s="241">
        <f t="shared" si="0"/>
        <v>0</v>
      </c>
      <c r="H11" s="106"/>
      <c r="I11" s="133"/>
    </row>
    <row r="12" spans="1:15" s="134" customFormat="1" x14ac:dyDescent="0.45">
      <c r="A12" s="386"/>
      <c r="B12" s="386"/>
      <c r="C12" s="107"/>
      <c r="D12" s="217"/>
      <c r="E12" s="109"/>
      <c r="F12" s="217"/>
      <c r="G12" s="241">
        <f t="shared" si="0"/>
        <v>0</v>
      </c>
      <c r="H12" s="106"/>
      <c r="I12" s="133"/>
    </row>
    <row r="13" spans="1:15" s="134" customFormat="1" x14ac:dyDescent="0.45">
      <c r="A13" s="386"/>
      <c r="B13" s="386"/>
      <c r="C13" s="107"/>
      <c r="D13" s="217"/>
      <c r="E13" s="109"/>
      <c r="F13" s="217"/>
      <c r="G13" s="241">
        <f t="shared" si="0"/>
        <v>0</v>
      </c>
      <c r="H13" s="106"/>
      <c r="I13" s="133"/>
    </row>
    <row r="14" spans="1:15" s="134" customFormat="1" x14ac:dyDescent="0.45">
      <c r="A14" s="254"/>
      <c r="B14" s="254"/>
      <c r="C14" s="107"/>
      <c r="D14" s="217"/>
      <c r="E14" s="109"/>
      <c r="F14" s="217"/>
      <c r="G14" s="241">
        <f t="shared" si="0"/>
        <v>0</v>
      </c>
      <c r="H14" s="135"/>
      <c r="I14" s="136"/>
    </row>
    <row r="15" spans="1:15" s="134" customFormat="1" x14ac:dyDescent="0.45">
      <c r="A15" s="254"/>
      <c r="B15" s="254"/>
      <c r="C15" s="107"/>
      <c r="D15" s="217"/>
      <c r="E15" s="109"/>
      <c r="F15" s="171"/>
      <c r="G15" s="241">
        <f t="shared" si="0"/>
        <v>0</v>
      </c>
      <c r="H15" s="135"/>
      <c r="I15" s="137"/>
    </row>
    <row r="16" spans="1:15" s="134" customFormat="1" x14ac:dyDescent="0.45">
      <c r="A16" s="254"/>
      <c r="B16" s="254"/>
      <c r="C16" s="107"/>
      <c r="D16" s="217"/>
      <c r="E16" s="109"/>
      <c r="F16" s="217"/>
      <c r="G16" s="395">
        <f t="shared" si="0"/>
        <v>0</v>
      </c>
      <c r="H16" s="135"/>
      <c r="I16" s="137"/>
      <c r="K16" s="121"/>
    </row>
    <row r="17" spans="1:11" s="134" customFormat="1" x14ac:dyDescent="0.45">
      <c r="A17" s="254"/>
      <c r="B17" s="254"/>
      <c r="C17" s="110"/>
      <c r="D17" s="108"/>
      <c r="E17" s="111"/>
      <c r="F17" s="341" t="s">
        <v>348</v>
      </c>
      <c r="G17" s="241">
        <f>ROUND(SUM(G7:G16),0)</f>
        <v>0</v>
      </c>
      <c r="H17" s="135"/>
      <c r="I17" s="137" t="s">
        <v>450</v>
      </c>
    </row>
    <row r="18" spans="1:11" s="134" customFormat="1" x14ac:dyDescent="0.45">
      <c r="A18" s="220"/>
      <c r="B18" s="220"/>
      <c r="C18" s="112"/>
      <c r="D18" s="113"/>
      <c r="E18" s="114"/>
      <c r="F18" s="113"/>
      <c r="G18" s="115"/>
      <c r="H18" s="138"/>
      <c r="I18" s="139"/>
    </row>
    <row r="19" spans="1:11" s="134" customFormat="1" x14ac:dyDescent="0.45">
      <c r="A19" s="298"/>
      <c r="B19" s="298"/>
      <c r="C19" s="107"/>
      <c r="D19" s="217"/>
      <c r="E19" s="109"/>
      <c r="F19" s="217"/>
      <c r="G19" s="241">
        <f t="shared" ref="G19:G28" si="1">ROUND(C19*E19*F19,0)</f>
        <v>0</v>
      </c>
      <c r="H19" s="106"/>
      <c r="I19" s="133"/>
    </row>
    <row r="20" spans="1:11" s="134" customFormat="1" x14ac:dyDescent="0.45">
      <c r="A20" s="386"/>
      <c r="B20" s="386"/>
      <c r="C20" s="107"/>
      <c r="D20" s="217"/>
      <c r="E20" s="109"/>
      <c r="F20" s="217"/>
      <c r="G20" s="241">
        <f t="shared" si="1"/>
        <v>0</v>
      </c>
      <c r="H20" s="106"/>
      <c r="I20" s="133"/>
    </row>
    <row r="21" spans="1:11" s="134" customFormat="1" x14ac:dyDescent="0.45">
      <c r="A21" s="386"/>
      <c r="B21" s="386"/>
      <c r="C21" s="107"/>
      <c r="D21" s="217"/>
      <c r="E21" s="109"/>
      <c r="F21" s="217"/>
      <c r="G21" s="241">
        <f t="shared" si="1"/>
        <v>0</v>
      </c>
      <c r="H21" s="106"/>
      <c r="I21" s="133"/>
    </row>
    <row r="22" spans="1:11" s="134" customFormat="1" x14ac:dyDescent="0.45">
      <c r="A22" s="386"/>
      <c r="B22" s="386"/>
      <c r="C22" s="107"/>
      <c r="D22" s="217"/>
      <c r="E22" s="109"/>
      <c r="F22" s="217"/>
      <c r="G22" s="241">
        <f t="shared" si="1"/>
        <v>0</v>
      </c>
      <c r="H22" s="106"/>
      <c r="I22" s="133"/>
    </row>
    <row r="23" spans="1:11" s="134" customFormat="1" x14ac:dyDescent="0.45">
      <c r="A23" s="386"/>
      <c r="B23" s="386"/>
      <c r="C23" s="107"/>
      <c r="D23" s="217"/>
      <c r="E23" s="109"/>
      <c r="F23" s="217"/>
      <c r="G23" s="241">
        <f t="shared" si="1"/>
        <v>0</v>
      </c>
      <c r="H23" s="106"/>
      <c r="I23" s="133"/>
    </row>
    <row r="24" spans="1:11" s="134" customFormat="1" x14ac:dyDescent="0.45">
      <c r="A24" s="386"/>
      <c r="B24" s="386"/>
      <c r="C24" s="107"/>
      <c r="D24" s="217"/>
      <c r="E24" s="109"/>
      <c r="F24" s="217"/>
      <c r="G24" s="241">
        <f t="shared" si="1"/>
        <v>0</v>
      </c>
      <c r="H24" s="106"/>
      <c r="I24" s="133"/>
    </row>
    <row r="25" spans="1:11" s="134" customFormat="1" x14ac:dyDescent="0.45">
      <c r="A25" s="386"/>
      <c r="B25" s="386"/>
      <c r="C25" s="107"/>
      <c r="D25" s="217"/>
      <c r="E25" s="109"/>
      <c r="F25" s="217"/>
      <c r="G25" s="241">
        <f t="shared" si="1"/>
        <v>0</v>
      </c>
      <c r="H25" s="106"/>
      <c r="I25" s="133"/>
    </row>
    <row r="26" spans="1:11" s="134" customFormat="1" x14ac:dyDescent="0.45">
      <c r="A26" s="298"/>
      <c r="B26" s="298"/>
      <c r="C26" s="107"/>
      <c r="D26" s="217"/>
      <c r="E26" s="109"/>
      <c r="F26" s="217"/>
      <c r="G26" s="241">
        <f t="shared" si="1"/>
        <v>0</v>
      </c>
      <c r="H26" s="135"/>
      <c r="I26" s="136"/>
    </row>
    <row r="27" spans="1:11" s="134" customFormat="1" x14ac:dyDescent="0.45">
      <c r="A27" s="298"/>
      <c r="B27" s="298"/>
      <c r="C27" s="107"/>
      <c r="D27" s="217"/>
      <c r="E27" s="109"/>
      <c r="F27" s="217"/>
      <c r="G27" s="241">
        <f t="shared" si="1"/>
        <v>0</v>
      </c>
      <c r="H27" s="135"/>
      <c r="I27" s="137"/>
    </row>
    <row r="28" spans="1:11" s="134" customFormat="1" x14ac:dyDescent="0.45">
      <c r="A28" s="298"/>
      <c r="B28" s="298"/>
      <c r="C28" s="107"/>
      <c r="D28" s="217"/>
      <c r="E28" s="109"/>
      <c r="F28" s="217"/>
      <c r="G28" s="395">
        <f t="shared" si="1"/>
        <v>0</v>
      </c>
      <c r="H28" s="135"/>
      <c r="I28" s="137"/>
      <c r="K28" s="121"/>
    </row>
    <row r="29" spans="1:11" s="134" customFormat="1" x14ac:dyDescent="0.45">
      <c r="A29" s="298"/>
      <c r="B29" s="298"/>
      <c r="C29" s="110"/>
      <c r="D29" s="217"/>
      <c r="E29" s="111"/>
      <c r="F29" s="341" t="s">
        <v>349</v>
      </c>
      <c r="G29" s="241">
        <f>ROUND(SUM(G19:G28),0)</f>
        <v>0</v>
      </c>
      <c r="H29" s="135"/>
      <c r="I29" s="137" t="s">
        <v>450</v>
      </c>
    </row>
    <row r="30" spans="1:11" s="134" customFormat="1" x14ac:dyDescent="0.45">
      <c r="A30" s="220"/>
      <c r="B30" s="220"/>
      <c r="C30" s="112"/>
      <c r="D30" s="270"/>
      <c r="E30" s="114"/>
      <c r="F30" s="344" t="s">
        <v>354</v>
      </c>
      <c r="G30" s="345">
        <f>G29+G17</f>
        <v>0</v>
      </c>
      <c r="H30" s="138"/>
      <c r="I30" s="139"/>
    </row>
    <row r="31" spans="1:11" s="134" customFormat="1" x14ac:dyDescent="0.45">
      <c r="A31" s="220"/>
      <c r="B31" s="220"/>
      <c r="C31" s="112"/>
      <c r="D31" s="270"/>
      <c r="E31" s="114"/>
      <c r="F31" s="270"/>
      <c r="G31" s="115"/>
      <c r="H31" s="138"/>
      <c r="I31" s="139"/>
    </row>
    <row r="32" spans="1:11" s="134" customFormat="1" x14ac:dyDescent="0.45">
      <c r="A32" s="220"/>
      <c r="B32" s="220"/>
      <c r="C32" s="107"/>
      <c r="D32" s="217"/>
      <c r="E32" s="109"/>
      <c r="F32" s="217"/>
      <c r="G32" s="94">
        <f t="shared" ref="G32:G33" si="2">ROUND(C32*E32*F32,0)</f>
        <v>0</v>
      </c>
      <c r="H32" s="138"/>
      <c r="I32" s="139"/>
    </row>
    <row r="33" spans="1:18" s="134" customFormat="1" x14ac:dyDescent="0.45">
      <c r="A33" s="239"/>
      <c r="B33" s="261"/>
      <c r="C33" s="107"/>
      <c r="D33" s="217"/>
      <c r="E33" s="109"/>
      <c r="F33" s="171"/>
      <c r="G33" s="391">
        <f t="shared" si="2"/>
        <v>0</v>
      </c>
      <c r="H33" s="121"/>
    </row>
    <row r="34" spans="1:18" s="134" customFormat="1" x14ac:dyDescent="0.45">
      <c r="A34" s="117"/>
      <c r="B34" s="117"/>
      <c r="C34" s="118"/>
      <c r="D34" s="119"/>
      <c r="E34" s="230"/>
      <c r="F34" s="240" t="s">
        <v>351</v>
      </c>
      <c r="G34" s="94">
        <f>ROUND(SUM(G31:G33),0)</f>
        <v>0</v>
      </c>
      <c r="H34" s="121"/>
      <c r="I34" s="137" t="s">
        <v>450</v>
      </c>
    </row>
    <row r="35" spans="1:18" s="134" customFormat="1" x14ac:dyDescent="0.45">
      <c r="A35" s="220"/>
      <c r="B35" s="220"/>
      <c r="C35" s="112"/>
      <c r="D35" s="270"/>
      <c r="E35" s="114"/>
      <c r="F35" s="270"/>
      <c r="G35" s="115"/>
      <c r="H35" s="138"/>
      <c r="I35" s="139"/>
    </row>
    <row r="36" spans="1:18" s="134" customFormat="1" x14ac:dyDescent="0.45">
      <c r="A36" s="220"/>
      <c r="B36" s="220"/>
      <c r="C36" s="107"/>
      <c r="D36" s="217"/>
      <c r="E36" s="109"/>
      <c r="F36" s="217"/>
      <c r="G36" s="94">
        <f t="shared" ref="G36:G37" si="3">ROUND(C36*E36*F36,0)</f>
        <v>0</v>
      </c>
      <c r="H36" s="138"/>
      <c r="I36" s="139"/>
    </row>
    <row r="37" spans="1:18" s="134" customFormat="1" x14ac:dyDescent="0.45">
      <c r="A37" s="239"/>
      <c r="B37" s="261"/>
      <c r="C37" s="107"/>
      <c r="D37" s="217"/>
      <c r="E37" s="109"/>
      <c r="F37" s="217"/>
      <c r="G37" s="391">
        <f t="shared" si="3"/>
        <v>0</v>
      </c>
      <c r="H37" s="121"/>
    </row>
    <row r="38" spans="1:18" s="134" customFormat="1" x14ac:dyDescent="0.45">
      <c r="A38" s="117"/>
      <c r="B38" s="117"/>
      <c r="C38" s="118"/>
      <c r="D38" s="119"/>
      <c r="E38" s="230"/>
      <c r="F38" s="240" t="s">
        <v>353</v>
      </c>
      <c r="G38" s="94">
        <f>ROUND(SUM(G35:G37),0)</f>
        <v>0</v>
      </c>
      <c r="H38" s="121"/>
      <c r="I38" s="137" t="s">
        <v>450</v>
      </c>
    </row>
    <row r="39" spans="1:18" x14ac:dyDescent="0.45">
      <c r="A39" s="8"/>
      <c r="B39" s="8"/>
      <c r="C39" s="8"/>
      <c r="D39" s="8"/>
      <c r="E39" s="8"/>
      <c r="F39" s="344" t="s">
        <v>355</v>
      </c>
      <c r="G39" s="345">
        <f>G38+G34</f>
        <v>0</v>
      </c>
      <c r="H39" s="8"/>
      <c r="K39" s="8"/>
      <c r="L39" s="8"/>
    </row>
    <row r="40" spans="1:18" x14ac:dyDescent="0.45">
      <c r="A40" s="8"/>
      <c r="B40" s="8"/>
      <c r="C40" s="8"/>
      <c r="D40" s="8"/>
      <c r="E40" s="8"/>
      <c r="F40" s="8"/>
      <c r="G40" s="20"/>
      <c r="H40" s="8"/>
      <c r="K40" s="8"/>
      <c r="L40" s="8"/>
    </row>
    <row r="41" spans="1:18" x14ac:dyDescent="0.45">
      <c r="A41" s="8"/>
      <c r="B41" s="8"/>
      <c r="C41" s="8"/>
      <c r="D41" s="8"/>
      <c r="E41" s="262"/>
      <c r="F41" s="262" t="s">
        <v>28</v>
      </c>
      <c r="G41" s="94">
        <f>+G34+G17+G29+G38</f>
        <v>0</v>
      </c>
      <c r="H41" s="8"/>
      <c r="I41" s="163" t="s">
        <v>215</v>
      </c>
    </row>
    <row r="42" spans="1:18" s="134" customFormat="1" x14ac:dyDescent="0.45">
      <c r="A42" s="121"/>
      <c r="B42" s="121"/>
      <c r="C42" s="122"/>
      <c r="D42" s="123"/>
      <c r="E42" s="124"/>
      <c r="F42" s="123"/>
      <c r="G42" s="122"/>
      <c r="H42" s="121"/>
    </row>
    <row r="43" spans="1:18" s="134" customFormat="1" x14ac:dyDescent="0.45">
      <c r="A43" s="126" t="s">
        <v>29</v>
      </c>
      <c r="B43" s="127"/>
      <c r="C43" s="127"/>
      <c r="D43" s="127"/>
      <c r="E43" s="127"/>
      <c r="F43" s="127"/>
      <c r="G43" s="128"/>
      <c r="H43" s="121"/>
      <c r="I43" s="164" t="s">
        <v>214</v>
      </c>
    </row>
    <row r="44" spans="1:18" s="134" customFormat="1" ht="45" customHeight="1" x14ac:dyDescent="0.45">
      <c r="A44" s="538"/>
      <c r="B44" s="539"/>
      <c r="C44" s="539"/>
      <c r="D44" s="539"/>
      <c r="E44" s="539"/>
      <c r="F44" s="539"/>
      <c r="G44" s="540"/>
      <c r="H44" s="121"/>
      <c r="I44" s="543" t="s">
        <v>275</v>
      </c>
      <c r="J44" s="543"/>
      <c r="K44" s="543"/>
      <c r="L44" s="543"/>
      <c r="M44" s="543"/>
      <c r="N44" s="543"/>
      <c r="O44" s="543"/>
      <c r="P44" s="543"/>
      <c r="Q44" s="543"/>
      <c r="R44" s="543"/>
    </row>
    <row r="45" spans="1:18" x14ac:dyDescent="0.45">
      <c r="A45" s="8"/>
      <c r="B45" s="8"/>
      <c r="C45" s="8"/>
      <c r="D45" s="8"/>
      <c r="E45" s="8"/>
      <c r="F45" s="8"/>
      <c r="G45" s="8"/>
      <c r="H45" s="8"/>
      <c r="K45" s="8"/>
      <c r="L45" s="8"/>
    </row>
    <row r="46" spans="1:18" s="134" customFormat="1" x14ac:dyDescent="0.45">
      <c r="A46" s="126" t="s">
        <v>285</v>
      </c>
      <c r="B46" s="130"/>
      <c r="C46" s="131"/>
      <c r="D46" s="131"/>
      <c r="E46" s="131"/>
      <c r="F46" s="131"/>
      <c r="G46" s="132"/>
      <c r="H46" s="121"/>
      <c r="I46" s="164" t="s">
        <v>214</v>
      </c>
      <c r="K46" s="121"/>
      <c r="L46" s="121"/>
    </row>
    <row r="47" spans="1:18" s="134" customFormat="1" ht="45" customHeight="1" x14ac:dyDescent="0.45">
      <c r="A47" s="538"/>
      <c r="B47" s="539"/>
      <c r="C47" s="539"/>
      <c r="D47" s="539"/>
      <c r="E47" s="539"/>
      <c r="F47" s="539"/>
      <c r="G47" s="540"/>
      <c r="H47" s="121"/>
      <c r="I47" s="543" t="s">
        <v>275</v>
      </c>
      <c r="J47" s="543"/>
      <c r="K47" s="543"/>
      <c r="L47" s="543"/>
      <c r="M47" s="543"/>
      <c r="N47" s="543"/>
      <c r="O47" s="543"/>
      <c r="P47" s="543"/>
      <c r="Q47" s="543"/>
      <c r="R47" s="543"/>
    </row>
    <row r="48" spans="1:18" x14ac:dyDescent="0.45">
      <c r="A48" s="8"/>
      <c r="B48" s="8"/>
      <c r="C48" s="8"/>
      <c r="D48" s="8"/>
      <c r="E48" s="8"/>
      <c r="F48" s="8"/>
      <c r="G48" s="8"/>
      <c r="H48" s="8"/>
    </row>
    <row r="49" spans="1:8" ht="13.5" customHeight="1" x14ac:dyDescent="0.45">
      <c r="A49" s="8"/>
      <c r="B49" s="8"/>
      <c r="C49" s="8"/>
      <c r="D49" s="8"/>
      <c r="E49" s="16"/>
      <c r="F49" s="16"/>
      <c r="G49" s="19"/>
      <c r="H49" s="8"/>
    </row>
    <row r="50" spans="1:8" x14ac:dyDescent="0.45">
      <c r="A50" s="8"/>
      <c r="B50" s="8"/>
      <c r="C50" s="8"/>
      <c r="D50" s="8"/>
      <c r="E50" s="8"/>
      <c r="F50" s="8"/>
      <c r="G50" s="8"/>
      <c r="H50" s="8"/>
    </row>
  </sheetData>
  <sheetProtection algorithmName="SHA-512" hashValue="708N3Gxk3GjwXqM3iqbXASWDy1IjtYHxnuqMrXdC4rLG5ISDeleTJQyJe+8xm2rOS7AK+BT4OISKDcY5oCOTeg==" saltValue="lt4My6nAahr7YUwADzNi2w==" spinCount="100000" sheet="1" formatCells="0" formatRows="0" insertRows="0" deleteRows="0" sort="0"/>
  <mergeCells count="7">
    <mergeCell ref="A44:G44"/>
    <mergeCell ref="A47:G47"/>
    <mergeCell ref="A1:F1"/>
    <mergeCell ref="A2:G2"/>
    <mergeCell ref="I47:R47"/>
    <mergeCell ref="I44:R44"/>
    <mergeCell ref="A3:G3"/>
  </mergeCells>
  <printOptions horizontalCentered="1"/>
  <pageMargins left="0.25" right="0.25" top="0.25" bottom="0.25" header="0.3" footer="0.3"/>
  <pageSetup fitToHeight="0" orientation="landscape"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232"/>
  <sheetViews>
    <sheetView zoomScaleNormal="100" workbookViewId="0">
      <selection activeCell="A6" sqref="A6:B6"/>
    </sheetView>
  </sheetViews>
  <sheetFormatPr defaultRowHeight="14.25" x14ac:dyDescent="0.45"/>
  <cols>
    <col min="1" max="1" width="47" customWidth="1"/>
    <col min="2" max="2" width="2.73046875" customWidth="1"/>
    <col min="3" max="3" width="14" customWidth="1"/>
    <col min="4" max="4" width="13.3984375" customWidth="1"/>
    <col min="5" max="6" width="15.86328125" customWidth="1"/>
    <col min="7" max="7" width="18.59765625" customWidth="1"/>
    <col min="8" max="8" width="3.265625" customWidth="1"/>
    <col min="18" max="18" width="8.73046875" customWidth="1"/>
  </cols>
  <sheetData>
    <row r="1" spans="1:16" ht="26.25" customHeight="1" x14ac:dyDescent="0.45">
      <c r="A1" s="541" t="s">
        <v>159</v>
      </c>
      <c r="B1" s="541"/>
      <c r="C1" s="541"/>
      <c r="D1" s="541"/>
      <c r="E1" s="541"/>
      <c r="F1" s="541"/>
      <c r="G1" s="8">
        <f>+'Section A'!B2</f>
        <v>0</v>
      </c>
      <c r="H1" s="8"/>
      <c r="I1" s="8"/>
    </row>
    <row r="2" spans="1:16" ht="61.5" customHeight="1" x14ac:dyDescent="0.45">
      <c r="A2" s="546" t="s">
        <v>163</v>
      </c>
      <c r="B2" s="546"/>
      <c r="C2" s="546"/>
      <c r="D2" s="546"/>
      <c r="E2" s="546"/>
      <c r="F2" s="546"/>
      <c r="G2" s="546"/>
      <c r="H2" s="17"/>
      <c r="I2" s="17"/>
    </row>
    <row r="3" spans="1:16" ht="69.95" customHeight="1" x14ac:dyDescent="0.45">
      <c r="A3" s="549" t="s">
        <v>302</v>
      </c>
      <c r="B3" s="549"/>
      <c r="C3" s="549"/>
      <c r="D3" s="549"/>
      <c r="E3" s="549"/>
      <c r="F3" s="549"/>
      <c r="G3" s="549"/>
      <c r="H3" s="17"/>
      <c r="I3" s="17"/>
    </row>
    <row r="4" spans="1:16" x14ac:dyDescent="0.45">
      <c r="A4" s="17"/>
      <c r="B4" s="17"/>
      <c r="C4" s="17"/>
      <c r="D4" s="17"/>
      <c r="E4" s="17"/>
      <c r="F4" s="17"/>
      <c r="G4" s="17"/>
      <c r="H4" s="17"/>
      <c r="I4" s="17"/>
    </row>
    <row r="5" spans="1:16" x14ac:dyDescent="0.45">
      <c r="A5" s="547" t="s">
        <v>20</v>
      </c>
      <c r="B5" s="547"/>
      <c r="C5" s="548" t="s">
        <v>269</v>
      </c>
      <c r="D5" s="548"/>
      <c r="E5" s="18" t="s">
        <v>30</v>
      </c>
      <c r="F5" s="18" t="s">
        <v>31</v>
      </c>
      <c r="G5" s="277" t="s">
        <v>246</v>
      </c>
      <c r="H5" s="13"/>
      <c r="I5" s="13"/>
      <c r="J5" s="8"/>
      <c r="K5" s="8"/>
      <c r="L5" s="8"/>
      <c r="M5" s="8"/>
      <c r="N5" s="8"/>
      <c r="O5" s="8"/>
      <c r="P5" s="8"/>
    </row>
    <row r="6" spans="1:16" s="134" customFormat="1" x14ac:dyDescent="0.45">
      <c r="A6" s="544"/>
      <c r="B6" s="544"/>
      <c r="C6" s="544"/>
      <c r="D6" s="544"/>
      <c r="E6" s="107"/>
      <c r="F6" s="141"/>
      <c r="G6" s="94">
        <f>ROUND(E6*F6,0)</f>
        <v>0</v>
      </c>
      <c r="H6" s="106"/>
      <c r="I6" s="106"/>
      <c r="J6" s="121"/>
      <c r="K6" s="121"/>
      <c r="L6" s="121"/>
      <c r="M6" s="121"/>
      <c r="N6" s="121"/>
      <c r="O6" s="121"/>
      <c r="P6" s="121"/>
    </row>
    <row r="7" spans="1:16" s="134" customFormat="1" x14ac:dyDescent="0.45">
      <c r="A7" s="545"/>
      <c r="B7" s="545"/>
      <c r="C7" s="545"/>
      <c r="D7" s="545"/>
      <c r="E7" s="107"/>
      <c r="F7" s="141"/>
      <c r="G7" s="94">
        <f t="shared" ref="G7:G15" si="0">ROUND(E7*F7,0)</f>
        <v>0</v>
      </c>
      <c r="H7" s="106"/>
      <c r="I7" s="106"/>
      <c r="J7" s="121"/>
      <c r="K7" s="121"/>
      <c r="L7" s="121"/>
      <c r="M7" s="121"/>
      <c r="N7" s="121"/>
      <c r="O7" s="121"/>
      <c r="P7" s="121"/>
    </row>
    <row r="8" spans="1:16" s="134" customFormat="1" x14ac:dyDescent="0.45">
      <c r="A8" s="545"/>
      <c r="B8" s="545"/>
      <c r="C8" s="545"/>
      <c r="D8" s="545"/>
      <c r="E8" s="107"/>
      <c r="F8" s="141"/>
      <c r="G8" s="94">
        <f t="shared" si="0"/>
        <v>0</v>
      </c>
      <c r="H8" s="106"/>
      <c r="I8" s="106"/>
      <c r="J8" s="121"/>
      <c r="K8" s="121"/>
      <c r="L8" s="121"/>
      <c r="M8" s="121"/>
      <c r="N8" s="121"/>
      <c r="O8" s="121"/>
      <c r="P8" s="121"/>
    </row>
    <row r="9" spans="1:16" s="134" customFormat="1" x14ac:dyDescent="0.45">
      <c r="A9" s="545"/>
      <c r="B9" s="545"/>
      <c r="C9" s="545"/>
      <c r="D9" s="545"/>
      <c r="E9" s="107"/>
      <c r="F9" s="141"/>
      <c r="G9" s="94">
        <f t="shared" si="0"/>
        <v>0</v>
      </c>
      <c r="H9" s="106"/>
      <c r="I9" s="106"/>
      <c r="J9" s="121"/>
      <c r="K9" s="121"/>
      <c r="L9" s="121"/>
      <c r="M9" s="121"/>
      <c r="N9" s="121"/>
      <c r="O9" s="121"/>
      <c r="P9" s="121"/>
    </row>
    <row r="10" spans="1:16" s="134" customFormat="1" x14ac:dyDescent="0.45">
      <c r="A10" s="545"/>
      <c r="B10" s="545"/>
      <c r="C10" s="545"/>
      <c r="D10" s="545"/>
      <c r="E10" s="107"/>
      <c r="F10" s="141"/>
      <c r="G10" s="94">
        <f t="shared" si="0"/>
        <v>0</v>
      </c>
      <c r="H10" s="106"/>
      <c r="I10" s="106"/>
      <c r="J10" s="121"/>
      <c r="K10" s="121"/>
      <c r="L10" s="121"/>
      <c r="M10" s="121"/>
      <c r="N10" s="121"/>
      <c r="O10" s="121"/>
      <c r="P10" s="121"/>
    </row>
    <row r="11" spans="1:16" s="134" customFormat="1" x14ac:dyDescent="0.45">
      <c r="A11" s="545"/>
      <c r="B11" s="545"/>
      <c r="C11" s="545"/>
      <c r="D11" s="545"/>
      <c r="E11" s="107"/>
      <c r="F11" s="141"/>
      <c r="G11" s="94">
        <f t="shared" si="0"/>
        <v>0</v>
      </c>
      <c r="H11" s="106"/>
      <c r="I11" s="106"/>
      <c r="J11" s="121"/>
      <c r="K11" s="121"/>
      <c r="L11" s="121"/>
      <c r="M11" s="121"/>
      <c r="N11" s="121"/>
      <c r="O11" s="121"/>
      <c r="P11" s="121"/>
    </row>
    <row r="12" spans="1:16" s="134" customFormat="1" x14ac:dyDescent="0.45">
      <c r="A12" s="545"/>
      <c r="B12" s="545"/>
      <c r="C12" s="545"/>
      <c r="D12" s="545"/>
      <c r="E12" s="107"/>
      <c r="F12" s="141"/>
      <c r="G12" s="94">
        <f t="shared" si="0"/>
        <v>0</v>
      </c>
      <c r="H12" s="106"/>
      <c r="I12" s="106"/>
      <c r="J12" s="121"/>
      <c r="K12" s="121"/>
      <c r="L12" s="121"/>
      <c r="M12" s="121"/>
      <c r="N12" s="121"/>
      <c r="O12" s="121"/>
      <c r="P12" s="121"/>
    </row>
    <row r="13" spans="1:16" s="134" customFormat="1" x14ac:dyDescent="0.45">
      <c r="A13" s="545"/>
      <c r="B13" s="545"/>
      <c r="C13" s="545"/>
      <c r="D13" s="545"/>
      <c r="E13" s="107"/>
      <c r="F13" s="141"/>
      <c r="G13" s="94">
        <f t="shared" si="0"/>
        <v>0</v>
      </c>
      <c r="H13" s="106"/>
      <c r="I13" s="105"/>
      <c r="J13" s="121"/>
      <c r="K13" s="121"/>
      <c r="L13" s="121"/>
      <c r="M13" s="121"/>
      <c r="N13" s="121"/>
      <c r="O13" s="121"/>
      <c r="P13" s="121"/>
    </row>
    <row r="14" spans="1:16" s="134" customFormat="1" x14ac:dyDescent="0.45">
      <c r="A14" s="545"/>
      <c r="B14" s="545"/>
      <c r="C14" s="545"/>
      <c r="D14" s="545"/>
      <c r="E14" s="107"/>
      <c r="F14" s="141"/>
      <c r="G14" s="94">
        <f t="shared" si="0"/>
        <v>0</v>
      </c>
      <c r="H14" s="106"/>
      <c r="I14" s="142"/>
      <c r="J14" s="121"/>
      <c r="K14" s="121"/>
      <c r="L14" s="121"/>
      <c r="M14" s="121"/>
      <c r="N14" s="121"/>
      <c r="O14" s="121"/>
      <c r="P14" s="121"/>
    </row>
    <row r="15" spans="1:16" s="134" customFormat="1" x14ac:dyDescent="0.45">
      <c r="A15" s="545"/>
      <c r="B15" s="545"/>
      <c r="C15" s="545"/>
      <c r="D15" s="545"/>
      <c r="E15" s="107"/>
      <c r="F15" s="141"/>
      <c r="G15" s="391">
        <f t="shared" si="0"/>
        <v>0</v>
      </c>
      <c r="H15" s="106"/>
      <c r="I15" s="106"/>
      <c r="J15" s="121"/>
      <c r="K15" s="121"/>
      <c r="L15" s="121"/>
      <c r="M15" s="121"/>
      <c r="N15" s="121"/>
      <c r="O15" s="121"/>
      <c r="P15" s="121"/>
    </row>
    <row r="16" spans="1:16" s="134" customFormat="1" x14ac:dyDescent="0.45">
      <c r="A16" s="545"/>
      <c r="B16" s="545"/>
      <c r="C16" s="545"/>
      <c r="D16" s="545"/>
      <c r="E16" s="118"/>
      <c r="F16" s="242" t="s">
        <v>348</v>
      </c>
      <c r="G16" s="94">
        <f>ROUND(SUM(G6:G15),0)</f>
        <v>0</v>
      </c>
      <c r="H16" s="144"/>
      <c r="I16" s="137" t="s">
        <v>450</v>
      </c>
      <c r="J16" s="105"/>
      <c r="K16" s="121"/>
      <c r="L16" s="121"/>
      <c r="M16" s="121"/>
      <c r="N16" s="121"/>
      <c r="O16" s="121"/>
      <c r="P16" s="121"/>
    </row>
    <row r="17" spans="1:16" s="134" customFormat="1" x14ac:dyDescent="0.45">
      <c r="A17" s="545"/>
      <c r="B17" s="545"/>
      <c r="C17" s="545"/>
      <c r="D17" s="545"/>
      <c r="E17" s="121"/>
      <c r="F17" s="121"/>
      <c r="G17" s="125"/>
      <c r="H17" s="121"/>
      <c r="I17" s="142"/>
      <c r="J17" s="121"/>
      <c r="K17" s="121"/>
      <c r="L17" s="121"/>
      <c r="M17" s="121"/>
      <c r="N17" s="121"/>
      <c r="O17" s="121"/>
      <c r="P17" s="121"/>
    </row>
    <row r="18" spans="1:16" s="134" customFormat="1" x14ac:dyDescent="0.45">
      <c r="A18" s="545"/>
      <c r="B18" s="545"/>
      <c r="C18" s="545"/>
      <c r="D18" s="545"/>
      <c r="E18" s="107"/>
      <c r="F18" s="141"/>
      <c r="G18" s="94">
        <f t="shared" ref="G18:G27" si="1">ROUND(E18*F18,0)</f>
        <v>0</v>
      </c>
      <c r="H18" s="106"/>
      <c r="I18" s="106"/>
      <c r="J18" s="121"/>
      <c r="K18" s="121"/>
      <c r="L18" s="121"/>
      <c r="M18" s="121"/>
      <c r="N18" s="121"/>
      <c r="O18" s="121"/>
      <c r="P18" s="121"/>
    </row>
    <row r="19" spans="1:16" s="134" customFormat="1" x14ac:dyDescent="0.45">
      <c r="A19" s="545"/>
      <c r="B19" s="545"/>
      <c r="C19" s="545"/>
      <c r="D19" s="545"/>
      <c r="E19" s="107"/>
      <c r="F19" s="141"/>
      <c r="G19" s="94">
        <f t="shared" si="1"/>
        <v>0</v>
      </c>
      <c r="H19" s="106"/>
      <c r="I19" s="106"/>
      <c r="J19" s="121"/>
      <c r="K19" s="121"/>
      <c r="L19" s="121"/>
      <c r="M19" s="121"/>
      <c r="N19" s="121"/>
      <c r="O19" s="121"/>
      <c r="P19" s="121"/>
    </row>
    <row r="20" spans="1:16" s="134" customFormat="1" x14ac:dyDescent="0.45">
      <c r="A20" s="545"/>
      <c r="B20" s="545"/>
      <c r="C20" s="545"/>
      <c r="D20" s="545"/>
      <c r="E20" s="107"/>
      <c r="F20" s="141"/>
      <c r="G20" s="94">
        <f t="shared" si="1"/>
        <v>0</v>
      </c>
      <c r="H20" s="106"/>
      <c r="I20" s="106"/>
      <c r="J20" s="121"/>
      <c r="K20" s="121"/>
      <c r="L20" s="121"/>
      <c r="M20" s="121"/>
      <c r="N20" s="121"/>
      <c r="O20" s="121"/>
      <c r="P20" s="121"/>
    </row>
    <row r="21" spans="1:16" s="134" customFormat="1" x14ac:dyDescent="0.45">
      <c r="A21" s="545"/>
      <c r="B21" s="545"/>
      <c r="C21" s="545"/>
      <c r="D21" s="545"/>
      <c r="E21" s="107"/>
      <c r="F21" s="141"/>
      <c r="G21" s="94">
        <f t="shared" si="1"/>
        <v>0</v>
      </c>
      <c r="H21" s="106"/>
      <c r="I21" s="106"/>
      <c r="J21" s="121"/>
      <c r="K21" s="121"/>
      <c r="L21" s="121"/>
      <c r="M21" s="121"/>
      <c r="N21" s="121"/>
      <c r="O21" s="121"/>
      <c r="P21" s="121"/>
    </row>
    <row r="22" spans="1:16" s="134" customFormat="1" x14ac:dyDescent="0.45">
      <c r="A22" s="545"/>
      <c r="B22" s="545"/>
      <c r="C22" s="545"/>
      <c r="D22" s="545"/>
      <c r="E22" s="107"/>
      <c r="F22" s="141"/>
      <c r="G22" s="94">
        <f t="shared" si="1"/>
        <v>0</v>
      </c>
      <c r="H22" s="106"/>
      <c r="I22" s="106"/>
      <c r="J22" s="121"/>
      <c r="K22" s="121"/>
      <c r="L22" s="121"/>
      <c r="M22" s="121"/>
      <c r="N22" s="121"/>
      <c r="O22" s="121"/>
      <c r="P22" s="121"/>
    </row>
    <row r="23" spans="1:16" s="134" customFormat="1" x14ac:dyDescent="0.45">
      <c r="A23" s="545"/>
      <c r="B23" s="545"/>
      <c r="C23" s="545"/>
      <c r="D23" s="545"/>
      <c r="E23" s="107"/>
      <c r="F23" s="141"/>
      <c r="G23" s="94">
        <f t="shared" si="1"/>
        <v>0</v>
      </c>
      <c r="H23" s="106"/>
      <c r="I23" s="106"/>
      <c r="J23" s="121"/>
      <c r="K23" s="121"/>
      <c r="L23" s="121"/>
      <c r="M23" s="121"/>
      <c r="N23" s="121"/>
      <c r="O23" s="121"/>
      <c r="P23" s="121"/>
    </row>
    <row r="24" spans="1:16" s="134" customFormat="1" x14ac:dyDescent="0.45">
      <c r="A24" s="545"/>
      <c r="B24" s="545"/>
      <c r="C24" s="545"/>
      <c r="D24" s="545"/>
      <c r="E24" s="107"/>
      <c r="F24" s="141"/>
      <c r="G24" s="94">
        <f t="shared" si="1"/>
        <v>0</v>
      </c>
      <c r="H24" s="106"/>
      <c r="I24" s="106"/>
      <c r="J24" s="121"/>
      <c r="K24" s="121"/>
      <c r="L24" s="121"/>
      <c r="M24" s="121"/>
      <c r="N24" s="121"/>
      <c r="O24" s="121"/>
      <c r="P24" s="121"/>
    </row>
    <row r="25" spans="1:16" s="134" customFormat="1" x14ac:dyDescent="0.45">
      <c r="A25" s="545"/>
      <c r="B25" s="545"/>
      <c r="C25" s="545"/>
      <c r="D25" s="545"/>
      <c r="E25" s="107"/>
      <c r="F25" s="141"/>
      <c r="G25" s="94">
        <f t="shared" si="1"/>
        <v>0</v>
      </c>
      <c r="H25" s="106"/>
      <c r="I25" s="297"/>
      <c r="J25" s="121"/>
      <c r="K25" s="121"/>
      <c r="L25" s="121"/>
      <c r="M25" s="121"/>
      <c r="N25" s="121"/>
      <c r="O25" s="121"/>
      <c r="P25" s="121"/>
    </row>
    <row r="26" spans="1:16" s="134" customFormat="1" x14ac:dyDescent="0.45">
      <c r="A26" s="545"/>
      <c r="B26" s="545"/>
      <c r="C26" s="545"/>
      <c r="D26" s="545"/>
      <c r="E26" s="107"/>
      <c r="F26" s="141"/>
      <c r="G26" s="94">
        <f t="shared" si="1"/>
        <v>0</v>
      </c>
      <c r="H26" s="106"/>
      <c r="I26" s="142"/>
      <c r="J26" s="121"/>
      <c r="K26" s="121"/>
      <c r="L26" s="121"/>
      <c r="M26" s="121"/>
      <c r="N26" s="121"/>
      <c r="O26" s="121"/>
      <c r="P26" s="121"/>
    </row>
    <row r="27" spans="1:16" s="134" customFormat="1" x14ac:dyDescent="0.45">
      <c r="A27" s="545"/>
      <c r="B27" s="545"/>
      <c r="C27" s="545"/>
      <c r="D27" s="545"/>
      <c r="E27" s="107"/>
      <c r="F27" s="141"/>
      <c r="G27" s="391">
        <f t="shared" si="1"/>
        <v>0</v>
      </c>
      <c r="H27" s="106"/>
      <c r="I27" s="106"/>
      <c r="J27" s="121"/>
      <c r="K27" s="121"/>
      <c r="L27" s="121"/>
      <c r="M27" s="121"/>
      <c r="N27" s="121"/>
      <c r="O27" s="121"/>
      <c r="P27" s="121"/>
    </row>
    <row r="28" spans="1:16" s="134" customFormat="1" x14ac:dyDescent="0.45">
      <c r="A28" s="545"/>
      <c r="B28" s="545"/>
      <c r="C28" s="545"/>
      <c r="D28" s="545"/>
      <c r="E28" s="118"/>
      <c r="F28" s="242" t="s">
        <v>349</v>
      </c>
      <c r="G28" s="94">
        <f>ROUND(SUM(G18:G27),0)</f>
        <v>0</v>
      </c>
      <c r="H28" s="144"/>
      <c r="I28" s="137" t="s">
        <v>450</v>
      </c>
      <c r="J28" s="297"/>
      <c r="K28" s="121"/>
      <c r="L28" s="121"/>
      <c r="M28" s="121"/>
      <c r="N28" s="121"/>
      <c r="O28" s="121"/>
      <c r="P28" s="121"/>
    </row>
    <row r="29" spans="1:16" s="134" customFormat="1" x14ac:dyDescent="0.45">
      <c r="A29" s="545"/>
      <c r="B29" s="545"/>
      <c r="C29" s="545"/>
      <c r="D29" s="545"/>
      <c r="E29" s="121"/>
      <c r="F29" s="344" t="s">
        <v>354</v>
      </c>
      <c r="G29" s="345">
        <f>G28+G16</f>
        <v>0</v>
      </c>
      <c r="H29" s="121"/>
      <c r="I29" s="142"/>
      <c r="J29" s="121"/>
      <c r="K29" s="121"/>
      <c r="L29" s="121"/>
      <c r="M29" s="121"/>
      <c r="N29" s="121"/>
      <c r="O29" s="121"/>
      <c r="P29" s="121"/>
    </row>
    <row r="30" spans="1:16" s="134" customFormat="1" x14ac:dyDescent="0.45">
      <c r="A30" s="545"/>
      <c r="B30" s="545"/>
      <c r="C30" s="545"/>
      <c r="D30" s="545"/>
      <c r="E30" s="121"/>
      <c r="F30" s="121"/>
      <c r="G30" s="125"/>
      <c r="H30" s="121"/>
      <c r="I30" s="142"/>
      <c r="J30" s="121"/>
      <c r="K30" s="121"/>
      <c r="L30" s="121"/>
      <c r="M30" s="121"/>
      <c r="N30" s="121"/>
      <c r="O30" s="121"/>
      <c r="P30" s="121"/>
    </row>
    <row r="31" spans="1:16" s="134" customFormat="1" x14ac:dyDescent="0.45">
      <c r="A31" s="545"/>
      <c r="B31" s="545"/>
      <c r="C31" s="545"/>
      <c r="D31" s="545"/>
      <c r="E31" s="107"/>
      <c r="F31" s="141"/>
      <c r="G31" s="94">
        <f t="shared" ref="G31:G32" si="2">ROUND(E31*F31,0)</f>
        <v>0</v>
      </c>
      <c r="H31" s="121"/>
      <c r="I31" s="142"/>
      <c r="J31" s="121"/>
      <c r="K31" s="121"/>
      <c r="L31" s="121"/>
      <c r="M31" s="121"/>
      <c r="N31" s="121"/>
      <c r="O31" s="121"/>
      <c r="P31" s="121"/>
    </row>
    <row r="32" spans="1:16" s="134" customFormat="1" x14ac:dyDescent="0.45">
      <c r="A32" s="545"/>
      <c r="B32" s="545"/>
      <c r="C32" s="545"/>
      <c r="D32" s="545"/>
      <c r="E32" s="107"/>
      <c r="F32" s="141"/>
      <c r="G32" s="391">
        <f t="shared" si="2"/>
        <v>0</v>
      </c>
      <c r="H32" s="121"/>
      <c r="I32" s="142"/>
      <c r="J32" s="121"/>
      <c r="K32" s="121"/>
      <c r="L32" s="121"/>
      <c r="M32" s="121"/>
      <c r="N32" s="121"/>
      <c r="O32" s="121"/>
      <c r="P32" s="121"/>
    </row>
    <row r="33" spans="1:18" s="134" customFormat="1" x14ac:dyDescent="0.45">
      <c r="A33" s="550"/>
      <c r="B33" s="550"/>
      <c r="C33" s="545"/>
      <c r="D33" s="545"/>
      <c r="E33" s="230"/>
      <c r="F33" s="240" t="s">
        <v>351</v>
      </c>
      <c r="G33" s="94">
        <f>ROUND(SUM(G30:G32),0)</f>
        <v>0</v>
      </c>
      <c r="H33" s="121"/>
      <c r="I33" s="137" t="s">
        <v>450</v>
      </c>
      <c r="J33" s="121"/>
      <c r="K33" s="121"/>
      <c r="L33" s="121"/>
      <c r="M33" s="121"/>
      <c r="N33" s="121"/>
      <c r="O33" s="121"/>
      <c r="P33" s="121"/>
    </row>
    <row r="34" spans="1:18" s="134" customFormat="1" x14ac:dyDescent="0.45">
      <c r="A34" s="545"/>
      <c r="B34" s="545"/>
      <c r="C34" s="545"/>
      <c r="D34" s="545"/>
      <c r="E34" s="121"/>
      <c r="F34" s="121"/>
      <c r="G34" s="125"/>
      <c r="H34" s="121"/>
      <c r="I34" s="142"/>
      <c r="J34" s="121"/>
      <c r="K34" s="121"/>
      <c r="L34" s="121"/>
      <c r="M34" s="121"/>
      <c r="N34" s="121"/>
      <c r="O34" s="121"/>
      <c r="P34" s="121"/>
    </row>
    <row r="35" spans="1:18" s="134" customFormat="1" x14ac:dyDescent="0.45">
      <c r="A35" s="545"/>
      <c r="B35" s="545"/>
      <c r="C35" s="545"/>
      <c r="D35" s="545"/>
      <c r="E35" s="107"/>
      <c r="F35" s="141"/>
      <c r="G35" s="94">
        <f t="shared" ref="G35:G36" si="3">ROUND(E35*F35,0)</f>
        <v>0</v>
      </c>
      <c r="H35" s="121"/>
      <c r="I35" s="142"/>
      <c r="J35" s="121"/>
      <c r="K35" s="121"/>
      <c r="L35" s="121"/>
      <c r="M35" s="121"/>
      <c r="N35" s="121"/>
      <c r="O35" s="121"/>
      <c r="P35" s="121"/>
    </row>
    <row r="36" spans="1:18" s="134" customFormat="1" x14ac:dyDescent="0.45">
      <c r="A36" s="545"/>
      <c r="B36" s="545"/>
      <c r="C36" s="545"/>
      <c r="D36" s="545"/>
      <c r="E36" s="107"/>
      <c r="F36" s="141"/>
      <c r="G36" s="391">
        <f t="shared" si="3"/>
        <v>0</v>
      </c>
      <c r="H36" s="121"/>
      <c r="I36" s="142"/>
      <c r="J36" s="121"/>
      <c r="K36" s="121"/>
      <c r="L36" s="121"/>
      <c r="M36" s="121"/>
      <c r="N36" s="121"/>
      <c r="O36" s="121"/>
      <c r="P36" s="121"/>
    </row>
    <row r="37" spans="1:18" s="134" customFormat="1" x14ac:dyDescent="0.45">
      <c r="A37" s="550"/>
      <c r="B37" s="550"/>
      <c r="C37" s="545"/>
      <c r="D37" s="545"/>
      <c r="E37" s="230"/>
      <c r="F37" s="240" t="s">
        <v>353</v>
      </c>
      <c r="G37" s="94">
        <f>ROUND(SUM(G34:G36),0)</f>
        <v>0</v>
      </c>
      <c r="H37" s="121"/>
      <c r="I37" s="137" t="s">
        <v>450</v>
      </c>
      <c r="J37" s="121"/>
      <c r="K37" s="121"/>
      <c r="L37" s="121"/>
      <c r="M37" s="121"/>
      <c r="N37" s="121"/>
      <c r="O37" s="121"/>
      <c r="P37" s="121"/>
    </row>
    <row r="38" spans="1:18" x14ac:dyDescent="0.45">
      <c r="A38" s="8"/>
      <c r="B38" s="8"/>
      <c r="C38" s="8"/>
      <c r="D38" s="8"/>
      <c r="E38" s="8"/>
      <c r="F38" s="344" t="s">
        <v>355</v>
      </c>
      <c r="G38" s="345">
        <f>G37+G33</f>
        <v>0</v>
      </c>
      <c r="H38" s="8"/>
    </row>
    <row r="39" spans="1:18" x14ac:dyDescent="0.45">
      <c r="A39" s="8"/>
      <c r="B39" s="8"/>
      <c r="C39" s="8"/>
      <c r="D39" s="8"/>
      <c r="E39" s="8"/>
      <c r="F39" s="8"/>
      <c r="G39" s="100"/>
      <c r="H39" s="8"/>
    </row>
    <row r="40" spans="1:18" x14ac:dyDescent="0.45">
      <c r="A40" s="8"/>
      <c r="B40" s="8"/>
      <c r="C40" s="8"/>
      <c r="D40" s="8"/>
      <c r="E40" s="262"/>
      <c r="F40" s="262" t="s">
        <v>188</v>
      </c>
      <c r="G40" s="92">
        <f>+G33+G16+G28+G37</f>
        <v>0</v>
      </c>
      <c r="H40" s="8"/>
      <c r="I40" s="163" t="s">
        <v>215</v>
      </c>
    </row>
    <row r="41" spans="1:18" s="134" customFormat="1" x14ac:dyDescent="0.45">
      <c r="A41" s="121"/>
      <c r="B41" s="121"/>
      <c r="C41" s="146"/>
      <c r="D41" s="146"/>
      <c r="E41" s="122"/>
      <c r="F41" s="145"/>
      <c r="G41" s="106"/>
      <c r="H41" s="121"/>
    </row>
    <row r="42" spans="1:18" s="134" customFormat="1" x14ac:dyDescent="0.45">
      <c r="A42" s="170" t="s">
        <v>187</v>
      </c>
      <c r="B42" s="127"/>
      <c r="C42" s="127"/>
      <c r="D42" s="127"/>
      <c r="E42" s="127"/>
      <c r="F42" s="127"/>
      <c r="G42" s="128"/>
      <c r="H42" s="121"/>
      <c r="I42" s="164" t="s">
        <v>214</v>
      </c>
    </row>
    <row r="43" spans="1:18" s="134" customFormat="1" ht="45" customHeight="1" x14ac:dyDescent="0.45">
      <c r="A43" s="538"/>
      <c r="B43" s="539"/>
      <c r="C43" s="539"/>
      <c r="D43" s="539"/>
      <c r="E43" s="539"/>
      <c r="F43" s="539"/>
      <c r="G43" s="540"/>
      <c r="H43" s="121"/>
      <c r="I43" s="543" t="s">
        <v>275</v>
      </c>
      <c r="J43" s="543"/>
      <c r="K43" s="543"/>
      <c r="L43" s="543"/>
      <c r="M43" s="543"/>
      <c r="N43" s="543"/>
      <c r="O43" s="543"/>
      <c r="P43" s="543"/>
      <c r="Q43" s="543"/>
      <c r="R43" s="543"/>
    </row>
    <row r="44" spans="1:18" x14ac:dyDescent="0.45">
      <c r="A44" s="8"/>
      <c r="B44" s="8"/>
      <c r="C44" s="8"/>
      <c r="D44" s="8"/>
      <c r="E44" s="8"/>
      <c r="F44" s="8"/>
      <c r="G44" s="8"/>
      <c r="H44" s="8"/>
    </row>
    <row r="45" spans="1:18" s="134" customFormat="1" x14ac:dyDescent="0.45">
      <c r="A45" s="126" t="s">
        <v>288</v>
      </c>
      <c r="B45" s="130"/>
      <c r="C45" s="131"/>
      <c r="D45" s="131"/>
      <c r="E45" s="131"/>
      <c r="F45" s="131"/>
      <c r="G45" s="132"/>
      <c r="H45" s="121"/>
      <c r="I45" s="164" t="s">
        <v>214</v>
      </c>
      <c r="K45" s="121"/>
    </row>
    <row r="46" spans="1:18" s="134" customFormat="1" ht="45" customHeight="1" x14ac:dyDescent="0.45">
      <c r="A46" s="538"/>
      <c r="B46" s="539"/>
      <c r="C46" s="539"/>
      <c r="D46" s="539"/>
      <c r="E46" s="539"/>
      <c r="F46" s="539"/>
      <c r="G46" s="540"/>
      <c r="H46" s="121"/>
      <c r="I46" s="543" t="s">
        <v>275</v>
      </c>
      <c r="J46" s="543"/>
      <c r="K46" s="543"/>
      <c r="L46" s="543"/>
      <c r="M46" s="543"/>
      <c r="N46" s="543"/>
      <c r="O46" s="543"/>
      <c r="P46" s="543"/>
      <c r="Q46" s="543"/>
      <c r="R46" s="543"/>
    </row>
    <row r="47" spans="1:18" x14ac:dyDescent="0.45">
      <c r="A47" s="8"/>
      <c r="B47" s="8"/>
      <c r="C47" s="8"/>
      <c r="D47" s="8"/>
      <c r="E47" s="8"/>
      <c r="F47" s="8"/>
      <c r="G47" s="8"/>
      <c r="H47" s="8"/>
    </row>
    <row r="48" spans="1:18" x14ac:dyDescent="0.45">
      <c r="A48" s="8"/>
      <c r="B48" s="8"/>
      <c r="C48" s="8"/>
      <c r="D48" s="8"/>
      <c r="E48" s="8"/>
      <c r="F48" s="8"/>
      <c r="G48" s="8"/>
    </row>
    <row r="49" spans="1:7" x14ac:dyDescent="0.45">
      <c r="A49" s="8"/>
      <c r="B49" s="8"/>
      <c r="C49" s="8"/>
      <c r="D49" s="8"/>
      <c r="E49" s="8"/>
      <c r="F49" s="8"/>
      <c r="G49" s="8"/>
    </row>
    <row r="50" spans="1:7" x14ac:dyDescent="0.45">
      <c r="A50" s="8"/>
      <c r="B50" s="8"/>
      <c r="C50" s="8"/>
      <c r="D50" s="8"/>
      <c r="E50" s="8"/>
      <c r="F50" s="8"/>
      <c r="G50" s="8"/>
    </row>
    <row r="51" spans="1:7" x14ac:dyDescent="0.45">
      <c r="A51" s="8"/>
      <c r="B51" s="8"/>
      <c r="C51" s="8"/>
      <c r="D51" s="8"/>
      <c r="E51" s="8"/>
      <c r="F51" s="8"/>
      <c r="G51" s="8"/>
    </row>
    <row r="52" spans="1:7" x14ac:dyDescent="0.45">
      <c r="A52" s="8"/>
      <c r="B52" s="8"/>
      <c r="C52" s="8"/>
      <c r="D52" s="8"/>
      <c r="E52" s="8"/>
      <c r="F52" s="8"/>
      <c r="G52" s="8"/>
    </row>
    <row r="53" spans="1:7" x14ac:dyDescent="0.45">
      <c r="A53" s="8"/>
      <c r="B53" s="8"/>
      <c r="C53" s="8"/>
      <c r="D53" s="8"/>
      <c r="E53" s="8"/>
      <c r="F53" s="8"/>
      <c r="G53" s="8"/>
    </row>
    <row r="54" spans="1:7" x14ac:dyDescent="0.45">
      <c r="A54" s="8"/>
      <c r="B54" s="8"/>
      <c r="C54" s="8"/>
      <c r="D54" s="8"/>
      <c r="E54" s="8"/>
      <c r="F54" s="8"/>
      <c r="G54" s="8"/>
    </row>
    <row r="55" spans="1:7" x14ac:dyDescent="0.45">
      <c r="A55" s="8"/>
      <c r="B55" s="8"/>
      <c r="C55" s="8"/>
      <c r="D55" s="8"/>
      <c r="E55" s="8"/>
      <c r="F55" s="8"/>
      <c r="G55" s="8"/>
    </row>
    <row r="56" spans="1:7" x14ac:dyDescent="0.45">
      <c r="A56" s="8"/>
      <c r="B56" s="8"/>
      <c r="C56" s="8"/>
      <c r="D56" s="8"/>
      <c r="E56" s="8"/>
      <c r="F56" s="8"/>
      <c r="G56" s="8"/>
    </row>
    <row r="57" spans="1:7" x14ac:dyDescent="0.45">
      <c r="A57" s="8"/>
      <c r="B57" s="8"/>
      <c r="C57" s="8"/>
      <c r="D57" s="8"/>
      <c r="E57" s="8"/>
      <c r="F57" s="8"/>
      <c r="G57" s="8"/>
    </row>
    <row r="58" spans="1:7" x14ac:dyDescent="0.45">
      <c r="A58" s="8"/>
      <c r="B58" s="8"/>
      <c r="C58" s="8"/>
      <c r="D58" s="8"/>
      <c r="E58" s="8"/>
      <c r="F58" s="8"/>
      <c r="G58" s="8"/>
    </row>
    <row r="59" spans="1:7" x14ac:dyDescent="0.45">
      <c r="A59" s="8"/>
      <c r="B59" s="8"/>
      <c r="C59" s="8"/>
      <c r="D59" s="8"/>
      <c r="E59" s="8"/>
      <c r="F59" s="8"/>
      <c r="G59" s="8"/>
    </row>
    <row r="60" spans="1:7" x14ac:dyDescent="0.45">
      <c r="A60" s="8"/>
      <c r="B60" s="8"/>
      <c r="C60" s="8"/>
      <c r="D60" s="8"/>
      <c r="E60" s="8"/>
      <c r="F60" s="8"/>
      <c r="G60" s="8"/>
    </row>
    <row r="61" spans="1:7" x14ac:dyDescent="0.45">
      <c r="A61" s="8"/>
      <c r="B61" s="8"/>
      <c r="C61" s="8"/>
      <c r="D61" s="8"/>
      <c r="E61" s="8"/>
      <c r="F61" s="8"/>
      <c r="G61" s="8"/>
    </row>
    <row r="62" spans="1:7" x14ac:dyDescent="0.45">
      <c r="A62" s="8"/>
      <c r="B62" s="8"/>
      <c r="C62" s="8"/>
      <c r="D62" s="8"/>
      <c r="E62" s="8"/>
      <c r="F62" s="8"/>
      <c r="G62" s="8"/>
    </row>
    <row r="63" spans="1:7" x14ac:dyDescent="0.45">
      <c r="A63" s="8"/>
      <c r="B63" s="8"/>
      <c r="C63" s="8"/>
      <c r="D63" s="8"/>
      <c r="E63" s="8"/>
      <c r="F63" s="8"/>
      <c r="G63" s="8"/>
    </row>
    <row r="64" spans="1:7" x14ac:dyDescent="0.45">
      <c r="A64" s="8"/>
      <c r="B64" s="8"/>
      <c r="C64" s="8"/>
      <c r="D64" s="8"/>
      <c r="E64" s="8"/>
      <c r="F64" s="8"/>
      <c r="G64" s="8"/>
    </row>
    <row r="65" spans="1:7" x14ac:dyDescent="0.45">
      <c r="A65" s="8"/>
      <c r="B65" s="8"/>
      <c r="C65" s="8"/>
      <c r="D65" s="8"/>
      <c r="E65" s="8"/>
      <c r="F65" s="8"/>
      <c r="G65" s="8"/>
    </row>
    <row r="66" spans="1:7" x14ac:dyDescent="0.45">
      <c r="A66" s="8"/>
      <c r="B66" s="8"/>
      <c r="C66" s="8"/>
      <c r="D66" s="8"/>
      <c r="E66" s="8"/>
      <c r="F66" s="8"/>
      <c r="G66" s="8"/>
    </row>
    <row r="67" spans="1:7" x14ac:dyDescent="0.45">
      <c r="A67" s="8"/>
      <c r="B67" s="8"/>
      <c r="C67" s="8"/>
      <c r="D67" s="8"/>
      <c r="E67" s="8"/>
      <c r="F67" s="8"/>
      <c r="G67" s="8"/>
    </row>
    <row r="68" spans="1:7" x14ac:dyDescent="0.45">
      <c r="A68" s="8"/>
      <c r="B68" s="8"/>
      <c r="C68" s="8"/>
      <c r="D68" s="8"/>
      <c r="E68" s="8"/>
      <c r="F68" s="8"/>
      <c r="G68" s="8"/>
    </row>
    <row r="69" spans="1:7" x14ac:dyDescent="0.45">
      <c r="A69" s="8"/>
      <c r="B69" s="8"/>
      <c r="C69" s="8"/>
      <c r="D69" s="8"/>
      <c r="E69" s="8"/>
      <c r="F69" s="8"/>
      <c r="G69" s="8"/>
    </row>
    <row r="70" spans="1:7" x14ac:dyDescent="0.45">
      <c r="A70" s="8"/>
      <c r="B70" s="8"/>
      <c r="C70" s="8"/>
      <c r="D70" s="8"/>
      <c r="E70" s="8"/>
      <c r="F70" s="8"/>
      <c r="G70" s="8"/>
    </row>
    <row r="71" spans="1:7" x14ac:dyDescent="0.45">
      <c r="A71" s="8"/>
      <c r="B71" s="8"/>
      <c r="C71" s="8"/>
      <c r="D71" s="8"/>
      <c r="E71" s="8"/>
      <c r="F71" s="8"/>
      <c r="G71" s="8"/>
    </row>
    <row r="72" spans="1:7" x14ac:dyDescent="0.45">
      <c r="A72" s="8"/>
      <c r="B72" s="8"/>
      <c r="C72" s="8"/>
      <c r="D72" s="8"/>
      <c r="E72" s="8"/>
      <c r="F72" s="8"/>
      <c r="G72" s="8"/>
    </row>
    <row r="73" spans="1:7" x14ac:dyDescent="0.45">
      <c r="A73" s="8"/>
      <c r="B73" s="8"/>
      <c r="C73" s="8"/>
      <c r="D73" s="8"/>
      <c r="E73" s="8"/>
      <c r="F73" s="8"/>
      <c r="G73" s="8"/>
    </row>
    <row r="74" spans="1:7" x14ac:dyDescent="0.45">
      <c r="A74" s="8"/>
      <c r="B74" s="8"/>
      <c r="C74" s="8"/>
      <c r="D74" s="8"/>
      <c r="E74" s="8"/>
      <c r="F74" s="8"/>
      <c r="G74" s="8"/>
    </row>
    <row r="75" spans="1:7" x14ac:dyDescent="0.45">
      <c r="A75" s="8"/>
      <c r="B75" s="8"/>
      <c r="C75" s="8"/>
      <c r="D75" s="8"/>
      <c r="E75" s="8"/>
      <c r="F75" s="8"/>
      <c r="G75" s="8"/>
    </row>
    <row r="76" spans="1:7" x14ac:dyDescent="0.45">
      <c r="A76" s="8"/>
      <c r="B76" s="8"/>
      <c r="C76" s="8"/>
      <c r="D76" s="8"/>
      <c r="E76" s="8"/>
      <c r="F76" s="8"/>
      <c r="G76" s="8"/>
    </row>
    <row r="77" spans="1:7" x14ac:dyDescent="0.45">
      <c r="A77" s="8"/>
      <c r="B77" s="8"/>
      <c r="C77" s="8"/>
      <c r="D77" s="8"/>
      <c r="E77" s="8"/>
      <c r="F77" s="8"/>
      <c r="G77" s="8"/>
    </row>
    <row r="78" spans="1:7" x14ac:dyDescent="0.45">
      <c r="A78" s="8"/>
      <c r="B78" s="8"/>
      <c r="C78" s="8"/>
      <c r="D78" s="8"/>
      <c r="E78" s="8"/>
      <c r="F78" s="8"/>
      <c r="G78" s="8"/>
    </row>
    <row r="79" spans="1:7" x14ac:dyDescent="0.45">
      <c r="A79" s="8"/>
      <c r="B79" s="8"/>
      <c r="C79" s="8"/>
      <c r="D79" s="8"/>
      <c r="E79" s="8"/>
      <c r="F79" s="8"/>
      <c r="G79" s="8"/>
    </row>
    <row r="80" spans="1:7" x14ac:dyDescent="0.45">
      <c r="A80" s="8"/>
      <c r="B80" s="8"/>
      <c r="C80" s="8"/>
      <c r="D80" s="8"/>
      <c r="E80" s="8"/>
      <c r="F80" s="8"/>
      <c r="G80" s="8"/>
    </row>
    <row r="81" spans="1:7" x14ac:dyDescent="0.45">
      <c r="A81" s="8"/>
      <c r="B81" s="8"/>
      <c r="C81" s="8"/>
      <c r="D81" s="8"/>
      <c r="E81" s="8"/>
      <c r="F81" s="8"/>
      <c r="G81" s="8"/>
    </row>
    <row r="82" spans="1:7" x14ac:dyDescent="0.45">
      <c r="A82" s="8"/>
      <c r="B82" s="8"/>
      <c r="C82" s="8"/>
      <c r="D82" s="8"/>
      <c r="E82" s="8"/>
      <c r="F82" s="8"/>
      <c r="G82" s="8"/>
    </row>
    <row r="83" spans="1:7" x14ac:dyDescent="0.45">
      <c r="A83" s="8"/>
      <c r="B83" s="8"/>
      <c r="C83" s="8"/>
      <c r="D83" s="8"/>
      <c r="E83" s="8"/>
      <c r="F83" s="8"/>
      <c r="G83" s="8"/>
    </row>
    <row r="84" spans="1:7" x14ac:dyDescent="0.45">
      <c r="A84" s="8"/>
      <c r="B84" s="8"/>
      <c r="C84" s="8"/>
      <c r="D84" s="8"/>
      <c r="E84" s="8"/>
      <c r="F84" s="8"/>
      <c r="G84" s="8"/>
    </row>
    <row r="85" spans="1:7" x14ac:dyDescent="0.45">
      <c r="A85" s="8"/>
      <c r="B85" s="8"/>
      <c r="C85" s="8"/>
      <c r="D85" s="8"/>
      <c r="E85" s="8"/>
      <c r="F85" s="8"/>
      <c r="G85" s="8"/>
    </row>
    <row r="86" spans="1:7" x14ac:dyDescent="0.45">
      <c r="A86" s="8"/>
      <c r="B86" s="8"/>
      <c r="C86" s="8"/>
      <c r="D86" s="8"/>
      <c r="E86" s="8"/>
      <c r="F86" s="8"/>
      <c r="G86" s="8"/>
    </row>
    <row r="87" spans="1:7" x14ac:dyDescent="0.45">
      <c r="A87" s="8"/>
      <c r="B87" s="8"/>
      <c r="C87" s="8"/>
      <c r="D87" s="8"/>
      <c r="E87" s="8"/>
      <c r="F87" s="8"/>
      <c r="G87" s="8"/>
    </row>
    <row r="88" spans="1:7" x14ac:dyDescent="0.45">
      <c r="A88" s="8"/>
      <c r="B88" s="8"/>
      <c r="C88" s="8"/>
      <c r="D88" s="8"/>
      <c r="E88" s="8"/>
      <c r="F88" s="8"/>
      <c r="G88" s="8"/>
    </row>
    <row r="89" spans="1:7" x14ac:dyDescent="0.45">
      <c r="A89" s="8"/>
      <c r="B89" s="8"/>
      <c r="C89" s="8"/>
      <c r="D89" s="8"/>
      <c r="E89" s="8"/>
      <c r="F89" s="8"/>
      <c r="G89" s="8"/>
    </row>
    <row r="90" spans="1:7" x14ac:dyDescent="0.45">
      <c r="A90" s="8"/>
      <c r="B90" s="8"/>
      <c r="C90" s="8"/>
      <c r="D90" s="8"/>
      <c r="E90" s="8"/>
      <c r="F90" s="8"/>
      <c r="G90" s="8"/>
    </row>
    <row r="91" spans="1:7" x14ac:dyDescent="0.45">
      <c r="A91" s="8"/>
      <c r="B91" s="8"/>
      <c r="C91" s="8"/>
      <c r="D91" s="8"/>
      <c r="E91" s="8"/>
      <c r="F91" s="8"/>
      <c r="G91" s="8"/>
    </row>
    <row r="92" spans="1:7" x14ac:dyDescent="0.45">
      <c r="A92" s="8"/>
      <c r="B92" s="8"/>
      <c r="C92" s="8"/>
      <c r="D92" s="8"/>
      <c r="E92" s="8"/>
      <c r="F92" s="8"/>
      <c r="G92" s="8"/>
    </row>
    <row r="93" spans="1:7" x14ac:dyDescent="0.45">
      <c r="A93" s="8"/>
      <c r="B93" s="8"/>
      <c r="C93" s="8"/>
      <c r="D93" s="8"/>
      <c r="E93" s="8"/>
      <c r="F93" s="8"/>
      <c r="G93" s="8"/>
    </row>
    <row r="94" spans="1:7" x14ac:dyDescent="0.45">
      <c r="A94" s="8"/>
      <c r="B94" s="8"/>
      <c r="C94" s="8"/>
      <c r="D94" s="8"/>
      <c r="E94" s="8"/>
      <c r="F94" s="8"/>
      <c r="G94" s="8"/>
    </row>
    <row r="95" spans="1:7" x14ac:dyDescent="0.45">
      <c r="A95" s="8"/>
      <c r="B95" s="8"/>
      <c r="C95" s="8"/>
      <c r="D95" s="8"/>
      <c r="E95" s="8"/>
      <c r="F95" s="8"/>
      <c r="G95" s="8"/>
    </row>
    <row r="96" spans="1:7" x14ac:dyDescent="0.45">
      <c r="A96" s="8"/>
      <c r="B96" s="8"/>
      <c r="C96" s="8"/>
      <c r="D96" s="8"/>
      <c r="E96" s="8"/>
      <c r="F96" s="8"/>
      <c r="G96" s="8"/>
    </row>
    <row r="97" spans="1:7" x14ac:dyDescent="0.45">
      <c r="A97" s="8"/>
      <c r="B97" s="8"/>
      <c r="C97" s="8"/>
      <c r="D97" s="8"/>
      <c r="E97" s="8"/>
      <c r="F97" s="8"/>
      <c r="G97" s="8"/>
    </row>
    <row r="98" spans="1:7" x14ac:dyDescent="0.45">
      <c r="A98" s="8"/>
      <c r="B98" s="8"/>
      <c r="C98" s="8"/>
      <c r="D98" s="8"/>
      <c r="E98" s="8"/>
      <c r="F98" s="8"/>
      <c r="G98" s="8"/>
    </row>
    <row r="99" spans="1:7" x14ac:dyDescent="0.45">
      <c r="A99" s="8"/>
      <c r="B99" s="8"/>
      <c r="C99" s="8"/>
      <c r="D99" s="8"/>
      <c r="E99" s="8"/>
      <c r="F99" s="8"/>
      <c r="G99" s="8"/>
    </row>
    <row r="100" spans="1:7" x14ac:dyDescent="0.45">
      <c r="A100" s="8"/>
      <c r="B100" s="8"/>
      <c r="C100" s="8"/>
      <c r="D100" s="8"/>
      <c r="E100" s="8"/>
      <c r="F100" s="8"/>
      <c r="G100" s="8"/>
    </row>
    <row r="101" spans="1:7" x14ac:dyDescent="0.45">
      <c r="A101" s="8"/>
      <c r="B101" s="8"/>
      <c r="C101" s="8"/>
      <c r="D101" s="8"/>
      <c r="E101" s="8"/>
      <c r="F101" s="8"/>
      <c r="G101" s="8"/>
    </row>
    <row r="102" spans="1:7" x14ac:dyDescent="0.45">
      <c r="A102" s="8"/>
      <c r="B102" s="8"/>
      <c r="C102" s="8"/>
      <c r="D102" s="8"/>
      <c r="E102" s="8"/>
      <c r="F102" s="8"/>
      <c r="G102" s="8"/>
    </row>
    <row r="103" spans="1:7" x14ac:dyDescent="0.45">
      <c r="A103" s="8"/>
      <c r="B103" s="8"/>
      <c r="C103" s="8"/>
      <c r="D103" s="8"/>
      <c r="E103" s="8"/>
      <c r="F103" s="8"/>
      <c r="G103" s="8"/>
    </row>
    <row r="104" spans="1:7" x14ac:dyDescent="0.45">
      <c r="A104" s="8"/>
      <c r="B104" s="8"/>
      <c r="C104" s="8"/>
      <c r="D104" s="8"/>
      <c r="E104" s="8"/>
      <c r="F104" s="8"/>
      <c r="G104" s="8"/>
    </row>
    <row r="105" spans="1:7" x14ac:dyDescent="0.45">
      <c r="A105" s="8"/>
      <c r="B105" s="8"/>
      <c r="C105" s="8"/>
      <c r="D105" s="8"/>
      <c r="E105" s="8"/>
      <c r="F105" s="8"/>
      <c r="G105" s="8"/>
    </row>
    <row r="106" spans="1:7" x14ac:dyDescent="0.45">
      <c r="A106" s="8"/>
      <c r="B106" s="8"/>
      <c r="C106" s="8"/>
      <c r="D106" s="8"/>
      <c r="E106" s="8"/>
      <c r="F106" s="8"/>
      <c r="G106" s="8"/>
    </row>
    <row r="107" spans="1:7" x14ac:dyDescent="0.45">
      <c r="A107" s="8"/>
      <c r="B107" s="8"/>
      <c r="C107" s="8"/>
      <c r="D107" s="8"/>
      <c r="E107" s="8"/>
      <c r="F107" s="8"/>
      <c r="G107" s="8"/>
    </row>
    <row r="108" spans="1:7" x14ac:dyDescent="0.45">
      <c r="A108" s="8"/>
      <c r="B108" s="8"/>
      <c r="C108" s="8"/>
      <c r="D108" s="8"/>
      <c r="E108" s="8"/>
      <c r="F108" s="8"/>
      <c r="G108" s="8"/>
    </row>
    <row r="109" spans="1:7" x14ac:dyDescent="0.45">
      <c r="A109" s="8"/>
      <c r="B109" s="8"/>
      <c r="C109" s="8"/>
      <c r="D109" s="8"/>
      <c r="E109" s="8"/>
      <c r="F109" s="8"/>
      <c r="G109" s="8"/>
    </row>
    <row r="110" spans="1:7" x14ac:dyDescent="0.45">
      <c r="A110" s="8"/>
      <c r="B110" s="8"/>
      <c r="C110" s="8"/>
      <c r="D110" s="8"/>
      <c r="E110" s="8"/>
      <c r="F110" s="8"/>
      <c r="G110" s="8"/>
    </row>
    <row r="111" spans="1:7" x14ac:dyDescent="0.45">
      <c r="A111" s="8"/>
      <c r="B111" s="8"/>
      <c r="C111" s="8"/>
      <c r="D111" s="8"/>
      <c r="E111" s="8"/>
      <c r="F111" s="8"/>
      <c r="G111" s="8"/>
    </row>
    <row r="112" spans="1:7" x14ac:dyDescent="0.45">
      <c r="A112" s="8"/>
      <c r="B112" s="8"/>
      <c r="C112" s="8"/>
      <c r="D112" s="8"/>
      <c r="E112" s="8"/>
      <c r="F112" s="8"/>
      <c r="G112" s="8"/>
    </row>
    <row r="113" spans="1:7" x14ac:dyDescent="0.45">
      <c r="A113" s="8"/>
      <c r="B113" s="8"/>
      <c r="C113" s="8"/>
      <c r="D113" s="8"/>
      <c r="E113" s="8"/>
      <c r="F113" s="8"/>
      <c r="G113" s="8"/>
    </row>
    <row r="114" spans="1:7" x14ac:dyDescent="0.45">
      <c r="A114" s="8"/>
      <c r="B114" s="8"/>
      <c r="C114" s="8"/>
      <c r="D114" s="8"/>
      <c r="E114" s="8"/>
      <c r="F114" s="8"/>
      <c r="G114" s="8"/>
    </row>
    <row r="115" spans="1:7" x14ac:dyDescent="0.45">
      <c r="A115" s="8"/>
      <c r="B115" s="8"/>
      <c r="C115" s="8"/>
      <c r="D115" s="8"/>
      <c r="E115" s="8"/>
      <c r="F115" s="8"/>
      <c r="G115" s="8"/>
    </row>
    <row r="116" spans="1:7" x14ac:dyDescent="0.45">
      <c r="A116" s="8"/>
      <c r="B116" s="8"/>
      <c r="C116" s="8"/>
      <c r="D116" s="8"/>
      <c r="E116" s="8"/>
      <c r="F116" s="8"/>
      <c r="G116" s="8"/>
    </row>
    <row r="117" spans="1:7" x14ac:dyDescent="0.45">
      <c r="A117" s="8"/>
      <c r="B117" s="8"/>
      <c r="C117" s="8"/>
      <c r="D117" s="8"/>
      <c r="E117" s="8"/>
      <c r="F117" s="8"/>
      <c r="G117" s="8"/>
    </row>
    <row r="118" spans="1:7" x14ac:dyDescent="0.45">
      <c r="A118" s="8"/>
      <c r="B118" s="8"/>
      <c r="C118" s="8"/>
      <c r="D118" s="8"/>
      <c r="E118" s="8"/>
      <c r="F118" s="8"/>
      <c r="G118" s="8"/>
    </row>
    <row r="119" spans="1:7" x14ac:dyDescent="0.45">
      <c r="A119" s="8"/>
      <c r="B119" s="8"/>
      <c r="C119" s="8"/>
      <c r="D119" s="8"/>
      <c r="E119" s="8"/>
      <c r="F119" s="8"/>
      <c r="G119" s="8"/>
    </row>
    <row r="120" spans="1:7" x14ac:dyDescent="0.45">
      <c r="A120" s="8"/>
      <c r="B120" s="8"/>
      <c r="C120" s="8"/>
      <c r="D120" s="8"/>
      <c r="E120" s="8"/>
      <c r="F120" s="8"/>
      <c r="G120" s="8"/>
    </row>
    <row r="121" spans="1:7" x14ac:dyDescent="0.45">
      <c r="A121" s="8"/>
      <c r="B121" s="8"/>
      <c r="C121" s="8"/>
      <c r="D121" s="8"/>
      <c r="E121" s="8"/>
      <c r="F121" s="8"/>
      <c r="G121" s="8"/>
    </row>
    <row r="122" spans="1:7" x14ac:dyDescent="0.45">
      <c r="A122" s="8"/>
      <c r="B122" s="8"/>
      <c r="C122" s="8"/>
      <c r="D122" s="8"/>
      <c r="E122" s="8"/>
      <c r="F122" s="8"/>
      <c r="G122" s="8"/>
    </row>
    <row r="123" spans="1:7" x14ac:dyDescent="0.45">
      <c r="A123" s="8"/>
      <c r="B123" s="8"/>
      <c r="C123" s="8"/>
      <c r="D123" s="8"/>
      <c r="E123" s="8"/>
      <c r="F123" s="8"/>
      <c r="G123" s="8"/>
    </row>
    <row r="124" spans="1:7" x14ac:dyDescent="0.45">
      <c r="A124" s="8"/>
      <c r="B124" s="8"/>
      <c r="C124" s="8"/>
      <c r="D124" s="8"/>
      <c r="E124" s="8"/>
      <c r="F124" s="8"/>
      <c r="G124" s="8"/>
    </row>
    <row r="125" spans="1:7" x14ac:dyDescent="0.45">
      <c r="A125" s="8"/>
      <c r="B125" s="8"/>
      <c r="C125" s="8"/>
      <c r="D125" s="8"/>
      <c r="E125" s="8"/>
      <c r="F125" s="8"/>
      <c r="G125" s="8"/>
    </row>
    <row r="126" spans="1:7" x14ac:dyDescent="0.45">
      <c r="A126" s="8"/>
      <c r="B126" s="8"/>
      <c r="C126" s="8"/>
      <c r="D126" s="8"/>
      <c r="E126" s="8"/>
      <c r="F126" s="8"/>
      <c r="G126" s="8"/>
    </row>
    <row r="127" spans="1:7" x14ac:dyDescent="0.45">
      <c r="A127" s="8"/>
      <c r="B127" s="8"/>
      <c r="C127" s="8"/>
      <c r="D127" s="8"/>
      <c r="E127" s="8"/>
      <c r="F127" s="8"/>
      <c r="G127" s="8"/>
    </row>
    <row r="128" spans="1:7" x14ac:dyDescent="0.45">
      <c r="A128" s="8"/>
      <c r="B128" s="8"/>
      <c r="C128" s="8"/>
      <c r="D128" s="8"/>
      <c r="E128" s="8"/>
      <c r="F128" s="8"/>
      <c r="G128" s="8"/>
    </row>
    <row r="129" spans="1:7" x14ac:dyDescent="0.45">
      <c r="A129" s="8"/>
      <c r="B129" s="8"/>
      <c r="C129" s="8"/>
      <c r="D129" s="8"/>
      <c r="E129" s="8"/>
      <c r="F129" s="8"/>
      <c r="G129" s="8"/>
    </row>
    <row r="130" spans="1:7" x14ac:dyDescent="0.45">
      <c r="A130" s="8"/>
      <c r="B130" s="8"/>
      <c r="C130" s="8"/>
      <c r="D130" s="8"/>
      <c r="E130" s="8"/>
      <c r="F130" s="8"/>
      <c r="G130" s="8"/>
    </row>
    <row r="131" spans="1:7" x14ac:dyDescent="0.45">
      <c r="A131" s="8"/>
      <c r="B131" s="8"/>
      <c r="C131" s="8"/>
      <c r="D131" s="8"/>
      <c r="E131" s="8"/>
      <c r="F131" s="8"/>
      <c r="G131" s="8"/>
    </row>
    <row r="132" spans="1:7" x14ac:dyDescent="0.45">
      <c r="A132" s="8"/>
      <c r="B132" s="8"/>
      <c r="C132" s="8"/>
      <c r="D132" s="8"/>
      <c r="E132" s="8"/>
      <c r="F132" s="8"/>
      <c r="G132" s="8"/>
    </row>
    <row r="133" spans="1:7" x14ac:dyDescent="0.45">
      <c r="A133" s="8"/>
      <c r="B133" s="8"/>
      <c r="C133" s="8"/>
      <c r="D133" s="8"/>
      <c r="E133" s="8"/>
      <c r="F133" s="8"/>
      <c r="G133" s="8"/>
    </row>
    <row r="134" spans="1:7" x14ac:dyDescent="0.45">
      <c r="A134" s="8"/>
      <c r="B134" s="8"/>
      <c r="C134" s="8"/>
      <c r="D134" s="8"/>
      <c r="E134" s="8"/>
      <c r="F134" s="8"/>
      <c r="G134" s="8"/>
    </row>
    <row r="135" spans="1:7" x14ac:dyDescent="0.45">
      <c r="A135" s="8"/>
      <c r="B135" s="8"/>
      <c r="C135" s="8"/>
      <c r="D135" s="8"/>
      <c r="E135" s="8"/>
      <c r="F135" s="8"/>
      <c r="G135" s="8"/>
    </row>
    <row r="136" spans="1:7" x14ac:dyDescent="0.45">
      <c r="A136" s="8"/>
      <c r="B136" s="8"/>
      <c r="C136" s="8"/>
      <c r="D136" s="8"/>
      <c r="E136" s="8"/>
      <c r="F136" s="8"/>
      <c r="G136" s="8"/>
    </row>
    <row r="137" spans="1:7" x14ac:dyDescent="0.45">
      <c r="A137" s="8"/>
      <c r="B137" s="8"/>
      <c r="C137" s="8"/>
      <c r="D137" s="8"/>
      <c r="E137" s="8"/>
      <c r="F137" s="8"/>
      <c r="G137" s="8"/>
    </row>
    <row r="138" spans="1:7" x14ac:dyDescent="0.45">
      <c r="A138" s="8"/>
      <c r="B138" s="8"/>
      <c r="C138" s="8"/>
      <c r="D138" s="8"/>
      <c r="E138" s="8"/>
      <c r="F138" s="8"/>
      <c r="G138" s="8"/>
    </row>
    <row r="139" spans="1:7" x14ac:dyDescent="0.45">
      <c r="A139" s="8"/>
      <c r="B139" s="8"/>
      <c r="C139" s="8"/>
      <c r="D139" s="8"/>
      <c r="E139" s="8"/>
      <c r="F139" s="8"/>
      <c r="G139" s="8"/>
    </row>
    <row r="140" spans="1:7" x14ac:dyDescent="0.45">
      <c r="A140" s="8"/>
      <c r="B140" s="8"/>
      <c r="C140" s="8"/>
      <c r="D140" s="8"/>
      <c r="E140" s="8"/>
      <c r="F140" s="8"/>
      <c r="G140" s="8"/>
    </row>
    <row r="141" spans="1:7" x14ac:dyDescent="0.45">
      <c r="A141" s="8"/>
      <c r="B141" s="8"/>
      <c r="C141" s="8"/>
      <c r="D141" s="8"/>
      <c r="E141" s="8"/>
      <c r="F141" s="8"/>
      <c r="G141" s="8"/>
    </row>
    <row r="142" spans="1:7" x14ac:dyDescent="0.45">
      <c r="A142" s="8"/>
      <c r="B142" s="8"/>
      <c r="C142" s="8"/>
      <c r="D142" s="8"/>
      <c r="E142" s="8"/>
      <c r="F142" s="8"/>
      <c r="G142" s="8"/>
    </row>
    <row r="143" spans="1:7" x14ac:dyDescent="0.45">
      <c r="A143" s="8"/>
      <c r="B143" s="8"/>
      <c r="C143" s="8"/>
      <c r="D143" s="8"/>
      <c r="E143" s="8"/>
      <c r="F143" s="8"/>
      <c r="G143" s="8"/>
    </row>
    <row r="144" spans="1:7" x14ac:dyDescent="0.45">
      <c r="A144" s="8"/>
      <c r="B144" s="8"/>
      <c r="C144" s="8"/>
      <c r="D144" s="8"/>
      <c r="E144" s="8"/>
      <c r="F144" s="8"/>
      <c r="G144" s="8"/>
    </row>
    <row r="145" spans="1:7" x14ac:dyDescent="0.45">
      <c r="A145" s="8"/>
      <c r="B145" s="8"/>
      <c r="C145" s="8"/>
      <c r="D145" s="8"/>
      <c r="E145" s="8"/>
      <c r="F145" s="8"/>
      <c r="G145" s="8"/>
    </row>
    <row r="146" spans="1:7" x14ac:dyDescent="0.45">
      <c r="A146" s="8"/>
      <c r="B146" s="8"/>
      <c r="C146" s="8"/>
      <c r="D146" s="8"/>
      <c r="E146" s="8"/>
      <c r="F146" s="8"/>
      <c r="G146" s="8"/>
    </row>
    <row r="147" spans="1:7" x14ac:dyDescent="0.45">
      <c r="A147" s="8"/>
      <c r="B147" s="8"/>
      <c r="C147" s="8"/>
      <c r="D147" s="8"/>
      <c r="E147" s="8"/>
      <c r="F147" s="8"/>
      <c r="G147" s="8"/>
    </row>
    <row r="148" spans="1:7" x14ac:dyDescent="0.45">
      <c r="A148" s="8"/>
      <c r="B148" s="8"/>
      <c r="C148" s="8"/>
      <c r="D148" s="8"/>
      <c r="E148" s="8"/>
      <c r="F148" s="8"/>
      <c r="G148" s="8"/>
    </row>
    <row r="149" spans="1:7" x14ac:dyDescent="0.45">
      <c r="A149" s="8"/>
      <c r="B149" s="8"/>
      <c r="C149" s="8"/>
      <c r="D149" s="8"/>
      <c r="E149" s="8"/>
      <c r="F149" s="8"/>
      <c r="G149" s="8"/>
    </row>
    <row r="150" spans="1:7" x14ac:dyDescent="0.45">
      <c r="A150" s="8"/>
      <c r="B150" s="8"/>
      <c r="C150" s="8"/>
      <c r="D150" s="8"/>
      <c r="E150" s="8"/>
      <c r="F150" s="8"/>
      <c r="G150" s="8"/>
    </row>
    <row r="151" spans="1:7" x14ac:dyDescent="0.45">
      <c r="A151" s="8"/>
      <c r="B151" s="8"/>
      <c r="C151" s="8"/>
      <c r="D151" s="8"/>
      <c r="E151" s="8"/>
      <c r="F151" s="8"/>
      <c r="G151" s="8"/>
    </row>
    <row r="152" spans="1:7" x14ac:dyDescent="0.45">
      <c r="A152" s="8"/>
      <c r="B152" s="8"/>
      <c r="C152" s="8"/>
      <c r="D152" s="8"/>
      <c r="E152" s="8"/>
      <c r="F152" s="8"/>
      <c r="G152" s="8"/>
    </row>
    <row r="153" spans="1:7" x14ac:dyDescent="0.45">
      <c r="A153" s="8"/>
      <c r="B153" s="8"/>
      <c r="C153" s="8"/>
      <c r="D153" s="8"/>
      <c r="E153" s="8"/>
      <c r="F153" s="8"/>
      <c r="G153" s="8"/>
    </row>
    <row r="154" spans="1:7" x14ac:dyDescent="0.45">
      <c r="A154" s="8"/>
      <c r="B154" s="8"/>
      <c r="C154" s="8"/>
      <c r="D154" s="8"/>
      <c r="E154" s="8"/>
      <c r="F154" s="8"/>
      <c r="G154" s="8"/>
    </row>
    <row r="155" spans="1:7" x14ac:dyDescent="0.45">
      <c r="A155" s="8"/>
      <c r="B155" s="8"/>
      <c r="C155" s="8"/>
      <c r="D155" s="8"/>
      <c r="E155" s="8"/>
      <c r="F155" s="8"/>
      <c r="G155" s="8"/>
    </row>
    <row r="156" spans="1:7" x14ac:dyDescent="0.45">
      <c r="A156" s="8"/>
      <c r="B156" s="8"/>
      <c r="C156" s="8"/>
      <c r="D156" s="8"/>
      <c r="E156" s="8"/>
      <c r="F156" s="8"/>
      <c r="G156" s="8"/>
    </row>
    <row r="157" spans="1:7" x14ac:dyDescent="0.45">
      <c r="A157" s="8"/>
      <c r="B157" s="8"/>
      <c r="C157" s="8"/>
      <c r="D157" s="8"/>
      <c r="E157" s="8"/>
      <c r="F157" s="8"/>
      <c r="G157" s="8"/>
    </row>
    <row r="158" spans="1:7" x14ac:dyDescent="0.45">
      <c r="A158" s="8"/>
      <c r="B158" s="8"/>
      <c r="C158" s="8"/>
      <c r="D158" s="8"/>
      <c r="E158" s="8"/>
      <c r="F158" s="8"/>
      <c r="G158" s="8"/>
    </row>
    <row r="159" spans="1:7" x14ac:dyDescent="0.45">
      <c r="A159" s="8"/>
      <c r="B159" s="8"/>
      <c r="C159" s="8"/>
      <c r="D159" s="8"/>
      <c r="E159" s="8"/>
      <c r="F159" s="8"/>
      <c r="G159" s="8"/>
    </row>
    <row r="160" spans="1:7" x14ac:dyDescent="0.45">
      <c r="A160" s="8"/>
      <c r="B160" s="8"/>
      <c r="C160" s="8"/>
      <c r="D160" s="8"/>
      <c r="E160" s="8"/>
      <c r="F160" s="8"/>
      <c r="G160" s="8"/>
    </row>
    <row r="161" spans="1:7" x14ac:dyDescent="0.45">
      <c r="A161" s="8"/>
      <c r="B161" s="8"/>
      <c r="C161" s="8"/>
      <c r="D161" s="8"/>
      <c r="E161" s="8"/>
      <c r="F161" s="8"/>
      <c r="G161" s="8"/>
    </row>
    <row r="162" spans="1:7" x14ac:dyDescent="0.45">
      <c r="A162" s="8"/>
      <c r="B162" s="8"/>
      <c r="C162" s="8"/>
      <c r="D162" s="8"/>
      <c r="E162" s="8"/>
      <c r="F162" s="8"/>
      <c r="G162" s="8"/>
    </row>
    <row r="163" spans="1:7" x14ac:dyDescent="0.45">
      <c r="A163" s="8"/>
      <c r="B163" s="8"/>
      <c r="C163" s="8"/>
      <c r="D163" s="8"/>
      <c r="E163" s="8"/>
      <c r="F163" s="8"/>
      <c r="G163" s="8"/>
    </row>
    <row r="164" spans="1:7" x14ac:dyDescent="0.45">
      <c r="A164" s="8"/>
      <c r="B164" s="8"/>
      <c r="C164" s="8"/>
      <c r="D164" s="8"/>
      <c r="E164" s="8"/>
      <c r="F164" s="8"/>
      <c r="G164" s="8"/>
    </row>
    <row r="165" spans="1:7" x14ac:dyDescent="0.45">
      <c r="A165" s="8"/>
      <c r="B165" s="8"/>
      <c r="C165" s="8"/>
      <c r="D165" s="8"/>
      <c r="E165" s="8"/>
      <c r="F165" s="8"/>
      <c r="G165" s="8"/>
    </row>
    <row r="166" spans="1:7" x14ac:dyDescent="0.45">
      <c r="A166" s="8"/>
      <c r="B166" s="8"/>
      <c r="C166" s="8"/>
      <c r="D166" s="8"/>
      <c r="E166" s="8"/>
      <c r="F166" s="8"/>
      <c r="G166" s="8"/>
    </row>
    <row r="167" spans="1:7" x14ac:dyDescent="0.45">
      <c r="A167" s="8"/>
      <c r="B167" s="8"/>
      <c r="C167" s="8"/>
      <c r="D167" s="8"/>
      <c r="E167" s="8"/>
      <c r="F167" s="8"/>
      <c r="G167" s="8"/>
    </row>
    <row r="168" spans="1:7" x14ac:dyDescent="0.45">
      <c r="A168" s="8"/>
      <c r="B168" s="8"/>
      <c r="C168" s="8"/>
      <c r="D168" s="8"/>
      <c r="E168" s="8"/>
      <c r="F168" s="8"/>
      <c r="G168" s="8"/>
    </row>
    <row r="169" spans="1:7" x14ac:dyDescent="0.45">
      <c r="A169" s="8"/>
      <c r="B169" s="8"/>
      <c r="C169" s="8"/>
      <c r="D169" s="8"/>
      <c r="E169" s="8"/>
      <c r="F169" s="8"/>
      <c r="G169" s="8"/>
    </row>
    <row r="170" spans="1:7" x14ac:dyDescent="0.45">
      <c r="A170" s="8"/>
      <c r="B170" s="8"/>
      <c r="C170" s="8"/>
      <c r="D170" s="8"/>
      <c r="E170" s="8"/>
      <c r="F170" s="8"/>
      <c r="G170" s="8"/>
    </row>
    <row r="171" spans="1:7" x14ac:dyDescent="0.45">
      <c r="A171" s="8"/>
      <c r="B171" s="8"/>
      <c r="C171" s="8"/>
      <c r="D171" s="8"/>
      <c r="E171" s="8"/>
      <c r="F171" s="8"/>
      <c r="G171" s="8"/>
    </row>
    <row r="172" spans="1:7" x14ac:dyDescent="0.45">
      <c r="A172" s="8"/>
      <c r="B172" s="8"/>
      <c r="C172" s="8"/>
      <c r="D172" s="8"/>
      <c r="E172" s="8"/>
      <c r="F172" s="8"/>
      <c r="G172" s="8"/>
    </row>
    <row r="173" spans="1:7" x14ac:dyDescent="0.45">
      <c r="A173" s="8"/>
      <c r="B173" s="8"/>
      <c r="C173" s="8"/>
      <c r="D173" s="8"/>
      <c r="E173" s="8"/>
      <c r="F173" s="8"/>
      <c r="G173" s="8"/>
    </row>
    <row r="174" spans="1:7" x14ac:dyDescent="0.45">
      <c r="A174" s="8"/>
      <c r="B174" s="8"/>
      <c r="C174" s="8"/>
      <c r="D174" s="8"/>
      <c r="E174" s="8"/>
      <c r="F174" s="8"/>
      <c r="G174" s="8"/>
    </row>
    <row r="175" spans="1:7" x14ac:dyDescent="0.45">
      <c r="A175" s="8"/>
      <c r="B175" s="8"/>
      <c r="C175" s="8"/>
      <c r="D175" s="8"/>
      <c r="E175" s="8"/>
      <c r="F175" s="8"/>
      <c r="G175" s="8"/>
    </row>
    <row r="176" spans="1:7" x14ac:dyDescent="0.45">
      <c r="A176" s="8"/>
      <c r="B176" s="8"/>
      <c r="C176" s="8"/>
      <c r="D176" s="8"/>
      <c r="E176" s="8"/>
      <c r="F176" s="8"/>
      <c r="G176" s="8"/>
    </row>
    <row r="177" spans="1:7" x14ac:dyDescent="0.45">
      <c r="A177" s="8"/>
      <c r="B177" s="8"/>
      <c r="C177" s="8"/>
      <c r="D177" s="8"/>
      <c r="E177" s="8"/>
      <c r="F177" s="8"/>
      <c r="G177" s="8"/>
    </row>
    <row r="178" spans="1:7" x14ac:dyDescent="0.45">
      <c r="A178" s="8"/>
      <c r="B178" s="8"/>
      <c r="C178" s="8"/>
      <c r="D178" s="8"/>
      <c r="E178" s="8"/>
      <c r="F178" s="8"/>
      <c r="G178" s="8"/>
    </row>
    <row r="179" spans="1:7" x14ac:dyDescent="0.45">
      <c r="A179" s="8"/>
      <c r="B179" s="8"/>
      <c r="C179" s="8"/>
      <c r="D179" s="8"/>
      <c r="E179" s="8"/>
      <c r="F179" s="8"/>
      <c r="G179" s="8"/>
    </row>
    <row r="180" spans="1:7" x14ac:dyDescent="0.45">
      <c r="A180" s="8"/>
      <c r="B180" s="8"/>
      <c r="C180" s="8"/>
      <c r="D180" s="8"/>
      <c r="E180" s="8"/>
      <c r="F180" s="8"/>
      <c r="G180" s="8"/>
    </row>
    <row r="181" spans="1:7" x14ac:dyDescent="0.45">
      <c r="A181" s="8"/>
      <c r="B181" s="8"/>
      <c r="C181" s="8"/>
      <c r="D181" s="8"/>
      <c r="E181" s="8"/>
      <c r="F181" s="8"/>
      <c r="G181" s="8"/>
    </row>
    <row r="182" spans="1:7" x14ac:dyDescent="0.45">
      <c r="A182" s="8"/>
      <c r="B182" s="8"/>
      <c r="C182" s="8"/>
      <c r="D182" s="8"/>
      <c r="E182" s="8"/>
      <c r="F182" s="8"/>
      <c r="G182" s="8"/>
    </row>
    <row r="183" spans="1:7" x14ac:dyDescent="0.45">
      <c r="A183" s="8"/>
      <c r="B183" s="8"/>
      <c r="C183" s="8"/>
      <c r="D183" s="8"/>
      <c r="E183" s="8"/>
      <c r="F183" s="8"/>
      <c r="G183" s="8"/>
    </row>
    <row r="184" spans="1:7" x14ac:dyDescent="0.45">
      <c r="A184" s="8"/>
      <c r="B184" s="8"/>
      <c r="C184" s="8"/>
      <c r="D184" s="8"/>
      <c r="E184" s="8"/>
      <c r="F184" s="8"/>
      <c r="G184" s="8"/>
    </row>
    <row r="185" spans="1:7" x14ac:dyDescent="0.45">
      <c r="A185" s="8"/>
      <c r="B185" s="8"/>
      <c r="C185" s="8"/>
      <c r="D185" s="8"/>
      <c r="E185" s="8"/>
      <c r="F185" s="8"/>
      <c r="G185" s="8"/>
    </row>
    <row r="186" spans="1:7" x14ac:dyDescent="0.45">
      <c r="A186" s="8"/>
      <c r="B186" s="8"/>
      <c r="C186" s="8"/>
      <c r="D186" s="8"/>
      <c r="E186" s="8"/>
      <c r="F186" s="8"/>
      <c r="G186" s="8"/>
    </row>
    <row r="187" spans="1:7" x14ac:dyDescent="0.45">
      <c r="A187" s="8"/>
      <c r="B187" s="8"/>
      <c r="C187" s="8"/>
      <c r="D187" s="8"/>
      <c r="E187" s="8"/>
      <c r="F187" s="8"/>
      <c r="G187" s="8"/>
    </row>
    <row r="188" spans="1:7" x14ac:dyDescent="0.45">
      <c r="A188" s="8"/>
      <c r="B188" s="8"/>
      <c r="C188" s="8"/>
      <c r="D188" s="8"/>
      <c r="E188" s="8"/>
      <c r="F188" s="8"/>
      <c r="G188" s="8"/>
    </row>
    <row r="189" spans="1:7" x14ac:dyDescent="0.45">
      <c r="A189" s="8"/>
      <c r="B189" s="8"/>
      <c r="C189" s="8"/>
      <c r="D189" s="8"/>
      <c r="E189" s="8"/>
      <c r="F189" s="8"/>
      <c r="G189" s="8"/>
    </row>
    <row r="190" spans="1:7" x14ac:dyDescent="0.45">
      <c r="A190" s="8"/>
      <c r="B190" s="8"/>
      <c r="C190" s="8"/>
      <c r="D190" s="8"/>
      <c r="E190" s="8"/>
      <c r="F190" s="8"/>
      <c r="G190" s="8"/>
    </row>
    <row r="191" spans="1:7" x14ac:dyDescent="0.45">
      <c r="A191" s="8"/>
      <c r="B191" s="8"/>
      <c r="C191" s="8"/>
      <c r="D191" s="8"/>
      <c r="E191" s="8"/>
      <c r="F191" s="8"/>
      <c r="G191" s="8"/>
    </row>
    <row r="192" spans="1:7" x14ac:dyDescent="0.45">
      <c r="A192" s="8"/>
      <c r="B192" s="8"/>
      <c r="C192" s="8"/>
      <c r="D192" s="8"/>
      <c r="E192" s="8"/>
      <c r="F192" s="8"/>
      <c r="G192" s="8"/>
    </row>
    <row r="193" spans="1:7" x14ac:dyDescent="0.45">
      <c r="A193" s="8"/>
      <c r="B193" s="8"/>
      <c r="C193" s="8"/>
      <c r="D193" s="8"/>
      <c r="E193" s="8"/>
      <c r="F193" s="8"/>
      <c r="G193" s="8"/>
    </row>
    <row r="194" spans="1:7" x14ac:dyDescent="0.45">
      <c r="A194" s="8"/>
      <c r="B194" s="8"/>
      <c r="C194" s="8"/>
      <c r="D194" s="8"/>
      <c r="E194" s="8"/>
      <c r="F194" s="8"/>
      <c r="G194" s="8"/>
    </row>
    <row r="195" spans="1:7" x14ac:dyDescent="0.45">
      <c r="A195" s="8"/>
      <c r="B195" s="8"/>
      <c r="C195" s="8"/>
      <c r="D195" s="8"/>
      <c r="E195" s="8"/>
      <c r="F195" s="8"/>
      <c r="G195" s="8"/>
    </row>
    <row r="196" spans="1:7" x14ac:dyDescent="0.45">
      <c r="A196" s="8"/>
      <c r="B196" s="8"/>
      <c r="C196" s="8"/>
      <c r="D196" s="8"/>
      <c r="E196" s="8"/>
      <c r="F196" s="8"/>
      <c r="G196" s="8"/>
    </row>
    <row r="197" spans="1:7" x14ac:dyDescent="0.45">
      <c r="A197" s="8"/>
      <c r="B197" s="8"/>
      <c r="C197" s="8"/>
      <c r="D197" s="8"/>
      <c r="E197" s="8"/>
      <c r="F197" s="8"/>
      <c r="G197" s="8"/>
    </row>
    <row r="198" spans="1:7" x14ac:dyDescent="0.45">
      <c r="A198" s="8"/>
      <c r="B198" s="8"/>
      <c r="C198" s="8"/>
      <c r="D198" s="8"/>
      <c r="E198" s="8"/>
      <c r="F198" s="8"/>
      <c r="G198" s="8"/>
    </row>
    <row r="199" spans="1:7" x14ac:dyDescent="0.45">
      <c r="A199" s="8"/>
      <c r="B199" s="8"/>
      <c r="C199" s="8"/>
      <c r="D199" s="8"/>
      <c r="E199" s="8"/>
      <c r="F199" s="8"/>
      <c r="G199" s="8"/>
    </row>
    <row r="200" spans="1:7" x14ac:dyDescent="0.45">
      <c r="A200" s="8"/>
      <c r="B200" s="8"/>
      <c r="C200" s="8"/>
      <c r="D200" s="8"/>
      <c r="E200" s="8"/>
      <c r="F200" s="8"/>
      <c r="G200" s="8"/>
    </row>
    <row r="201" spans="1:7" x14ac:dyDescent="0.45">
      <c r="A201" s="8"/>
      <c r="B201" s="8"/>
      <c r="C201" s="8"/>
      <c r="D201" s="8"/>
      <c r="E201" s="8"/>
      <c r="F201" s="8"/>
      <c r="G201" s="8"/>
    </row>
    <row r="202" spans="1:7" x14ac:dyDescent="0.45">
      <c r="A202" s="8"/>
      <c r="B202" s="8"/>
      <c r="C202" s="8"/>
      <c r="D202" s="8"/>
      <c r="E202" s="8"/>
      <c r="F202" s="8"/>
      <c r="G202" s="8"/>
    </row>
    <row r="203" spans="1:7" x14ac:dyDescent="0.45">
      <c r="A203" s="8"/>
      <c r="B203" s="8"/>
      <c r="C203" s="8"/>
      <c r="D203" s="8"/>
      <c r="E203" s="8"/>
      <c r="F203" s="8"/>
      <c r="G203" s="8"/>
    </row>
    <row r="204" spans="1:7" x14ac:dyDescent="0.45">
      <c r="A204" s="8"/>
      <c r="B204" s="8"/>
      <c r="C204" s="8"/>
      <c r="D204" s="8"/>
      <c r="E204" s="8"/>
      <c r="F204" s="8"/>
      <c r="G204" s="8"/>
    </row>
    <row r="205" spans="1:7" x14ac:dyDescent="0.45">
      <c r="A205" s="8"/>
      <c r="B205" s="8"/>
      <c r="C205" s="8"/>
      <c r="D205" s="8"/>
      <c r="E205" s="8"/>
      <c r="F205" s="8"/>
      <c r="G205" s="8"/>
    </row>
    <row r="206" spans="1:7" x14ac:dyDescent="0.45">
      <c r="A206" s="8"/>
      <c r="B206" s="8"/>
      <c r="C206" s="8"/>
      <c r="D206" s="8"/>
      <c r="E206" s="8"/>
      <c r="F206" s="8"/>
      <c r="G206" s="8"/>
    </row>
    <row r="207" spans="1:7" x14ac:dyDescent="0.45">
      <c r="A207" s="8"/>
      <c r="B207" s="8"/>
      <c r="C207" s="8"/>
      <c r="D207" s="8"/>
      <c r="E207" s="8"/>
      <c r="F207" s="8"/>
      <c r="G207" s="8"/>
    </row>
    <row r="208" spans="1:7" x14ac:dyDescent="0.45">
      <c r="A208" s="8"/>
      <c r="B208" s="8"/>
      <c r="C208" s="8"/>
      <c r="D208" s="8"/>
      <c r="E208" s="8"/>
      <c r="F208" s="8"/>
      <c r="G208" s="8"/>
    </row>
    <row r="209" spans="1:7" x14ac:dyDescent="0.45">
      <c r="A209" s="8"/>
      <c r="B209" s="8"/>
      <c r="C209" s="8"/>
      <c r="D209" s="8"/>
      <c r="E209" s="8"/>
      <c r="F209" s="8"/>
      <c r="G209" s="8"/>
    </row>
    <row r="210" spans="1:7" x14ac:dyDescent="0.45">
      <c r="A210" s="8"/>
      <c r="B210" s="8"/>
      <c r="C210" s="8"/>
      <c r="D210" s="8"/>
      <c r="E210" s="8"/>
      <c r="F210" s="8"/>
      <c r="G210" s="8"/>
    </row>
    <row r="211" spans="1:7" x14ac:dyDescent="0.45">
      <c r="A211" s="8"/>
      <c r="B211" s="8"/>
      <c r="C211" s="8"/>
      <c r="D211" s="8"/>
      <c r="E211" s="8"/>
      <c r="F211" s="8"/>
      <c r="G211" s="8"/>
    </row>
    <row r="212" spans="1:7" x14ac:dyDescent="0.45">
      <c r="A212" s="8"/>
      <c r="B212" s="8"/>
      <c r="C212" s="8"/>
      <c r="D212" s="8"/>
      <c r="E212" s="8"/>
      <c r="F212" s="8"/>
      <c r="G212" s="8"/>
    </row>
    <row r="213" spans="1:7" x14ac:dyDescent="0.45">
      <c r="A213" s="8"/>
      <c r="B213" s="8"/>
      <c r="C213" s="8"/>
      <c r="D213" s="8"/>
      <c r="E213" s="8"/>
      <c r="F213" s="8"/>
      <c r="G213" s="8"/>
    </row>
    <row r="214" spans="1:7" x14ac:dyDescent="0.45">
      <c r="A214" s="8"/>
      <c r="B214" s="8"/>
      <c r="C214" s="8"/>
      <c r="D214" s="8"/>
      <c r="E214" s="8"/>
      <c r="F214" s="8"/>
      <c r="G214" s="8"/>
    </row>
    <row r="215" spans="1:7" x14ac:dyDescent="0.45">
      <c r="A215" s="8"/>
      <c r="B215" s="8"/>
      <c r="C215" s="8"/>
      <c r="D215" s="8"/>
      <c r="E215" s="8"/>
      <c r="F215" s="8"/>
      <c r="G215" s="8"/>
    </row>
    <row r="216" spans="1:7" x14ac:dyDescent="0.45">
      <c r="A216" s="8"/>
      <c r="B216" s="8"/>
      <c r="C216" s="8"/>
      <c r="D216" s="8"/>
      <c r="E216" s="8"/>
      <c r="F216" s="8"/>
      <c r="G216" s="8"/>
    </row>
    <row r="217" spans="1:7" x14ac:dyDescent="0.45">
      <c r="A217" s="8"/>
      <c r="B217" s="8"/>
      <c r="C217" s="8"/>
      <c r="D217" s="8"/>
      <c r="E217" s="8"/>
      <c r="F217" s="8"/>
      <c r="G217" s="8"/>
    </row>
    <row r="218" spans="1:7" x14ac:dyDescent="0.45">
      <c r="A218" s="8"/>
      <c r="B218" s="8"/>
      <c r="C218" s="8"/>
      <c r="D218" s="8"/>
      <c r="E218" s="8"/>
      <c r="F218" s="8"/>
      <c r="G218" s="8"/>
    </row>
    <row r="219" spans="1:7" x14ac:dyDescent="0.45">
      <c r="A219" s="8"/>
      <c r="B219" s="8"/>
      <c r="C219" s="8"/>
      <c r="D219" s="8"/>
      <c r="E219" s="8"/>
      <c r="F219" s="8"/>
      <c r="G219" s="8"/>
    </row>
    <row r="220" spans="1:7" x14ac:dyDescent="0.45">
      <c r="A220" s="8"/>
      <c r="B220" s="8"/>
      <c r="C220" s="8"/>
      <c r="D220" s="8"/>
      <c r="E220" s="8"/>
      <c r="F220" s="8"/>
      <c r="G220" s="8"/>
    </row>
    <row r="221" spans="1:7" x14ac:dyDescent="0.45">
      <c r="A221" s="8"/>
      <c r="B221" s="8"/>
      <c r="C221" s="8"/>
      <c r="D221" s="8"/>
      <c r="E221" s="8"/>
      <c r="F221" s="8"/>
      <c r="G221" s="8"/>
    </row>
    <row r="222" spans="1:7" x14ac:dyDescent="0.45">
      <c r="A222" s="8"/>
      <c r="B222" s="8"/>
      <c r="C222" s="8"/>
      <c r="D222" s="8"/>
      <c r="E222" s="8"/>
      <c r="F222" s="8"/>
      <c r="G222" s="8"/>
    </row>
    <row r="223" spans="1:7" x14ac:dyDescent="0.45">
      <c r="A223" s="8"/>
      <c r="B223" s="8"/>
      <c r="C223" s="8"/>
      <c r="D223" s="8"/>
      <c r="E223" s="8"/>
      <c r="F223" s="8"/>
      <c r="G223" s="8"/>
    </row>
    <row r="224" spans="1:7" x14ac:dyDescent="0.45">
      <c r="A224" s="8"/>
      <c r="B224" s="8"/>
      <c r="C224" s="8"/>
      <c r="D224" s="8"/>
      <c r="E224" s="8"/>
      <c r="F224" s="8"/>
      <c r="G224" s="8"/>
    </row>
    <row r="225" spans="1:7" x14ac:dyDescent="0.45">
      <c r="A225" s="8"/>
      <c r="B225" s="8"/>
      <c r="C225" s="8"/>
      <c r="D225" s="8"/>
      <c r="E225" s="8"/>
      <c r="F225" s="8"/>
      <c r="G225" s="8"/>
    </row>
    <row r="226" spans="1:7" x14ac:dyDescent="0.45">
      <c r="A226" s="8"/>
      <c r="B226" s="8"/>
      <c r="C226" s="8"/>
      <c r="D226" s="8"/>
      <c r="E226" s="8"/>
      <c r="F226" s="8"/>
      <c r="G226" s="8"/>
    </row>
    <row r="227" spans="1:7" x14ac:dyDescent="0.45">
      <c r="A227" s="8"/>
      <c r="B227" s="8"/>
      <c r="C227" s="8"/>
      <c r="D227" s="8"/>
      <c r="E227" s="8"/>
      <c r="F227" s="8"/>
      <c r="G227" s="8"/>
    </row>
    <row r="228" spans="1:7" x14ac:dyDescent="0.45">
      <c r="A228" s="8"/>
      <c r="B228" s="8"/>
      <c r="C228" s="8"/>
      <c r="D228" s="8"/>
      <c r="E228" s="8"/>
      <c r="F228" s="8"/>
      <c r="G228" s="8"/>
    </row>
    <row r="229" spans="1:7" x14ac:dyDescent="0.45">
      <c r="A229" s="8"/>
      <c r="B229" s="8"/>
      <c r="C229" s="8"/>
      <c r="D229" s="8"/>
      <c r="E229" s="8"/>
      <c r="F229" s="8"/>
      <c r="G229" s="8"/>
    </row>
    <row r="230" spans="1:7" x14ac:dyDescent="0.45">
      <c r="A230" s="8"/>
      <c r="B230" s="8"/>
      <c r="C230" s="8"/>
      <c r="D230" s="8"/>
      <c r="E230" s="8"/>
      <c r="F230" s="8"/>
      <c r="G230" s="8"/>
    </row>
    <row r="231" spans="1:7" x14ac:dyDescent="0.45">
      <c r="A231" s="8"/>
      <c r="B231" s="8"/>
      <c r="C231" s="8"/>
      <c r="D231" s="8"/>
      <c r="E231" s="8"/>
      <c r="F231" s="8"/>
      <c r="G231" s="8"/>
    </row>
    <row r="232" spans="1:7" x14ac:dyDescent="0.45">
      <c r="A232" s="8"/>
      <c r="B232" s="8"/>
      <c r="C232" s="8"/>
      <c r="D232" s="8"/>
      <c r="E232" s="8"/>
      <c r="F232" s="8"/>
      <c r="G232" s="8"/>
    </row>
  </sheetData>
  <sheetProtection algorithmName="SHA-512" hashValue="HbOrA/0IocCMcrBCNiF/7McSb02Ps+Ug20hf55jRNEYQ9UDqYvmoHunqEJVOrg1Ru1zAj0LIyN4U7MFwHoQRvA==" saltValue="PT8b7/IQ1k7C5mT2umuj6Q==" spinCount="100000" sheet="1" formatCells="0" formatRows="0" insertRows="0" deleteRows="0" sort="0"/>
  <mergeCells count="73">
    <mergeCell ref="A33:B33"/>
    <mergeCell ref="C15:D15"/>
    <mergeCell ref="C16:D16"/>
    <mergeCell ref="C17:D17"/>
    <mergeCell ref="C32:D32"/>
    <mergeCell ref="C33:D33"/>
    <mergeCell ref="A18:B18"/>
    <mergeCell ref="C18:D18"/>
    <mergeCell ref="A25:B25"/>
    <mergeCell ref="C25:D25"/>
    <mergeCell ref="A26:B26"/>
    <mergeCell ref="C26:D26"/>
    <mergeCell ref="A27:B27"/>
    <mergeCell ref="A15:B15"/>
    <mergeCell ref="A16:B16"/>
    <mergeCell ref="A17:B17"/>
    <mergeCell ref="C7:D7"/>
    <mergeCell ref="C8:D8"/>
    <mergeCell ref="C9:D9"/>
    <mergeCell ref="C20:D20"/>
    <mergeCell ref="C21:D21"/>
    <mergeCell ref="C27:D27"/>
    <mergeCell ref="C22:D22"/>
    <mergeCell ref="C23:D23"/>
    <mergeCell ref="C24:D24"/>
    <mergeCell ref="C28:D28"/>
    <mergeCell ref="A32:B32"/>
    <mergeCell ref="A30:B30"/>
    <mergeCell ref="A7:B7"/>
    <mergeCell ref="A8:B8"/>
    <mergeCell ref="A9:B9"/>
    <mergeCell ref="A31:B31"/>
    <mergeCell ref="C30:D30"/>
    <mergeCell ref="C29:D29"/>
    <mergeCell ref="A19:B19"/>
    <mergeCell ref="A20:B20"/>
    <mergeCell ref="A21:B21"/>
    <mergeCell ref="A22:B22"/>
    <mergeCell ref="A23:B23"/>
    <mergeCell ref="A24:B24"/>
    <mergeCell ref="C19:D19"/>
    <mergeCell ref="A3:G3"/>
    <mergeCell ref="I43:R43"/>
    <mergeCell ref="I46:R46"/>
    <mergeCell ref="A43:G43"/>
    <mergeCell ref="A46:G46"/>
    <mergeCell ref="C31:D31"/>
    <mergeCell ref="A34:B34"/>
    <mergeCell ref="C34:D34"/>
    <mergeCell ref="A35:B35"/>
    <mergeCell ref="C35:D35"/>
    <mergeCell ref="A36:B36"/>
    <mergeCell ref="C36:D36"/>
    <mergeCell ref="A37:B37"/>
    <mergeCell ref="C37:D37"/>
    <mergeCell ref="A28:B28"/>
    <mergeCell ref="A29:B29"/>
    <mergeCell ref="A1:F1"/>
    <mergeCell ref="C6:D6"/>
    <mergeCell ref="C13:D13"/>
    <mergeCell ref="C14:D14"/>
    <mergeCell ref="A2:G2"/>
    <mergeCell ref="A5:B5"/>
    <mergeCell ref="C5:D5"/>
    <mergeCell ref="A6:B6"/>
    <mergeCell ref="A13:B13"/>
    <mergeCell ref="A14:B14"/>
    <mergeCell ref="A12:B12"/>
    <mergeCell ref="A11:B11"/>
    <mergeCell ref="A10:B10"/>
    <mergeCell ref="C10:D10"/>
    <mergeCell ref="C11:D11"/>
    <mergeCell ref="C12:D12"/>
  </mergeCells>
  <pageMargins left="0.25" right="0.25" top="0.25" bottom="0.25" header="0.3" footer="0.3"/>
  <pageSetup fitToHeight="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E72BBCF13D0B54BA6F019D4ADC6FF0A" ma:contentTypeVersion="3" ma:contentTypeDescription="Create a new document." ma:contentTypeScope="" ma:versionID="81be4bf206c7728b0ee89401ad844863">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7BFFEE-046B-4A6E-88DC-632989D6AAA5}">
  <ds:schemaRefs>
    <ds:schemaRef ds:uri="http://schemas.microsoft.com/sharepoint/v3/contenttype/forms"/>
  </ds:schemaRefs>
</ds:datastoreItem>
</file>

<file path=customXml/itemProps2.xml><?xml version="1.0" encoding="utf-8"?>
<ds:datastoreItem xmlns:ds="http://schemas.openxmlformats.org/officeDocument/2006/customXml" ds:itemID="{FD7C5C9C-60F3-4B75-93FC-B0E3CB8EC666}">
  <ds:schemaRefs>
    <ds:schemaRef ds:uri="dc6a8fc8-0ade-4e4b-ad2c-852b046b977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c041e44-a364-467f-bf27-6fe11c2c2393"/>
    <ds:schemaRef ds:uri="http://www.w3.org/XML/1998/namespace"/>
    <ds:schemaRef ds:uri="http://purl.org/dc/dcmitype/"/>
  </ds:schemaRefs>
</ds:datastoreItem>
</file>

<file path=customXml/itemProps3.xml><?xml version="1.0" encoding="utf-8"?>
<ds:datastoreItem xmlns:ds="http://schemas.openxmlformats.org/officeDocument/2006/customXml" ds:itemID="{B19E69CC-76D7-4C34-8B5B-4C4E097392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30</vt:i4>
      </vt:variant>
    </vt:vector>
  </HeadingPairs>
  <TitlesOfParts>
    <vt:vector size="58" baseType="lpstr">
      <vt:lpstr>General Instructions</vt:lpstr>
      <vt:lpstr>Section A</vt:lpstr>
      <vt:lpstr>Section A-Indirect Worksheet</vt:lpstr>
      <vt:lpstr>ICI</vt:lpstr>
      <vt:lpstr>Section B</vt:lpstr>
      <vt:lpstr>Certification </vt:lpstr>
      <vt:lpstr>Sheet1</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Direct Training</vt:lpstr>
      <vt:lpstr>Work-Based</vt:lpstr>
      <vt:lpstr>Other Program</vt:lpstr>
      <vt:lpstr>Barrier Reduction</vt:lpstr>
      <vt:lpstr>Indirect Costs </vt:lpstr>
      <vt:lpstr>Narrative Summary </vt:lpstr>
      <vt:lpstr>Agency Approval</vt:lpstr>
      <vt:lpstr>'Barrier Reduction'!Print_Area</vt:lpstr>
      <vt:lpstr>'Construction '!Print_Area</vt:lpstr>
      <vt:lpstr>Consultant!Print_Area</vt:lpstr>
      <vt:lpstr>'Contractual Services'!Print_Area</vt:lpstr>
      <vt:lpstr>'Direct Administrative '!Print_Area</vt:lpstr>
      <vt:lpstr>'Direct Training'!Print_Area</vt:lpstr>
      <vt:lpstr>'Equipment '!Print_Area</vt:lpstr>
      <vt:lpstr>'Fringe Benefits'!Print_Area</vt:lpstr>
      <vt:lpstr>'General Instructions'!Print_Area</vt:lpstr>
      <vt:lpstr>ICI!Print_Area</vt:lpstr>
      <vt:lpstr>'Indirect Costs '!Print_Area</vt:lpstr>
      <vt:lpstr>'Miscellaneous (other) Costs '!Print_Area</vt:lpstr>
      <vt:lpstr>'Narrative Summary '!Print_Area</vt:lpstr>
      <vt:lpstr>'Occupancy '!Print_Area</vt:lpstr>
      <vt:lpstr>'Other Program'!Print_Area</vt:lpstr>
      <vt:lpstr>Personnel!Print_Area</vt:lpstr>
      <vt:lpstr>'R &amp; D '!Print_Area</vt:lpstr>
      <vt:lpstr>'Section A'!Print_Area</vt:lpstr>
      <vt:lpstr>'Section B'!Print_Area</vt:lpstr>
      <vt:lpstr>Supplies!Print_Area</vt:lpstr>
      <vt:lpstr>'Telecommunications '!Print_Area</vt:lpstr>
      <vt:lpstr>'Training &amp; Education'!Print_Area</vt:lpstr>
      <vt:lpstr>Travel!Print_Area</vt:lpstr>
      <vt:lpstr>'Work-Based'!Print_Area</vt:lpstr>
      <vt:lpstr>Consultant!Print_Titles</vt:lpstr>
      <vt:lpstr>'Direct Training'!Print_Titles</vt:lpstr>
      <vt:lpstr>'Fringe Benefits'!Print_Titles</vt:lpstr>
      <vt:lpstr>Personnel!Print_Titles</vt:lpstr>
      <vt:lpstr>Travel!Print_Titles</vt:lpstr>
      <vt:lpstr>'Work-Based'!Print_Titles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Koons, Joshua</dc:creator>
  <cp:lastModifiedBy>Tammy Stone</cp:lastModifiedBy>
  <cp:lastPrinted>2019-05-22T21:10:17Z</cp:lastPrinted>
  <dcterms:created xsi:type="dcterms:W3CDTF">2016-01-27T18:57:01Z</dcterms:created>
  <dcterms:modified xsi:type="dcterms:W3CDTF">2021-09-28T17:33:56Z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0x0101001E72BBCF13D0B54BA6F019D4ADC6FF0A</vt:lpwstr>
  </property>
</Properties>
</file>