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G:\Consult\DCEO - Workforce Technical Assistance\WIOA\Fiscal Technical Assistance to LWIAs\Fiscal Toolkit - FINAL\"/>
    </mc:Choice>
  </mc:AlternateContent>
  <xr:revisionPtr revIDLastSave="0" documentId="8_{12EFD9BC-8AC2-490B-B66D-0E1575EEE9E8}" xr6:coauthVersionLast="47" xr6:coauthVersionMax="47" xr10:uidLastSave="{00000000-0000-0000-0000-000000000000}"/>
  <bookViews>
    <workbookView xWindow="28680" yWindow="-120" windowWidth="29040" windowHeight="15840" xr2:uid="{1E4D26B2-76A2-4DB1-AF2D-019246AA90FD}"/>
  </bookViews>
  <sheets>
    <sheet name="Instructions" sheetId="3" r:id="rId1"/>
    <sheet name="Summary of Benchmarks" sheetId="4" r:id="rId2"/>
    <sheet name="DCEO FUR Calc" sheetId="2" r:id="rId3"/>
    <sheet name="Benchmark Progres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2" l="1"/>
  <c r="K32" i="2"/>
  <c r="K31" i="2"/>
  <c r="M31" i="2" s="1"/>
  <c r="K30" i="2"/>
  <c r="K29" i="2"/>
  <c r="K28" i="2"/>
  <c r="K23" i="2"/>
  <c r="K22" i="2"/>
  <c r="K21" i="2"/>
  <c r="M21" i="2" s="1"/>
  <c r="K20" i="2"/>
  <c r="K19" i="2"/>
  <c r="L32" i="2"/>
  <c r="L22" i="2"/>
  <c r="L33" i="2"/>
  <c r="M33" i="2"/>
  <c r="I33" i="2"/>
  <c r="F33" i="2"/>
  <c r="I32" i="2"/>
  <c r="F32" i="2"/>
  <c r="L31" i="2"/>
  <c r="I31" i="2"/>
  <c r="F31" i="2"/>
  <c r="L30" i="2"/>
  <c r="I30" i="2"/>
  <c r="F30" i="2"/>
  <c r="L29" i="2"/>
  <c r="M29" i="2"/>
  <c r="I29" i="2"/>
  <c r="F29" i="2"/>
  <c r="L28" i="2"/>
  <c r="I28" i="2"/>
  <c r="F28" i="2"/>
  <c r="L23" i="2"/>
  <c r="I23" i="2"/>
  <c r="F23" i="2"/>
  <c r="I22" i="2"/>
  <c r="F22" i="2"/>
  <c r="L21" i="2"/>
  <c r="I21" i="2"/>
  <c r="F21" i="2"/>
  <c r="L20" i="2"/>
  <c r="M20" i="2"/>
  <c r="I20" i="2"/>
  <c r="F20" i="2"/>
  <c r="L19" i="2"/>
  <c r="I19" i="2"/>
  <c r="F19" i="2"/>
  <c r="L18" i="2"/>
  <c r="K18" i="2"/>
  <c r="M18" i="2" s="1"/>
  <c r="I18" i="2"/>
  <c r="F18" i="2"/>
  <c r="E25" i="1"/>
  <c r="G25" i="1"/>
  <c r="H25" i="1"/>
  <c r="I25" i="1"/>
  <c r="J25" i="1"/>
  <c r="K25" i="1"/>
  <c r="L25" i="1"/>
  <c r="M25" i="1"/>
  <c r="N25" i="1"/>
  <c r="O25" i="1"/>
  <c r="P25" i="1"/>
  <c r="F25" i="1"/>
  <c r="E24" i="1"/>
  <c r="F24" i="1"/>
  <c r="H24" i="1"/>
  <c r="I24" i="1"/>
  <c r="J24" i="1"/>
  <c r="K24" i="1"/>
  <c r="L24" i="1"/>
  <c r="M24" i="1"/>
  <c r="N24" i="1"/>
  <c r="O24" i="1"/>
  <c r="P24" i="1"/>
  <c r="G24" i="1"/>
  <c r="H23" i="1"/>
  <c r="F23" i="1"/>
  <c r="G23" i="1"/>
  <c r="I23" i="1"/>
  <c r="J23" i="1"/>
  <c r="K23" i="1"/>
  <c r="L23" i="1"/>
  <c r="M23" i="1"/>
  <c r="N23" i="1"/>
  <c r="O23" i="1"/>
  <c r="P23" i="1"/>
  <c r="E23" i="1"/>
  <c r="E9" i="1"/>
  <c r="F9" i="1" s="1"/>
  <c r="G9" i="1" s="1"/>
  <c r="H9" i="1" s="1"/>
  <c r="I9" i="1" s="1"/>
  <c r="J9" i="1" s="1"/>
  <c r="K9" i="1" s="1"/>
  <c r="L9" i="1" s="1"/>
  <c r="M9" i="1" s="1"/>
  <c r="N9" i="1" s="1"/>
  <c r="O9" i="1" s="1"/>
  <c r="P9" i="1" s="1"/>
  <c r="E15" i="1"/>
  <c r="F15" i="1" s="1"/>
  <c r="G15" i="1" s="1"/>
  <c r="H15" i="1" s="1"/>
  <c r="I15" i="1" s="1"/>
  <c r="J15" i="1" s="1"/>
  <c r="K15" i="1" s="1"/>
  <c r="L15" i="1" s="1"/>
  <c r="M15" i="1" s="1"/>
  <c r="N15" i="1" s="1"/>
  <c r="O15" i="1" s="1"/>
  <c r="P15" i="1" s="1"/>
  <c r="E17" i="1"/>
  <c r="F17" i="1" s="1"/>
  <c r="E13" i="1"/>
  <c r="F13" i="1" s="1"/>
  <c r="E11" i="1"/>
  <c r="F11" i="1" s="1"/>
  <c r="G11" i="1" s="1"/>
  <c r="H11" i="1" s="1"/>
  <c r="I11" i="1" s="1"/>
  <c r="J11" i="1" s="1"/>
  <c r="K11" i="1" s="1"/>
  <c r="L11" i="1" s="1"/>
  <c r="M11" i="1" s="1"/>
  <c r="N11" i="1" s="1"/>
  <c r="O11" i="1" s="1"/>
  <c r="P11" i="1" s="1"/>
  <c r="N27" i="1" l="1"/>
  <c r="M28" i="2"/>
  <c r="J21" i="2"/>
  <c r="J29" i="2"/>
  <c r="M19" i="2"/>
  <c r="J23" i="2"/>
  <c r="J20" i="2"/>
  <c r="M23" i="2"/>
  <c r="J31" i="2"/>
  <c r="J32" i="2"/>
  <c r="M32" i="2"/>
  <c r="J30" i="2"/>
  <c r="J33" i="2"/>
  <c r="J28" i="2"/>
  <c r="M30" i="2"/>
  <c r="M22" i="2"/>
  <c r="J19" i="2"/>
  <c r="J22" i="2"/>
  <c r="J18" i="2"/>
  <c r="I27" i="1"/>
  <c r="M27" i="1"/>
  <c r="K27" i="1"/>
  <c r="J27" i="1"/>
  <c r="P27" i="1"/>
  <c r="O27" i="1"/>
  <c r="L27" i="1"/>
  <c r="G27" i="1"/>
  <c r="F27" i="1"/>
  <c r="H27" i="1"/>
  <c r="E27" i="1"/>
  <c r="G13" i="1"/>
  <c r="H13" i="1" s="1"/>
  <c r="I13" i="1" s="1"/>
  <c r="J13" i="1" s="1"/>
  <c r="K13" i="1" s="1"/>
  <c r="L13" i="1" s="1"/>
  <c r="M13" i="1" s="1"/>
  <c r="N13" i="1" s="1"/>
  <c r="O13" i="1" s="1"/>
  <c r="P13" i="1" s="1"/>
  <c r="G17" i="1"/>
  <c r="H17" i="1" s="1"/>
  <c r="I17" i="1" s="1"/>
  <c r="J17" i="1" s="1"/>
  <c r="K17" i="1" s="1"/>
  <c r="L17" i="1" s="1"/>
  <c r="M17" i="1" s="1"/>
  <c r="N17" i="1" s="1"/>
  <c r="O17" i="1" s="1"/>
  <c r="P17" i="1" s="1"/>
  <c r="E35" i="1" l="1"/>
  <c r="F35" i="1" s="1"/>
  <c r="G35" i="1" s="1"/>
  <c r="H35" i="1" s="1"/>
  <c r="I35" i="1" s="1"/>
  <c r="J35" i="1" s="1"/>
  <c r="K35" i="1" s="1"/>
  <c r="L35" i="1" s="1"/>
  <c r="M35" i="1" s="1"/>
  <c r="N35" i="1" s="1"/>
  <c r="O35" i="1" s="1"/>
  <c r="P35" i="1" s="1"/>
  <c r="E34" i="1"/>
  <c r="F34" i="1" s="1"/>
  <c r="G34" i="1" s="1"/>
  <c r="H34" i="1" s="1"/>
  <c r="I34" i="1" s="1"/>
  <c r="J34" i="1" s="1"/>
  <c r="K34" i="1" s="1"/>
  <c r="L34" i="1" s="1"/>
  <c r="M34" i="1" s="1"/>
  <c r="N34" i="1" s="1"/>
  <c r="O34" i="1" s="1"/>
  <c r="P34" i="1" s="1"/>
  <c r="E33" i="1"/>
  <c r="F33" i="1" s="1"/>
  <c r="G33" i="1" s="1"/>
  <c r="H33" i="1" s="1"/>
  <c r="I33" i="1" s="1"/>
  <c r="J33" i="1" s="1"/>
  <c r="K33" i="1" s="1"/>
  <c r="L33" i="1" s="1"/>
  <c r="M33" i="1" s="1"/>
  <c r="N33" i="1" s="1"/>
  <c r="O33" i="1" s="1"/>
  <c r="P33" i="1" s="1"/>
  <c r="E32" i="1"/>
  <c r="F32" i="1" s="1"/>
  <c r="G32" i="1" s="1"/>
  <c r="H32" i="1" s="1"/>
  <c r="I32" i="1" s="1"/>
  <c r="J32" i="1" s="1"/>
  <c r="K32" i="1" s="1"/>
  <c r="L32" i="1" s="1"/>
  <c r="M32" i="1" s="1"/>
  <c r="N32" i="1" s="1"/>
  <c r="O32" i="1" s="1"/>
  <c r="P32" i="1" s="1"/>
  <c r="E31" i="1"/>
  <c r="F31" i="1" s="1"/>
  <c r="G31" i="1" s="1"/>
  <c r="H31" i="1" s="1"/>
  <c r="I31" i="1" s="1"/>
  <c r="J31" i="1" s="1"/>
  <c r="K31" i="1" s="1"/>
  <c r="L31" i="1" s="1"/>
  <c r="M31" i="1" s="1"/>
  <c r="N31" i="1" s="1"/>
  <c r="O31" i="1" s="1"/>
  <c r="P31" i="1" s="1"/>
</calcChain>
</file>

<file path=xl/sharedStrings.xml><?xml version="1.0" encoding="utf-8"?>
<sst xmlns="http://schemas.openxmlformats.org/spreadsheetml/2006/main" count="215" uniqueCount="155">
  <si>
    <t>Expenditures as a % of Total Funds Available</t>
  </si>
  <si>
    <t xml:space="preserve">Work-Based Learning Expenditures as a % of Youth Funds </t>
  </si>
  <si>
    <t>Out-of-School Youth Expenditures as a % of Youth Funds</t>
  </si>
  <si>
    <t>Direct Training Costs as a % of Adult and Dislocated Worker Funds (Combined)</t>
  </si>
  <si>
    <t>Obligations as a % of Current Program Year Funds</t>
  </si>
  <si>
    <t>Note: Training Expenditure Report includes the Direct Expenditures and the applicable leveraged Rapid Response and National Dislocated Worker grant costs.</t>
  </si>
  <si>
    <t>Target</t>
  </si>
  <si>
    <t>Variance</t>
  </si>
  <si>
    <t>17% - 23%</t>
  </si>
  <si>
    <t>29% - 36%</t>
  </si>
  <si>
    <t>3% - 9%</t>
  </si>
  <si>
    <t>10% - 16%</t>
  </si>
  <si>
    <t>24% - 29%</t>
  </si>
  <si>
    <t>30% - 36%</t>
  </si>
  <si>
    <t>37% - 43%</t>
  </si>
  <si>
    <t>44% - 49%</t>
  </si>
  <si>
    <t>50% - 56%</t>
  </si>
  <si>
    <t>57% - 63%</t>
  </si>
  <si>
    <t>64% - 70%</t>
  </si>
  <si>
    <t>71% - 76%</t>
  </si>
  <si>
    <t>2% - 6%</t>
  </si>
  <si>
    <t>7% - 10%</t>
  </si>
  <si>
    <t>11% - 14%</t>
  </si>
  <si>
    <t>15% - 18%</t>
  </si>
  <si>
    <t xml:space="preserve">27% - 31% </t>
  </si>
  <si>
    <t>19% - 22%</t>
  </si>
  <si>
    <t>23% - 26%</t>
  </si>
  <si>
    <t>32% - 35%</t>
  </si>
  <si>
    <t>36% - 39%</t>
  </si>
  <si>
    <t>40% - 43%</t>
  </si>
  <si>
    <t>44% - 48%</t>
  </si>
  <si>
    <t>50% +</t>
  </si>
  <si>
    <t>80% +</t>
  </si>
  <si>
    <t>20% +</t>
  </si>
  <si>
    <t>1% - 10%</t>
  </si>
  <si>
    <t>11% - 20%</t>
  </si>
  <si>
    <t>80% - 120%</t>
  </si>
  <si>
    <t>21% - 28%</t>
  </si>
  <si>
    <t>37% - 44%</t>
  </si>
  <si>
    <t>44% - 53%</t>
  </si>
  <si>
    <t>54% - 61%</t>
  </si>
  <si>
    <t>62% - 70%</t>
  </si>
  <si>
    <t>71% - 78%</t>
  </si>
  <si>
    <t>79% - 85%</t>
  </si>
  <si>
    <t>86% - 93%</t>
  </si>
  <si>
    <t>100% +</t>
  </si>
  <si>
    <t>Target/Variance</t>
  </si>
  <si>
    <t>3% - 4%</t>
  </si>
  <si>
    <t>0% - 2%</t>
  </si>
  <si>
    <t>4% - 6%</t>
  </si>
  <si>
    <t>6% - 8%</t>
  </si>
  <si>
    <t>8% - 9%</t>
  </si>
  <si>
    <t>9% - 11%</t>
  </si>
  <si>
    <t>11% - 12%</t>
  </si>
  <si>
    <t>13% - 14%</t>
  </si>
  <si>
    <t>14% - 16%</t>
  </si>
  <si>
    <t>16% - 18%</t>
  </si>
  <si>
    <t>18% - 19%</t>
  </si>
  <si>
    <t>General gudance for tracking DCEO Benchmarks by month and quarter</t>
  </si>
  <si>
    <t>Benchmark 
(Minimum Required by 6/30)</t>
  </si>
  <si>
    <t>Guidance for Each Benchmark for the Period Ending</t>
  </si>
  <si>
    <t>Adjusted Target</t>
  </si>
  <si>
    <t>DCEO Benchmarks (Table 1)</t>
  </si>
  <si>
    <t>DCEO Benchmarks (Table 2)</t>
  </si>
  <si>
    <t>If there are months with higher than usual expenditures, enter them here (1 - Jan, 2 - Feb, Etc.), and enter what percentage they are expected to increase in Column D:</t>
  </si>
  <si>
    <t>Automatic Calculations</t>
  </si>
  <si>
    <t>Adjusted Targets (Key In Months and %)</t>
  </si>
  <si>
    <t>Manually Enter</t>
  </si>
  <si>
    <t>+</t>
  </si>
  <si>
    <t xml:space="preserve">Prior Year Carry-in </t>
  </si>
  <si>
    <t>Current Year Allocation</t>
  </si>
  <si>
    <t>Prior Year Transfers and Suppplemental Allocations</t>
  </si>
  <si>
    <t>=</t>
  </si>
  <si>
    <t>Total Funds Available</t>
  </si>
  <si>
    <t>Current Year Expenditures</t>
  </si>
  <si>
    <t>Total Expenditures</t>
  </si>
  <si>
    <t>PY - 19           Carry-in</t>
  </si>
  <si>
    <t>PY - 20           Allotment</t>
  </si>
  <si>
    <t>PY - 19 Transfers and Supplemental Allocations</t>
  </si>
  <si>
    <t xml:space="preserve">Total Funds Available </t>
  </si>
  <si>
    <t>PY - 19           Expenditure</t>
  </si>
  <si>
    <t>PY - 20           Expenditure</t>
  </si>
  <si>
    <t>Percent of TFA Expended</t>
  </si>
  <si>
    <t>PY - 19           Unexpended</t>
  </si>
  <si>
    <t>PY - 20           Unexpended</t>
  </si>
  <si>
    <t>Total Unexpended</t>
  </si>
  <si>
    <t>Administration</t>
  </si>
  <si>
    <t>Youth in-school</t>
  </si>
  <si>
    <t>Youth out-of-school</t>
  </si>
  <si>
    <t>Adult</t>
  </si>
  <si>
    <t>Dislocated Worker</t>
  </si>
  <si>
    <t>Total</t>
  </si>
  <si>
    <t>Local Workforce Innovation Area (LWIA)</t>
  </si>
  <si>
    <t>LWIA  Funding stream</t>
  </si>
  <si>
    <t>Prior Year Unexpended</t>
  </si>
  <si>
    <t>Current Year Unexpended</t>
  </si>
  <si>
    <t>Percent of Total Funds Available (TFA) Expended (Progress to meet Benchmark)</t>
  </si>
  <si>
    <t>Below is a breakdown of each calculation that creates the Fund Utilization Report that DCEO refers to in determining if a local area is on pace to meet benchmarks.</t>
  </si>
  <si>
    <t>KEB Draft (as of 6/15/2021)</t>
  </si>
  <si>
    <t>Example: Tuition payments become actual expenses in October and January, while actual expenditures remain low in other months.</t>
  </si>
  <si>
    <t>The Table below may be used by local areas to insert carry-in funds, allotments, transfers, expenditures and unexpended funds to determine the Percent of Total Funds Available Expended at any given time to track expenditures and planning purposes to ensure benchmarks will be met. The Percent of Total Funds Available Expended percentages may be compared with the DCEO benchmarks on the Benchmark Progress tab.</t>
  </si>
  <si>
    <t>Prior Year (Carry-in) Expenditures</t>
  </si>
  <si>
    <t>Prior Year (Carry-in)           Expenditure</t>
  </si>
  <si>
    <t>Prior Year           Carry-in</t>
  </si>
  <si>
    <t>Current Year           Allotment</t>
  </si>
  <si>
    <t>Prior Year Transfers and Supplemental Allocations</t>
  </si>
  <si>
    <t>Current Year          Expenditure</t>
  </si>
  <si>
    <t>Prior Year          Unexpended</t>
  </si>
  <si>
    <t>Current Year           Unexpended</t>
  </si>
  <si>
    <t>The DCEO FUR Calc Tab breaks down all of the formulas that are used in the DCEO FUR (Fund Utilization Report)Report. Local workforce areas may utilize this page for institutional knowledge and to input data into a real-time FUR report for assessing the progress of obligation benchmarks at any time.</t>
  </si>
  <si>
    <t>The first section of the DCEO FUR Calc Tab includes a breakdown of each calculation that creates the Fund Utilization Report that DCEO refers to in determining if a local area is on pace to meet benchmarks. This offers the local workforce area background knowledge of how the FUR Reports are developed and formatted.</t>
  </si>
  <si>
    <t>Instructions</t>
  </si>
  <si>
    <t>DCEO Fur Calc Tab</t>
  </si>
  <si>
    <t>Benchmark Progress</t>
  </si>
  <si>
    <t xml:space="preserve">Utilize Table 2 to more closely track progress toward meeting benchmarks with the adjusted target for months when accruals or expenses are anticipated to be higher or lower. Adjust Rows 26 and 27 accordingly. </t>
  </si>
  <si>
    <t xml:space="preserve">Table 1 on the Benchmark Progress Tab reflects DCEO benchmarks for a program year as if all obligations and accruals became actual expenses on a monthly basisis (e.g., Target Benchmarks divided by 12). This table may be used for plannning and budgeting purposes in a local workforce area. </t>
  </si>
  <si>
    <t>The local area may utilize the DCEO FUR Calc Tab's last table to compare to the Benchmark Progress Tab's Table 2 to assess progress toward benchmarks.</t>
  </si>
  <si>
    <t>Definitions and Benchmarks</t>
  </si>
  <si>
    <t>Based on DCEO's ePolicy Manual</t>
  </si>
  <si>
    <t xml:space="preserve">Expenditures </t>
  </si>
  <si>
    <t>Charges made to the project or program in support of authorized activities. The expenses can be accounted for on a cash or accrual basis. However, ETA requires all grantees to report financial transactions on a full accrual basis.</t>
  </si>
  <si>
    <t xml:space="preserve">Accrued expenditures / Accruals </t>
  </si>
  <si>
    <t>Obligations</t>
  </si>
  <si>
    <t>The total amount of contracts and subgrants awarded, goods and services received, and similar transaction during a given period that will require payment by the grantee during the same or future period. Obligations represent legal commitments to pay. This includes subgrant agreements, purchase orders, or cash disbursements. Obligations do not include projected staff time, future rent payments or projected training. Example: Total financial commitments to the customer based on estimated costs for the duration of the program (i.e., the total budget in the customer’s IEP that sums ITA expenses and supportive services expenses for the duration of the IEP). (29 CFR 97.3)</t>
  </si>
  <si>
    <t xml:space="preserve">Unexpended balances </t>
  </si>
  <si>
    <t xml:space="preserve">Current obligations, minus paid invoices, minus accruals. </t>
  </si>
  <si>
    <t xml:space="preserve">Prior Year Carry-in Funds + Current Year Allocation + Prior Year Transfers or Supplemental Allocations = Total Funds Available (TFA) </t>
  </si>
  <si>
    <t>Minimum obligation benchmark</t>
  </si>
  <si>
    <t>Benchmark 1: Expenditures as a Percentage of Total Funds Available (TFA)</t>
  </si>
  <si>
    <t>Expenditures as a % of Total Funds Available (TFA)</t>
  </si>
  <si>
    <t>The local area can calculate its TFA using the following formula and comparing their percentage(s) to the tables on the Benchmark Progress tab: 
Prior Year Carry-in Funds + Current Year Allocation + Prior Year Transfers or Supplemental Allocations = Total Funds Available (TFA).
Then Prior Year Expenditures (carry-in) + Current Year Expenditures = Total Expenditures. 
Then Total Expenditures / TFA = Expenditures as a % of TFA.</t>
  </si>
  <si>
    <t>Benchmark 2: Obligations as a Percentage of Current Program Year Funds</t>
  </si>
  <si>
    <t xml:space="preserve">1.     Obligate a minimum of 80% of the amount of youth, adult and dislocated worker funds allocated each program year or face a loss of grant funds (after subtracting 10% from each funding stream for administration).                                                                                                                                                                                                                                     2.     The 80% benchmark obligation amount must be met for each funding stream. </t>
  </si>
  <si>
    <t>Benchmark 3: Out-of-School Youth Expenditures as a Percentage of Youth Funds</t>
  </si>
  <si>
    <t>Benchmark 4: Work-Based Learning Expenditures as a Percentage of Youth Funds</t>
  </si>
  <si>
    <t>Work-Based Learning Expenditures as a % of Youth Funds</t>
  </si>
  <si>
    <t>20% of available youth funds must be spent on work experience activities.</t>
  </si>
  <si>
    <t>Benchmark 5: Direct Traing Costs as a Percentage of Adult and Dislocated Worker Funds (Combined)</t>
  </si>
  <si>
    <t xml:space="preserve">Direct Training Costs as a % of Adult and Dislocated Worker Funds (Combined)  </t>
  </si>
  <si>
    <t>The grant requires that by June 30, at least 50% of the Actual Expenses of the combined Adult and Dislocated Worker funding streams are spent on Direct Training. Below are the % through the current reporting period.</t>
  </si>
  <si>
    <t>Summary of Benchmarks</t>
  </si>
  <si>
    <t>KEY</t>
  </si>
  <si>
    <t>MANUAL ENTRY</t>
  </si>
  <si>
    <r>
      <t xml:space="preserve">The last table of the DCEO FUR Calc Tab below may be used by local areas to insert carry-in funds, allotments, transfers, expenditures and unexpended funds to determine the Percent of Total Funds Available Expended at any given time to track expenditures and planning purposes to ensure benchmarks will be met. LWIAs may manually enter data into </t>
    </r>
    <r>
      <rPr>
        <b/>
        <sz val="12"/>
        <color theme="4"/>
        <rFont val="Calibri"/>
        <family val="2"/>
        <scheme val="minor"/>
      </rPr>
      <t>BLUE</t>
    </r>
    <r>
      <rPr>
        <sz val="12"/>
        <color theme="1"/>
        <rFont val="Calibri"/>
        <family val="2"/>
        <scheme val="minor"/>
      </rPr>
      <t xml:space="preserve"> cells. The Percent of Total Funds Available Expended percentages may be compared with the DCEO benchmarks on the Benchmark Progress tab.</t>
    </r>
  </si>
  <si>
    <r>
      <t>Costs incurred for goods and services received regardless of whether the payment has been made. This includes expenses where services have been received but not yet billed (i.e., tuition). This also includes</t>
    </r>
    <r>
      <rPr>
        <b/>
        <sz val="12"/>
        <color theme="1"/>
        <rFont val="Source Sans Pro"/>
        <family val="2"/>
      </rPr>
      <t xml:space="preserve"> </t>
    </r>
    <r>
      <rPr>
        <sz val="12"/>
        <color theme="1"/>
        <rFont val="Source Sans Pro"/>
        <family val="2"/>
      </rPr>
      <t xml:space="preserve">pending invoices that are expected to be paid for a customer’s ITA or other supportive services (i.e., an invoice has been sent and awaits payment). Accruals are usually tracked monthly. </t>
    </r>
  </si>
  <si>
    <t xml:space="preserve">1.     At least 75% of available youth funding must be spent on out-of-school youth.
2.     Subtract administrative funds from the total youth funds to calculate the out-of-school youth expenditure as a percentage of youth funds. </t>
  </si>
  <si>
    <t xml:space="preserve">a.    Local areas must obligate a minimum of 80% of the amount of youth, adult and dislocated worker funds allocated each program year or face a loss of grant funds (after subtracting 10% from each funding stream for administration).                                                                                                                                                                                                                                           b.     The loss of funds is equal to the amount by which a local area’s unobligated balance exceeds 20% of the annual allocation for each funding stream. 
c.     The 80% benchmark obligation amount must be met for each funding stream. </t>
  </si>
  <si>
    <t>DCEO FUR Calculation</t>
  </si>
  <si>
    <r>
      <rPr>
        <b/>
        <sz val="18"/>
        <color theme="1"/>
        <rFont val="Calibri"/>
        <family val="2"/>
        <scheme val="minor"/>
      </rPr>
      <t>Table 2</t>
    </r>
    <r>
      <rPr>
        <b/>
        <sz val="14"/>
        <color theme="1"/>
        <rFont val="Calibri"/>
        <family val="2"/>
        <scheme val="minor"/>
      </rPr>
      <t xml:space="preserve">
The following tables (Adjusted Targets and DCEO Benchmarks - Table 2) allow the local workforce area to alter the timing of when accruals and expenses are anticipated. For example, obligations might not become actual expenses until October or January in line with tuition payments. In Rows 26 and 27, enter (in Column C) the specific month in which actual expenses are anticipated to increase and by what percent (in Column D). The grayed boxes auto-caulcuate. 
Utilize Table 2 to more closely track progress toward meeting benchmarks with the adjusted target for months when accruals or expenses are anticipated to be higher or lower. Adjust Rows 26 and 27 accordingly. </t>
    </r>
  </si>
  <si>
    <t>FORMULA</t>
  </si>
  <si>
    <r>
      <t>The next section of the DCEO FUR Calc Tab is an</t>
    </r>
    <r>
      <rPr>
        <sz val="12"/>
        <color rgb="FFFF0000"/>
        <rFont val="Calibri"/>
        <family val="2"/>
        <scheme val="minor"/>
      </rPr>
      <t xml:space="preserve"> example </t>
    </r>
    <r>
      <rPr>
        <sz val="12"/>
        <color theme="1"/>
        <rFont val="Calibri"/>
        <family val="2"/>
        <scheme val="minor"/>
      </rPr>
      <t>of each funding stream and how each calculation shown above is utilized for DCEO review purposes. This is a representation of costs that have occurred as of March showing that the Adult funding stream is not on pace to meet the benchmark as of this month and projections.</t>
    </r>
  </si>
  <si>
    <t xml:space="preserve">The Adjusted Targets and DCEO Benchmarks - Table 2, allow the local workforce area to alter the timing of when accruals and expenses are anticipated. For example, obligations might not become actual expenses until October or January in line with tuition payments. In Rows 26 and 27, enter (in Column C) the specific month in which actual expenses are anticipated to increase and by what percent (in Column D). The grayed boxes auto-calculate. 
</t>
  </si>
  <si>
    <r>
      <rPr>
        <b/>
        <sz val="18"/>
        <color theme="1"/>
        <rFont val="Calibri"/>
        <family val="2"/>
        <scheme val="minor"/>
      </rPr>
      <t xml:space="preserve">Table 1 </t>
    </r>
    <r>
      <rPr>
        <b/>
        <sz val="14"/>
        <color theme="1"/>
        <rFont val="Calibri"/>
        <family val="2"/>
        <scheme val="minor"/>
      </rPr>
      <t xml:space="preserve">
Table 1 below reflects DCEO benchmarks for a program year as if all obligations and accruals became actual expenses on a monthly basis (e.g., Target Benchmarks divided by 12). This table may be used for plannning and budgeting purposes in a local workforce area. </t>
    </r>
  </si>
  <si>
    <r>
      <t>Below is an</t>
    </r>
    <r>
      <rPr>
        <b/>
        <sz val="12"/>
        <color rgb="FFFF0000"/>
        <rFont val="Calibri"/>
        <family val="2"/>
        <scheme val="minor"/>
      </rPr>
      <t xml:space="preserve"> example</t>
    </r>
    <r>
      <rPr>
        <b/>
        <sz val="12"/>
        <color theme="1"/>
        <rFont val="Calibri"/>
        <family val="2"/>
        <scheme val="minor"/>
      </rPr>
      <t xml:space="preserve"> of each funding stream and how each calculation shown above is utilized for DCEO review purposes. This is an example of costs that have occurred as of March showing that the Adult funding stream is not on pace to meet the benchmark as of this month and projections.</t>
    </r>
  </si>
  <si>
    <r>
      <t xml:space="preserve">Utilize the Summary of Benchmarks Tab for definitions and links to resources for each benchmark.                                                                                                                                                                  </t>
    </r>
    <r>
      <rPr>
        <sz val="11"/>
        <color rgb="FFFF0000"/>
        <rFont val="Calibri"/>
        <family val="2"/>
        <scheme val="minor"/>
      </rPr>
      <t xml:space="preserve">NOTE: If any cells need edited that are locked, unprotect the worksheet with password: </t>
    </r>
    <r>
      <rPr>
        <b/>
        <sz val="11"/>
        <color rgb="FFFF0000"/>
        <rFont val="Calibri"/>
        <family val="2"/>
        <scheme val="minor"/>
      </rPr>
      <t>WIOA2020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</si>
</sst>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sz val="10"/>
      <name val="Arial"/>
      <family val="2"/>
    </font>
    <font>
      <b/>
      <sz val="10"/>
      <name val="Arial"/>
      <family val="2"/>
    </font>
    <font>
      <sz val="12"/>
      <name val="Arial"/>
      <family val="2"/>
    </font>
    <font>
      <b/>
      <sz val="7"/>
      <name val="Arial"/>
      <family val="2"/>
    </font>
    <font>
      <b/>
      <sz val="10"/>
      <color rgb="FFFF0000"/>
      <name val="Arial"/>
      <family val="2"/>
    </font>
    <font>
      <b/>
      <sz val="14"/>
      <color theme="1"/>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sz val="12"/>
      <color rgb="FFFF0000"/>
      <name val="Calibri"/>
      <family val="2"/>
      <scheme val="minor"/>
    </font>
    <font>
      <u/>
      <sz val="11"/>
      <color theme="10"/>
      <name val="Calibri"/>
      <family val="2"/>
      <scheme val="minor"/>
    </font>
    <font>
      <sz val="9"/>
      <color theme="1"/>
      <name val="Source Sans Pro"/>
      <family val="2"/>
    </font>
    <font>
      <b/>
      <sz val="12"/>
      <color theme="4"/>
      <name val="Calibri"/>
      <family val="2"/>
      <scheme val="minor"/>
    </font>
    <font>
      <b/>
      <sz val="12"/>
      <color theme="1"/>
      <name val="Source Sans Pro"/>
      <family val="2"/>
    </font>
    <font>
      <sz val="12"/>
      <color theme="1"/>
      <name val="Source Sans Pro"/>
      <family val="2"/>
    </font>
    <font>
      <b/>
      <u/>
      <sz val="12"/>
      <color theme="10"/>
      <name val="Source Sans Pro"/>
      <family val="2"/>
    </font>
    <font>
      <b/>
      <sz val="12"/>
      <name val="Source Sans Pro"/>
      <family val="2"/>
    </font>
    <font>
      <sz val="11"/>
      <color rgb="FFFF0000"/>
      <name val="Calibri"/>
      <family val="2"/>
      <scheme val="minor"/>
    </font>
    <font>
      <b/>
      <sz val="11"/>
      <color rgb="FFFF0000"/>
      <name val="Calibri"/>
      <family val="2"/>
      <scheme val="minor"/>
    </font>
  </fonts>
  <fills count="23">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rgb="FF99FFCC"/>
        <bgColor indexed="64"/>
      </patternFill>
    </fill>
    <fill>
      <patternFill patternType="solid">
        <fgColor theme="7" tint="0.59999389629810485"/>
        <bgColor indexed="64"/>
      </patternFill>
    </fill>
    <fill>
      <patternFill patternType="solid">
        <fgColor rgb="FFCCCCFF"/>
        <bgColor indexed="64"/>
      </patternFill>
    </fill>
    <fill>
      <patternFill patternType="solid">
        <fgColor theme="9" tint="0.59999389629810485"/>
        <bgColor indexed="64"/>
      </patternFill>
    </fill>
    <fill>
      <patternFill patternType="solid">
        <fgColor rgb="FF33CCFF"/>
        <bgColor indexed="64"/>
      </patternFill>
    </fill>
    <fill>
      <patternFill patternType="solid">
        <fgColor rgb="FFFFFF99"/>
        <bgColor indexed="64"/>
      </patternFill>
    </fill>
    <fill>
      <patternFill patternType="solid">
        <fgColor rgb="FFFF9999"/>
        <bgColor indexed="64"/>
      </patternFill>
    </fill>
    <fill>
      <patternFill patternType="solid">
        <fgColor theme="2"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5">
    <xf numFmtId="0" fontId="0" fillId="0" borderId="0"/>
    <xf numFmtId="9" fontId="1"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 fillId="0" borderId="0"/>
    <xf numFmtId="43" fontId="1" fillId="0" borderId="0" applyFont="0" applyFill="0" applyBorder="0" applyAlignment="0" applyProtection="0"/>
    <xf numFmtId="0" fontId="15" fillId="0" borderId="0" applyNumberFormat="0" applyFill="0" applyBorder="0" applyAlignment="0" applyProtection="0"/>
  </cellStyleXfs>
  <cellXfs count="234">
    <xf numFmtId="0" fontId="0" fillId="0" borderId="0" xfId="0"/>
    <xf numFmtId="0" fontId="0" fillId="0" borderId="0" xfId="0" applyBorder="1" applyAlignment="1">
      <alignment horizontal="left" wrapText="1"/>
    </xf>
    <xf numFmtId="0" fontId="0" fillId="0" borderId="28" xfId="0" applyBorder="1" applyAlignment="1">
      <alignment horizontal="left" wrapText="1"/>
    </xf>
    <xf numFmtId="0" fontId="0" fillId="0" borderId="0" xfId="0" applyFont="1" applyBorder="1" applyAlignment="1"/>
    <xf numFmtId="0" fontId="11" fillId="0" borderId="0" xfId="0" applyFont="1" applyBorder="1" applyAlignment="1"/>
    <xf numFmtId="0" fontId="0" fillId="0" borderId="0" xfId="0" applyBorder="1" applyAlignment="1">
      <alignment wrapText="1"/>
    </xf>
    <xf numFmtId="0" fontId="0" fillId="0" borderId="0" xfId="0" applyBorder="1"/>
    <xf numFmtId="0" fontId="13" fillId="0" borderId="0" xfId="0" applyFont="1" applyBorder="1" applyAlignment="1">
      <alignment wrapText="1"/>
    </xf>
    <xf numFmtId="0" fontId="16" fillId="0" borderId="0" xfId="0" applyFont="1"/>
    <xf numFmtId="0" fontId="18" fillId="3" borderId="4" xfId="0" applyFont="1" applyFill="1" applyBorder="1" applyAlignment="1">
      <alignment vertical="top"/>
    </xf>
    <xf numFmtId="0" fontId="18" fillId="2" borderId="4" xfId="0" applyFont="1" applyFill="1" applyBorder="1" applyAlignment="1">
      <alignment vertical="top" wrapText="1"/>
    </xf>
    <xf numFmtId="0" fontId="18" fillId="3" borderId="4" xfId="0" applyFont="1" applyFill="1" applyBorder="1" applyAlignment="1">
      <alignment vertical="top" wrapText="1"/>
    </xf>
    <xf numFmtId="0" fontId="20" fillId="3" borderId="4" xfId="14" applyFont="1" applyFill="1" applyBorder="1" applyAlignment="1">
      <alignment vertical="top" wrapText="1"/>
    </xf>
    <xf numFmtId="0" fontId="20" fillId="2" borderId="4" xfId="14" applyFont="1" applyFill="1" applyBorder="1" applyAlignment="1">
      <alignment vertical="top" wrapText="1"/>
    </xf>
    <xf numFmtId="0" fontId="20" fillId="3" borderId="6" xfId="14" applyFont="1" applyFill="1" applyBorder="1" applyAlignment="1">
      <alignment vertical="top" wrapText="1"/>
    </xf>
    <xf numFmtId="4" fontId="5" fillId="22" borderId="1" xfId="2" applyNumberFormat="1" applyFont="1" applyFill="1" applyBorder="1" applyProtection="1"/>
    <xf numFmtId="4" fontId="5" fillId="22" borderId="7" xfId="2" applyNumberFormat="1" applyFont="1" applyFill="1" applyBorder="1" applyProtection="1"/>
    <xf numFmtId="10" fontId="5" fillId="22" borderId="1" xfId="2" applyNumberFormat="1" applyFont="1" applyFill="1" applyBorder="1" applyProtection="1"/>
    <xf numFmtId="10" fontId="6" fillId="22" borderId="1" xfId="2" applyNumberFormat="1" applyFont="1" applyFill="1" applyBorder="1" applyProtection="1"/>
    <xf numFmtId="10" fontId="5" fillId="22" borderId="7" xfId="2" applyNumberFormat="1" applyFont="1" applyFill="1" applyBorder="1" applyProtection="1"/>
    <xf numFmtId="43" fontId="5" fillId="22" borderId="5" xfId="4" applyFont="1" applyFill="1" applyBorder="1" applyProtection="1"/>
    <xf numFmtId="43" fontId="5" fillId="22" borderId="8" xfId="4" applyFont="1" applyFill="1" applyBorder="1" applyProtection="1"/>
    <xf numFmtId="0" fontId="2" fillId="0" borderId="0" xfId="0" applyFont="1" applyFill="1" applyBorder="1" applyAlignment="1">
      <alignment horizontal="center"/>
    </xf>
    <xf numFmtId="0" fontId="2"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0" fontId="0" fillId="8" borderId="30" xfId="0" applyFill="1" applyBorder="1" applyAlignment="1" applyProtection="1">
      <alignment horizontal="center" vertical="center"/>
      <protection locked="0"/>
    </xf>
    <xf numFmtId="0" fontId="0" fillId="7" borderId="31" xfId="0" applyFill="1" applyBorder="1" applyAlignment="1" applyProtection="1">
      <alignment horizontal="center" vertical="center"/>
      <protection locked="0"/>
    </xf>
    <xf numFmtId="0" fontId="0" fillId="0" borderId="0" xfId="0" applyAlignment="1" applyProtection="1">
      <alignment horizontal="center"/>
      <protection locked="0"/>
    </xf>
    <xf numFmtId="0" fontId="0" fillId="7" borderId="31" xfId="0" applyFill="1" applyBorder="1" applyAlignment="1" applyProtection="1">
      <alignment horizontal="center"/>
      <protection locked="0"/>
    </xf>
    <xf numFmtId="0" fontId="0" fillId="0" borderId="0" xfId="0" applyAlignment="1" applyProtection="1">
      <alignment horizontal="left" vertical="center"/>
      <protection locked="0"/>
    </xf>
    <xf numFmtId="0" fontId="6" fillId="7" borderId="39" xfId="2" applyFont="1" applyFill="1" applyBorder="1" applyAlignment="1" applyProtection="1">
      <alignment horizontal="center" wrapText="1"/>
      <protection locked="0"/>
    </xf>
    <xf numFmtId="0" fontId="6" fillId="7" borderId="26" xfId="2" applyFont="1" applyFill="1" applyBorder="1" applyAlignment="1" applyProtection="1">
      <alignment horizontal="center" wrapText="1"/>
      <protection locked="0"/>
    </xf>
    <xf numFmtId="4" fontId="6" fillId="8" borderId="26" xfId="2" applyNumberFormat="1" applyFont="1" applyFill="1" applyBorder="1" applyAlignment="1" applyProtection="1">
      <alignment horizontal="center" wrapText="1"/>
      <protection locked="0"/>
    </xf>
    <xf numFmtId="4" fontId="6" fillId="9" borderId="26" xfId="2" applyNumberFormat="1" applyFont="1" applyFill="1" applyBorder="1" applyAlignment="1" applyProtection="1">
      <alignment horizontal="center" wrapText="1"/>
      <protection locked="0"/>
    </xf>
    <xf numFmtId="4" fontId="8" fillId="4" borderId="26" xfId="2" applyNumberFormat="1" applyFont="1" applyFill="1" applyBorder="1" applyAlignment="1" applyProtection="1">
      <alignment horizontal="center" wrapText="1"/>
      <protection locked="0"/>
    </xf>
    <xf numFmtId="4" fontId="6" fillId="14" borderId="26" xfId="2" applyNumberFormat="1" applyFont="1" applyFill="1" applyBorder="1" applyAlignment="1" applyProtection="1">
      <alignment horizontal="center" wrapText="1"/>
      <protection locked="0"/>
    </xf>
    <xf numFmtId="4" fontId="6" fillId="10" borderId="26" xfId="2" applyNumberFormat="1" applyFont="1" applyFill="1" applyBorder="1" applyAlignment="1" applyProtection="1">
      <alignment horizontal="center" wrapText="1"/>
      <protection locked="0"/>
    </xf>
    <xf numFmtId="4" fontId="6" fillId="11" borderId="26" xfId="2" applyNumberFormat="1" applyFont="1" applyFill="1" applyBorder="1" applyAlignment="1" applyProtection="1">
      <alignment horizontal="center" wrapText="1"/>
      <protection locked="0"/>
    </xf>
    <xf numFmtId="4" fontId="6" fillId="12" borderId="26" xfId="2" applyNumberFormat="1" applyFont="1" applyFill="1" applyBorder="1" applyAlignment="1" applyProtection="1">
      <alignment horizontal="center" wrapText="1"/>
      <protection locked="0"/>
    </xf>
    <xf numFmtId="10" fontId="6" fillId="13" borderId="26" xfId="2" applyNumberFormat="1" applyFont="1" applyFill="1" applyBorder="1" applyAlignment="1" applyProtection="1">
      <alignment horizontal="center" wrapText="1"/>
      <protection locked="0"/>
    </xf>
    <xf numFmtId="4" fontId="6" fillId="15" borderId="26" xfId="2" applyNumberFormat="1" applyFont="1" applyFill="1" applyBorder="1" applyAlignment="1" applyProtection="1">
      <alignment horizontal="center" wrapText="1"/>
      <protection locked="0"/>
    </xf>
    <xf numFmtId="4" fontId="6" fillId="16" borderId="26" xfId="2" applyNumberFormat="1" applyFont="1" applyFill="1" applyBorder="1" applyAlignment="1" applyProtection="1">
      <alignment horizontal="center" wrapText="1"/>
      <protection locked="0"/>
    </xf>
    <xf numFmtId="10" fontId="6" fillId="17" borderId="27" xfId="2" applyNumberFormat="1" applyFont="1" applyFill="1" applyBorder="1" applyAlignment="1" applyProtection="1">
      <alignment horizontal="center" wrapText="1"/>
      <protection locked="0"/>
    </xf>
    <xf numFmtId="0" fontId="5" fillId="7" borderId="29" xfId="2" applyFont="1" applyFill="1" applyBorder="1" applyProtection="1">
      <protection locked="0"/>
    </xf>
    <xf numFmtId="4" fontId="5" fillId="8" borderId="1" xfId="2" applyNumberFormat="1" applyFont="1" applyFill="1" applyBorder="1" applyProtection="1">
      <protection locked="0"/>
    </xf>
    <xf numFmtId="4" fontId="5" fillId="9" borderId="1" xfId="2" applyNumberFormat="1" applyFont="1" applyFill="1" applyBorder="1" applyProtection="1">
      <protection locked="0"/>
    </xf>
    <xf numFmtId="4" fontId="5" fillId="4" borderId="1" xfId="2" applyNumberFormat="1" applyFont="1" applyFill="1" applyBorder="1" applyProtection="1">
      <protection locked="0"/>
    </xf>
    <xf numFmtId="4" fontId="5" fillId="10" borderId="1" xfId="2" applyNumberFormat="1" applyFont="1" applyFill="1" applyBorder="1" applyProtection="1">
      <protection locked="0"/>
    </xf>
    <xf numFmtId="4" fontId="5" fillId="11" borderId="1" xfId="2" applyNumberFormat="1" applyFont="1" applyFill="1" applyBorder="1" applyProtection="1">
      <protection locked="0"/>
    </xf>
    <xf numFmtId="43" fontId="5" fillId="15" borderId="1" xfId="4" applyFont="1" applyFill="1" applyBorder="1" applyProtection="1">
      <protection locked="0"/>
    </xf>
    <xf numFmtId="43" fontId="5" fillId="16" borderId="1" xfId="4" applyFont="1" applyFill="1" applyBorder="1" applyProtection="1">
      <protection locked="0"/>
    </xf>
    <xf numFmtId="0" fontId="0" fillId="0" borderId="0" xfId="0" applyFill="1" applyProtection="1">
      <protection locked="0"/>
    </xf>
    <xf numFmtId="0" fontId="5" fillId="7" borderId="7" xfId="2" applyFont="1" applyFill="1" applyBorder="1" applyProtection="1">
      <protection locked="0"/>
    </xf>
    <xf numFmtId="4" fontId="5" fillId="8" borderId="7" xfId="2" applyNumberFormat="1" applyFont="1" applyFill="1" applyBorder="1" applyProtection="1">
      <protection locked="0"/>
    </xf>
    <xf numFmtId="4" fontId="5" fillId="9" borderId="7" xfId="2" applyNumberFormat="1" applyFont="1" applyFill="1" applyBorder="1" applyProtection="1">
      <protection locked="0"/>
    </xf>
    <xf numFmtId="4" fontId="5" fillId="4" borderId="7" xfId="2" applyNumberFormat="1" applyFont="1" applyFill="1" applyBorder="1" applyProtection="1">
      <protection locked="0"/>
    </xf>
    <xf numFmtId="4" fontId="5" fillId="10" borderId="7" xfId="2" applyNumberFormat="1" applyFont="1" applyFill="1" applyBorder="1" applyProtection="1">
      <protection locked="0"/>
    </xf>
    <xf numFmtId="4" fontId="5" fillId="11" borderId="7" xfId="2" applyNumberFormat="1" applyFont="1" applyFill="1" applyBorder="1" applyProtection="1">
      <protection locked="0"/>
    </xf>
    <xf numFmtId="43" fontId="5" fillId="16" borderId="7" xfId="4" applyFont="1" applyFill="1" applyBorder="1" applyProtection="1">
      <protection locked="0"/>
    </xf>
    <xf numFmtId="4" fontId="5" fillId="20" borderId="1" xfId="2" applyNumberFormat="1" applyFont="1" applyFill="1" applyBorder="1" applyProtection="1">
      <protection locked="0"/>
    </xf>
    <xf numFmtId="43" fontId="5" fillId="20" borderId="1" xfId="4" applyFont="1" applyFill="1" applyBorder="1" applyProtection="1">
      <protection locked="0"/>
    </xf>
    <xf numFmtId="4" fontId="5" fillId="20" borderId="7" xfId="2" applyNumberFormat="1" applyFont="1" applyFill="1" applyBorder="1" applyProtection="1">
      <protection locked="0"/>
    </xf>
    <xf numFmtId="43" fontId="5" fillId="20" borderId="7" xfId="4" applyFont="1" applyFill="1" applyBorder="1" applyProtection="1">
      <protection locked="0"/>
    </xf>
    <xf numFmtId="0" fontId="2" fillId="0" borderId="9" xfId="0" applyFont="1" applyBorder="1" applyAlignment="1" applyProtection="1">
      <alignment horizontal="center"/>
      <protection locked="0"/>
    </xf>
    <xf numFmtId="0" fontId="2" fillId="20" borderId="10" xfId="0" applyFont="1" applyFill="1" applyBorder="1" applyAlignment="1" applyProtection="1">
      <alignment horizontal="center"/>
      <protection locked="0"/>
    </xf>
    <xf numFmtId="0" fontId="2" fillId="22" borderId="11" xfId="0" applyFont="1" applyFill="1" applyBorder="1" applyAlignment="1" applyProtection="1">
      <alignment horizontal="center"/>
      <protection locked="0"/>
    </xf>
    <xf numFmtId="0" fontId="0" fillId="0" borderId="9" xfId="0" applyBorder="1" applyProtection="1">
      <protection locked="0"/>
    </xf>
    <xf numFmtId="0" fontId="0" fillId="0" borderId="11" xfId="0" applyBorder="1" applyProtection="1">
      <protection locked="0"/>
    </xf>
    <xf numFmtId="0" fontId="0" fillId="0" borderId="0" xfId="0" applyBorder="1" applyAlignment="1" applyProtection="1">
      <alignment horizontal="left" wrapText="1"/>
      <protection locked="0"/>
    </xf>
    <xf numFmtId="0" fontId="10" fillId="0" borderId="38" xfId="0" applyFont="1" applyBorder="1" applyAlignment="1" applyProtection="1">
      <alignment horizontal="left" wrapText="1"/>
      <protection locked="0"/>
    </xf>
    <xf numFmtId="14" fontId="0" fillId="3" borderId="22" xfId="0" applyNumberFormat="1" applyFill="1" applyBorder="1" applyAlignment="1" applyProtection="1">
      <alignment horizontal="center"/>
      <protection locked="0"/>
    </xf>
    <xf numFmtId="14" fontId="0" fillId="3" borderId="23" xfId="0" applyNumberFormat="1" applyFill="1" applyBorder="1" applyAlignment="1" applyProtection="1">
      <alignment horizontal="center"/>
      <protection locked="0"/>
    </xf>
    <xf numFmtId="14" fontId="0" fillId="3" borderId="24" xfId="0" applyNumberFormat="1" applyFill="1" applyBorder="1" applyAlignment="1" applyProtection="1">
      <alignment horizontal="center"/>
      <protection locked="0"/>
    </xf>
    <xf numFmtId="14" fontId="0" fillId="0" borderId="0" xfId="0" applyNumberFormat="1" applyAlignment="1" applyProtection="1">
      <alignment horizontal="center"/>
      <protection locked="0"/>
    </xf>
    <xf numFmtId="0" fontId="0" fillId="2" borderId="21" xfId="0" applyFill="1" applyBorder="1" applyAlignment="1" applyProtection="1">
      <alignment horizontal="center"/>
      <protection locked="0"/>
    </xf>
    <xf numFmtId="9" fontId="0" fillId="2" borderId="21" xfId="1" applyFont="1" applyFill="1" applyBorder="1" applyAlignment="1" applyProtection="1">
      <alignment horizontal="center"/>
      <protection locked="0"/>
    </xf>
    <xf numFmtId="9" fontId="0" fillId="0" borderId="15" xfId="1" applyNumberFormat="1" applyFont="1" applyBorder="1" applyAlignment="1" applyProtection="1">
      <alignment horizontal="center"/>
      <protection locked="0"/>
    </xf>
    <xf numFmtId="9" fontId="0" fillId="0" borderId="2" xfId="1" applyNumberFormat="1" applyFont="1" applyBorder="1" applyAlignment="1" applyProtection="1">
      <alignment horizontal="center"/>
      <protection locked="0"/>
    </xf>
    <xf numFmtId="9" fontId="0" fillId="2" borderId="2" xfId="1" applyNumberFormat="1" applyFont="1" applyFill="1" applyBorder="1" applyAlignment="1" applyProtection="1">
      <alignment horizontal="center"/>
      <protection locked="0"/>
    </xf>
    <xf numFmtId="9" fontId="0" fillId="2" borderId="16" xfId="1" applyNumberFormat="1" applyFont="1" applyFill="1" applyBorder="1" applyAlignment="1" applyProtection="1">
      <alignment horizontal="center"/>
      <protection locked="0"/>
    </xf>
    <xf numFmtId="0" fontId="0" fillId="4" borderId="10" xfId="0" applyFill="1" applyBorder="1" applyAlignment="1" applyProtection="1">
      <alignment horizontal="center"/>
      <protection locked="0"/>
    </xf>
    <xf numFmtId="9" fontId="0" fillId="4" borderId="10" xfId="1" applyFont="1" applyFill="1" applyBorder="1" applyAlignment="1" applyProtection="1">
      <alignment horizontal="center"/>
      <protection locked="0"/>
    </xf>
    <xf numFmtId="9" fontId="0" fillId="0" borderId="4" xfId="0" applyNumberFormat="1" applyBorder="1" applyAlignment="1" applyProtection="1">
      <alignment horizontal="center"/>
      <protection locked="0"/>
    </xf>
    <xf numFmtId="9" fontId="0" fillId="0" borderId="1" xfId="0" applyNumberFormat="1" applyBorder="1" applyAlignment="1" applyProtection="1">
      <alignment horizontal="center"/>
      <protection locked="0"/>
    </xf>
    <xf numFmtId="9" fontId="0" fillId="4" borderId="1" xfId="0" applyNumberFormat="1" applyFill="1" applyBorder="1" applyAlignment="1" applyProtection="1">
      <alignment horizontal="center"/>
      <protection locked="0"/>
    </xf>
    <xf numFmtId="9" fontId="0" fillId="4" borderId="5"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9" fontId="0" fillId="2" borderId="10" xfId="1" applyFont="1" applyFill="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0" fillId="0" borderId="1" xfId="1" applyNumberFormat="1" applyFont="1" applyBorder="1" applyAlignment="1" applyProtection="1">
      <alignment horizontal="center"/>
      <protection locked="0"/>
    </xf>
    <xf numFmtId="9" fontId="0" fillId="2" borderId="1" xfId="1" applyNumberFormat="1" applyFont="1" applyFill="1" applyBorder="1" applyAlignment="1" applyProtection="1">
      <alignment horizontal="center"/>
      <protection locked="0"/>
    </xf>
    <xf numFmtId="9" fontId="0" fillId="2" borderId="5" xfId="1" applyNumberFormat="1" applyFont="1" applyFill="1" applyBorder="1" applyAlignment="1" applyProtection="1">
      <alignment horizontal="center"/>
      <protection locked="0"/>
    </xf>
    <xf numFmtId="9" fontId="0" fillId="4" borderId="1" xfId="1" applyNumberFormat="1" applyFont="1" applyFill="1" applyBorder="1" applyAlignment="1" applyProtection="1">
      <alignment horizontal="center"/>
      <protection locked="0"/>
    </xf>
    <xf numFmtId="9" fontId="0" fillId="4" borderId="5" xfId="1" applyNumberFormat="1" applyFont="1" applyFill="1" applyBorder="1" applyAlignment="1" applyProtection="1">
      <alignment horizontal="center"/>
      <protection locked="0"/>
    </xf>
    <xf numFmtId="0" fontId="0" fillId="4" borderId="11" xfId="0" applyFill="1" applyBorder="1" applyAlignment="1" applyProtection="1">
      <alignment horizontal="center"/>
      <protection locked="0"/>
    </xf>
    <xf numFmtId="9" fontId="0" fillId="4" borderId="11" xfId="1" applyFont="1" applyFill="1" applyBorder="1" applyAlignment="1" applyProtection="1">
      <alignment horizontal="center"/>
      <protection locked="0"/>
    </xf>
    <xf numFmtId="9" fontId="0" fillId="0" borderId="6"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4" borderId="7" xfId="0" applyNumberFormat="1" applyFill="1" applyBorder="1" applyAlignment="1" applyProtection="1">
      <alignment horizontal="center"/>
      <protection locked="0"/>
    </xf>
    <xf numFmtId="9" fontId="0" fillId="4" borderId="8" xfId="0" applyNumberFormat="1" applyFill="1" applyBorder="1" applyAlignment="1" applyProtection="1">
      <alignment horizontal="center"/>
      <protection locked="0"/>
    </xf>
    <xf numFmtId="0" fontId="10" fillId="0" borderId="0" xfId="0" applyFont="1" applyBorder="1" applyAlignment="1" applyProtection="1">
      <alignment horizontal="left" wrapText="1"/>
      <protection locked="0"/>
    </xf>
    <xf numFmtId="0" fontId="0" fillId="0" borderId="0" xfId="0"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20" borderId="3" xfId="0" applyFill="1" applyBorder="1" applyAlignment="1" applyProtection="1">
      <alignment horizontal="center"/>
      <protection locked="0"/>
    </xf>
    <xf numFmtId="0" fontId="0" fillId="20" borderId="26" xfId="0" applyFill="1" applyBorder="1" applyAlignment="1" applyProtection="1">
      <alignment horizontal="center"/>
      <protection locked="0"/>
    </xf>
    <xf numFmtId="9" fontId="0" fillId="20" borderId="27" xfId="0" applyNumberFormat="1" applyFill="1" applyBorder="1" applyAlignment="1" applyProtection="1">
      <alignment horizontal="center"/>
      <protection locked="0"/>
    </xf>
    <xf numFmtId="9" fontId="0" fillId="0" borderId="0" xfId="1" applyFont="1" applyAlignment="1" applyProtection="1">
      <alignment horizontal="center"/>
      <protection locked="0"/>
    </xf>
    <xf numFmtId="0" fontId="0" fillId="20" borderId="7" xfId="0" applyFill="1" applyBorder="1" applyAlignment="1" applyProtection="1">
      <alignment horizontal="center"/>
      <protection locked="0"/>
    </xf>
    <xf numFmtId="9" fontId="0" fillId="20" borderId="8" xfId="0" applyNumberFormat="1" applyFill="1" applyBorder="1" applyAlignment="1" applyProtection="1">
      <alignment horizontal="center"/>
      <protection locked="0"/>
    </xf>
    <xf numFmtId="0" fontId="0" fillId="0" borderId="20"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2" borderId="42" xfId="0" applyFill="1" applyBorder="1" applyAlignment="1" applyProtection="1">
      <alignment horizontal="center"/>
      <protection locked="0"/>
    </xf>
    <xf numFmtId="0" fontId="0" fillId="0" borderId="3" xfId="0" applyBorder="1" applyAlignment="1" applyProtection="1">
      <alignment wrapText="1"/>
      <protection locked="0"/>
    </xf>
    <xf numFmtId="0" fontId="0" fillId="22" borderId="0" xfId="0" applyFill="1" applyAlignment="1" applyProtection="1">
      <alignment horizontal="center"/>
    </xf>
    <xf numFmtId="0" fontId="0" fillId="22" borderId="0" xfId="0" applyFill="1" applyBorder="1" applyAlignment="1" applyProtection="1">
      <alignment horizontal="center"/>
    </xf>
    <xf numFmtId="9" fontId="0" fillId="22" borderId="0" xfId="1" applyFont="1" applyFill="1" applyAlignment="1" applyProtection="1">
      <alignment horizontal="center"/>
    </xf>
    <xf numFmtId="4" fontId="5" fillId="14" borderId="1" xfId="2" applyNumberFormat="1" applyFont="1" applyFill="1" applyBorder="1" applyProtection="1"/>
    <xf numFmtId="4" fontId="5" fillId="14" borderId="7" xfId="2" applyNumberFormat="1" applyFont="1" applyFill="1" applyBorder="1" applyProtection="1"/>
    <xf numFmtId="4" fontId="5" fillId="12" borderId="1" xfId="2" applyNumberFormat="1" applyFont="1" applyFill="1" applyBorder="1" applyProtection="1"/>
    <xf numFmtId="10" fontId="5" fillId="13" borderId="1" xfId="2" applyNumberFormat="1" applyFont="1" applyFill="1" applyBorder="1" applyProtection="1"/>
    <xf numFmtId="10" fontId="9" fillId="13" borderId="1" xfId="2" applyNumberFormat="1" applyFont="1" applyFill="1" applyBorder="1" applyProtection="1"/>
    <xf numFmtId="4" fontId="5" fillId="12" borderId="7" xfId="2" applyNumberFormat="1" applyFont="1" applyFill="1" applyBorder="1" applyProtection="1"/>
    <xf numFmtId="10" fontId="5" fillId="13" borderId="7" xfId="2" applyNumberFormat="1" applyFont="1" applyFill="1" applyBorder="1" applyProtection="1"/>
    <xf numFmtId="43" fontId="5" fillId="17" borderId="5" xfId="4" applyFont="1" applyFill="1" applyBorder="1" applyProtection="1"/>
    <xf numFmtId="43" fontId="5" fillId="17" borderId="8" xfId="4" applyFont="1" applyFill="1" applyBorder="1" applyProtection="1"/>
    <xf numFmtId="9" fontId="0" fillId="2" borderId="21" xfId="1" applyFont="1" applyFill="1" applyBorder="1" applyAlignment="1" applyProtection="1">
      <alignment horizontal="center"/>
    </xf>
    <xf numFmtId="9" fontId="0" fillId="0" borderId="15" xfId="1" applyNumberFormat="1" applyFont="1" applyBorder="1" applyAlignment="1" applyProtection="1">
      <alignment horizontal="center"/>
    </xf>
    <xf numFmtId="9" fontId="0" fillId="0" borderId="2" xfId="1" applyNumberFormat="1" applyFont="1" applyBorder="1" applyAlignment="1" applyProtection="1">
      <alignment horizontal="center"/>
    </xf>
    <xf numFmtId="9" fontId="0" fillId="2" borderId="2" xfId="1" applyNumberFormat="1" applyFont="1" applyFill="1" applyBorder="1" applyAlignment="1" applyProtection="1">
      <alignment horizontal="center"/>
    </xf>
    <xf numFmtId="9" fontId="0" fillId="19" borderId="2" xfId="1" applyNumberFormat="1" applyFont="1" applyFill="1" applyBorder="1" applyAlignment="1" applyProtection="1">
      <alignment horizontal="center"/>
    </xf>
    <xf numFmtId="9" fontId="0" fillId="2" borderId="16" xfId="1" applyNumberFormat="1" applyFont="1" applyFill="1" applyBorder="1" applyAlignment="1" applyProtection="1">
      <alignment horizontal="center"/>
    </xf>
    <xf numFmtId="9" fontId="0" fillId="2" borderId="10" xfId="1" applyFont="1" applyFill="1" applyBorder="1" applyAlignment="1" applyProtection="1">
      <alignment horizontal="center"/>
    </xf>
    <xf numFmtId="9" fontId="0" fillId="2" borderId="11" xfId="1" applyFont="1" applyFill="1" applyBorder="1" applyAlignment="1" applyProtection="1">
      <alignment horizontal="center"/>
    </xf>
    <xf numFmtId="9" fontId="0" fillId="0" borderId="22" xfId="1" applyNumberFormat="1" applyFont="1" applyBorder="1" applyAlignment="1" applyProtection="1">
      <alignment horizontal="center"/>
    </xf>
    <xf numFmtId="9" fontId="0" fillId="0" borderId="23" xfId="1" applyNumberFormat="1" applyFont="1" applyBorder="1" applyAlignment="1" applyProtection="1">
      <alignment horizontal="center"/>
    </xf>
    <xf numFmtId="9" fontId="0" fillId="2" borderId="23" xfId="1" applyNumberFormat="1" applyFont="1" applyFill="1" applyBorder="1" applyAlignment="1" applyProtection="1">
      <alignment horizontal="center"/>
    </xf>
    <xf numFmtId="9" fontId="0" fillId="2" borderId="24" xfId="1" applyNumberFormat="1" applyFont="1" applyFill="1" applyBorder="1" applyAlignment="1" applyProtection="1">
      <alignment horizontal="center"/>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0" xfId="0" applyFont="1" applyBorder="1" applyAlignment="1">
      <alignment horizontal="left" wrapText="1"/>
    </xf>
    <xf numFmtId="0" fontId="13" fillId="0" borderId="31" xfId="0" applyFont="1" applyBorder="1" applyAlignment="1">
      <alignment horizontal="left" wrapText="1"/>
    </xf>
    <xf numFmtId="0" fontId="13" fillId="0" borderId="32" xfId="0" applyFont="1" applyBorder="1" applyAlignment="1">
      <alignment horizontal="left" wrapText="1"/>
    </xf>
    <xf numFmtId="0" fontId="2" fillId="12" borderId="30" xfId="0" applyFont="1" applyFill="1" applyBorder="1" applyAlignment="1">
      <alignment horizontal="center"/>
    </xf>
    <xf numFmtId="0" fontId="2" fillId="12" borderId="31" xfId="0" applyFont="1" applyFill="1" applyBorder="1" applyAlignment="1">
      <alignment horizontal="center"/>
    </xf>
    <xf numFmtId="0" fontId="2" fillId="12" borderId="32" xfId="0" applyFont="1" applyFill="1" applyBorder="1" applyAlignment="1">
      <alignment horizontal="center"/>
    </xf>
    <xf numFmtId="0" fontId="2" fillId="20" borderId="30" xfId="0" applyFont="1" applyFill="1" applyBorder="1" applyAlignment="1">
      <alignment horizontal="center"/>
    </xf>
    <xf numFmtId="0" fontId="2" fillId="20" borderId="31" xfId="0" applyFont="1" applyFill="1" applyBorder="1" applyAlignment="1">
      <alignment horizontal="center"/>
    </xf>
    <xf numFmtId="0" fontId="2" fillId="20" borderId="32" xfId="0" applyFont="1" applyFill="1" applyBorder="1" applyAlignment="1">
      <alignment horizontal="center"/>
    </xf>
    <xf numFmtId="0" fontId="2" fillId="14" borderId="30" xfId="0" applyFont="1" applyFill="1" applyBorder="1" applyAlignment="1">
      <alignment horizontal="center"/>
    </xf>
    <xf numFmtId="0" fontId="2" fillId="14" borderId="31" xfId="0" applyFont="1" applyFill="1" applyBorder="1" applyAlignment="1">
      <alignment horizontal="center"/>
    </xf>
    <xf numFmtId="0" fontId="2" fillId="14" borderId="32" xfId="0" applyFont="1" applyFill="1" applyBorder="1" applyAlignment="1">
      <alignment horizontal="center"/>
    </xf>
    <xf numFmtId="0" fontId="0" fillId="0" borderId="30" xfId="0" applyBorder="1" applyAlignment="1">
      <alignment horizontal="left" wrapText="1"/>
    </xf>
    <xf numFmtId="0" fontId="0" fillId="0" borderId="31" xfId="0" applyBorder="1" applyAlignment="1">
      <alignment horizontal="left" wrapText="1"/>
    </xf>
    <xf numFmtId="0" fontId="0" fillId="0" borderId="32" xfId="0" applyBorder="1" applyAlignment="1">
      <alignment horizontal="left" wrapText="1"/>
    </xf>
    <xf numFmtId="0" fontId="2" fillId="21" borderId="30" xfId="0" applyFont="1" applyFill="1" applyBorder="1" applyAlignment="1">
      <alignment horizontal="center"/>
    </xf>
    <xf numFmtId="0" fontId="2" fillId="21" borderId="31" xfId="0" applyFont="1" applyFill="1" applyBorder="1" applyAlignment="1">
      <alignment horizontal="center"/>
    </xf>
    <xf numFmtId="0" fontId="2" fillId="21" borderId="32" xfId="0" applyFont="1" applyFill="1" applyBorder="1" applyAlignment="1">
      <alignment horizontal="center"/>
    </xf>
    <xf numFmtId="0" fontId="0" fillId="0" borderId="30" xfId="0" applyFont="1" applyFill="1" applyBorder="1" applyAlignment="1">
      <alignment horizontal="left" wrapText="1"/>
    </xf>
    <xf numFmtId="0" fontId="0" fillId="0" borderId="31" xfId="0" applyFont="1" applyFill="1" applyBorder="1" applyAlignment="1">
      <alignment horizontal="left" wrapText="1"/>
    </xf>
    <xf numFmtId="0" fontId="0" fillId="0" borderId="32" xfId="0" applyFont="1" applyFill="1" applyBorder="1" applyAlignment="1">
      <alignment horizontal="left" wrapText="1"/>
    </xf>
    <xf numFmtId="0" fontId="19" fillId="3" borderId="7" xfId="0" applyFont="1" applyFill="1" applyBorder="1" applyAlignment="1">
      <alignment vertical="top" wrapText="1"/>
    </xf>
    <xf numFmtId="0" fontId="19" fillId="3" borderId="8" xfId="0" applyFont="1" applyFill="1" applyBorder="1" applyAlignment="1">
      <alignment vertical="top" wrapText="1"/>
    </xf>
    <xf numFmtId="0" fontId="19" fillId="3" borderId="1" xfId="0" applyFont="1" applyFill="1" applyBorder="1" applyAlignment="1">
      <alignment vertical="top" wrapText="1"/>
    </xf>
    <xf numFmtId="0" fontId="19" fillId="3" borderId="5" xfId="0" applyFont="1" applyFill="1" applyBorder="1" applyAlignment="1">
      <alignment vertical="top" wrapText="1"/>
    </xf>
    <xf numFmtId="0" fontId="19" fillId="2" borderId="1" xfId="0" applyFont="1" applyFill="1" applyBorder="1" applyAlignment="1">
      <alignment vertical="top" wrapText="1"/>
    </xf>
    <xf numFmtId="0" fontId="19" fillId="2" borderId="5" xfId="0" applyFont="1" applyFill="1" applyBorder="1" applyAlignment="1">
      <alignment vertical="top" wrapText="1"/>
    </xf>
    <xf numFmtId="0" fontId="18" fillId="4" borderId="13" xfId="0" applyFont="1" applyFill="1" applyBorder="1" applyAlignment="1">
      <alignment horizontal="left" vertical="top"/>
    </xf>
    <xf numFmtId="0" fontId="18" fillId="4" borderId="43" xfId="0" applyFont="1" applyFill="1" applyBorder="1" applyAlignment="1">
      <alignment horizontal="left" vertical="top"/>
    </xf>
    <xf numFmtId="0" fontId="18" fillId="4" borderId="44" xfId="0" applyFont="1" applyFill="1" applyBorder="1" applyAlignment="1">
      <alignment horizontal="left" vertical="top"/>
    </xf>
    <xf numFmtId="0" fontId="21" fillId="4" borderId="13" xfId="14" applyFont="1" applyFill="1" applyBorder="1" applyAlignment="1">
      <alignment horizontal="left" vertical="top" wrapText="1"/>
    </xf>
    <xf numFmtId="0" fontId="21" fillId="4" borderId="43" xfId="14" applyFont="1" applyFill="1" applyBorder="1" applyAlignment="1">
      <alignment horizontal="left" vertical="top" wrapText="1"/>
    </xf>
    <xf numFmtId="0" fontId="21" fillId="4" borderId="44" xfId="14" applyFont="1" applyFill="1" applyBorder="1" applyAlignment="1">
      <alignment horizontal="left" vertical="top" wrapText="1"/>
    </xf>
    <xf numFmtId="0" fontId="19" fillId="2" borderId="1" xfId="0" applyFont="1" applyFill="1" applyBorder="1" applyAlignment="1">
      <alignment vertical="top"/>
    </xf>
    <xf numFmtId="0" fontId="19" fillId="2" borderId="5" xfId="0" applyFont="1" applyFill="1" applyBorder="1" applyAlignment="1">
      <alignment vertical="top"/>
    </xf>
    <xf numFmtId="0" fontId="18" fillId="0" borderId="25" xfId="0" applyFont="1" applyBorder="1" applyAlignment="1">
      <alignment horizontal="center"/>
    </xf>
    <xf numFmtId="0" fontId="18" fillId="0" borderId="26" xfId="0" applyFont="1" applyBorder="1" applyAlignment="1">
      <alignment horizontal="center"/>
    </xf>
    <xf numFmtId="0" fontId="18" fillId="0" borderId="27" xfId="0" applyFont="1" applyBorder="1" applyAlignment="1">
      <alignment horizontal="center"/>
    </xf>
    <xf numFmtId="0" fontId="19" fillId="5" borderId="4" xfId="0" applyFont="1" applyFill="1" applyBorder="1" applyAlignment="1">
      <alignment horizontal="center"/>
    </xf>
    <xf numFmtId="0" fontId="19" fillId="5" borderId="1" xfId="0" applyFont="1" applyFill="1" applyBorder="1" applyAlignment="1">
      <alignment horizontal="center"/>
    </xf>
    <xf numFmtId="0" fontId="19" fillId="5" borderId="5" xfId="0" applyFont="1" applyFill="1" applyBorder="1" applyAlignment="1">
      <alignment horizontal="center"/>
    </xf>
    <xf numFmtId="0" fontId="2" fillId="13" borderId="34" xfId="0" applyFont="1" applyFill="1" applyBorder="1" applyAlignment="1" applyProtection="1">
      <alignment horizontal="center" vertical="center" wrapText="1"/>
      <protection locked="0"/>
    </xf>
    <xf numFmtId="0" fontId="2" fillId="13" borderId="35" xfId="0" applyFont="1" applyFill="1" applyBorder="1" applyAlignment="1" applyProtection="1">
      <alignment horizontal="center" vertical="center" wrapText="1"/>
      <protection locked="0"/>
    </xf>
    <xf numFmtId="0" fontId="2" fillId="13" borderId="28" xfId="0" applyFont="1" applyFill="1" applyBorder="1" applyAlignment="1" applyProtection="1">
      <alignment horizontal="center" vertical="center" wrapText="1"/>
      <protection locked="0"/>
    </xf>
    <xf numFmtId="0" fontId="2" fillId="13" borderId="37" xfId="0" applyFont="1" applyFill="1" applyBorder="1" applyAlignment="1" applyProtection="1">
      <alignment horizontal="center" vertical="center" wrapText="1"/>
      <protection locked="0"/>
    </xf>
    <xf numFmtId="0" fontId="0" fillId="12" borderId="12" xfId="0" applyFill="1" applyBorder="1" applyAlignment="1" applyProtection="1">
      <alignment horizontal="center" vertical="center"/>
      <protection locked="0"/>
    </xf>
    <xf numFmtId="0" fontId="0" fillId="12" borderId="33" xfId="0" applyFill="1" applyBorder="1" applyAlignment="1" applyProtection="1">
      <alignment horizontal="center" vertical="center"/>
      <protection locked="0"/>
    </xf>
    <xf numFmtId="0" fontId="0" fillId="14" borderId="36" xfId="0" applyFill="1" applyBorder="1" applyAlignment="1" applyProtection="1">
      <alignment horizontal="center" vertical="center"/>
      <protection locked="0"/>
    </xf>
    <xf numFmtId="0" fontId="0" fillId="14" borderId="28" xfId="0" applyFill="1" applyBorder="1" applyAlignment="1" applyProtection="1">
      <alignment horizontal="center" vertical="center"/>
      <protection locked="0"/>
    </xf>
    <xf numFmtId="0" fontId="2" fillId="12" borderId="31" xfId="0" applyFont="1" applyFill="1" applyBorder="1" applyAlignment="1" applyProtection="1">
      <alignment horizontal="center"/>
      <protection locked="0"/>
    </xf>
    <xf numFmtId="0" fontId="2" fillId="12" borderId="32" xfId="0" applyFont="1" applyFill="1" applyBorder="1" applyAlignment="1" applyProtection="1">
      <alignment horizontal="center"/>
      <protection locked="0"/>
    </xf>
    <xf numFmtId="0" fontId="0" fillId="7" borderId="34" xfId="0" applyFill="1" applyBorder="1" applyAlignment="1" applyProtection="1">
      <alignment horizontal="center" vertical="center"/>
      <protection locked="0"/>
    </xf>
    <xf numFmtId="0" fontId="0" fillId="7" borderId="28" xfId="0" applyFill="1" applyBorder="1" applyAlignment="1" applyProtection="1">
      <alignment horizontal="center" vertical="center"/>
      <protection locked="0"/>
    </xf>
    <xf numFmtId="0" fontId="11" fillId="0" borderId="30" xfId="0" applyFont="1"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9" borderId="31" xfId="0" applyFill="1" applyBorder="1" applyAlignment="1" applyProtection="1">
      <alignment horizontal="center" vertical="center" wrapText="1"/>
      <protection locked="0"/>
    </xf>
    <xf numFmtId="0" fontId="2" fillId="14" borderId="31" xfId="0" applyFont="1" applyFill="1" applyBorder="1" applyAlignment="1" applyProtection="1">
      <alignment horizontal="center" vertical="center"/>
      <protection locked="0"/>
    </xf>
    <xf numFmtId="0" fontId="2" fillId="14" borderId="32" xfId="0" applyFont="1" applyFill="1" applyBorder="1" applyAlignment="1" applyProtection="1">
      <alignment horizontal="center" vertical="center"/>
      <protection locked="0"/>
    </xf>
    <xf numFmtId="0" fontId="0" fillId="11" borderId="31" xfId="0" applyFill="1" applyBorder="1" applyAlignment="1" applyProtection="1">
      <alignment horizontal="center"/>
      <protection locked="0"/>
    </xf>
    <xf numFmtId="0" fontId="0" fillId="4" borderId="31" xfId="0" applyFill="1" applyBorder="1" applyAlignment="1" applyProtection="1">
      <alignment horizontal="center" vertical="center" wrapText="1"/>
      <protection locked="0"/>
    </xf>
    <xf numFmtId="0" fontId="0" fillId="10" borderId="30" xfId="0" applyFill="1" applyBorder="1" applyAlignment="1" applyProtection="1">
      <alignment horizontal="center"/>
      <protection locked="0"/>
    </xf>
    <xf numFmtId="0" fontId="0" fillId="10" borderId="31" xfId="0" applyFill="1" applyBorder="1" applyAlignment="1" applyProtection="1">
      <alignment horizontal="center"/>
      <protection locked="0"/>
    </xf>
    <xf numFmtId="0" fontId="5" fillId="18" borderId="40" xfId="2" applyFont="1" applyFill="1" applyBorder="1" applyAlignment="1" applyProtection="1">
      <alignment horizontal="center"/>
      <protection locked="0"/>
    </xf>
    <xf numFmtId="0" fontId="5" fillId="18" borderId="41" xfId="2" applyFont="1" applyFill="1" applyBorder="1" applyAlignment="1" applyProtection="1">
      <alignment horizontal="center"/>
      <protection locked="0"/>
    </xf>
    <xf numFmtId="0" fontId="5" fillId="18" borderId="22" xfId="2" applyFont="1" applyFill="1" applyBorder="1" applyAlignment="1" applyProtection="1">
      <alignment horizontal="center"/>
      <protection locked="0"/>
    </xf>
    <xf numFmtId="0" fontId="0" fillId="15" borderId="30" xfId="0" applyFill="1" applyBorder="1" applyAlignment="1" applyProtection="1">
      <alignment horizontal="center"/>
      <protection locked="0"/>
    </xf>
    <xf numFmtId="0" fontId="0" fillId="15" borderId="31" xfId="0" applyFill="1" applyBorder="1" applyAlignment="1" applyProtection="1">
      <alignment horizontal="center"/>
      <protection locked="0"/>
    </xf>
    <xf numFmtId="0" fontId="0" fillId="16" borderId="31" xfId="0" applyFill="1" applyBorder="1" applyAlignment="1" applyProtection="1">
      <alignment horizontal="center"/>
      <protection locked="0"/>
    </xf>
    <xf numFmtId="0" fontId="11" fillId="0" borderId="31" xfId="0" applyFont="1" applyBorder="1" applyAlignment="1" applyProtection="1">
      <alignment horizontal="left" wrapText="1"/>
      <protection locked="0"/>
    </xf>
    <xf numFmtId="0" fontId="11" fillId="0" borderId="32" xfId="0" applyFont="1" applyBorder="1" applyAlignment="1" applyProtection="1">
      <alignment horizontal="left" wrapText="1"/>
      <protection locked="0"/>
    </xf>
    <xf numFmtId="0" fontId="2" fillId="17" borderId="31" xfId="0" applyFont="1" applyFill="1" applyBorder="1" applyAlignment="1" applyProtection="1">
      <alignment horizontal="center"/>
      <protection locked="0"/>
    </xf>
    <xf numFmtId="0" fontId="2" fillId="17" borderId="32" xfId="0" applyFont="1" applyFill="1" applyBorder="1" applyAlignment="1" applyProtection="1">
      <alignment horizontal="center"/>
      <protection locked="0"/>
    </xf>
    <xf numFmtId="0" fontId="10" fillId="0" borderId="30" xfId="0" applyFont="1" applyBorder="1" applyAlignment="1" applyProtection="1">
      <alignment horizontal="left" wrapText="1"/>
      <protection locked="0"/>
    </xf>
    <xf numFmtId="0" fontId="0" fillId="0" borderId="13" xfId="0" applyBorder="1" applyAlignment="1" applyProtection="1">
      <alignment horizontal="left" vertical="center"/>
      <protection locked="0"/>
    </xf>
    <xf numFmtId="0" fontId="0" fillId="0" borderId="25"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20" xfId="0" applyBorder="1" applyAlignment="1" applyProtection="1">
      <alignment horizontal="left" vertical="center"/>
      <protection locked="0"/>
    </xf>
    <xf numFmtId="0" fontId="2" fillId="6" borderId="17" xfId="0" applyFont="1" applyFill="1" applyBorder="1" applyAlignment="1" applyProtection="1">
      <alignment horizontal="center"/>
      <protection locked="0"/>
    </xf>
    <xf numFmtId="0" fontId="2" fillId="6" borderId="18" xfId="0" applyFont="1" applyFill="1" applyBorder="1" applyAlignment="1" applyProtection="1">
      <alignment horizontal="center"/>
      <protection locked="0"/>
    </xf>
    <xf numFmtId="0" fontId="2" fillId="6" borderId="19" xfId="0" applyFont="1" applyFill="1" applyBorder="1" applyAlignment="1" applyProtection="1">
      <alignment horizontal="center"/>
      <protection locked="0"/>
    </xf>
    <xf numFmtId="0" fontId="2" fillId="6" borderId="9" xfId="0" applyFont="1" applyFill="1" applyBorder="1" applyAlignment="1" applyProtection="1">
      <alignment horizontal="center" wrapText="1"/>
      <protection locked="0"/>
    </xf>
    <xf numFmtId="0" fontId="2" fillId="6" borderId="11" xfId="0" applyFont="1" applyFill="1" applyBorder="1" applyAlignment="1" applyProtection="1">
      <alignment horizontal="center" wrapText="1"/>
      <protection locked="0"/>
    </xf>
    <xf numFmtId="0" fontId="2" fillId="6" borderId="9"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0" fontId="3" fillId="5" borderId="12" xfId="0" applyFont="1" applyFill="1" applyBorder="1" applyAlignment="1" applyProtection="1">
      <alignment horizontal="center"/>
      <protection locked="0"/>
    </xf>
    <xf numFmtId="0" fontId="3" fillId="5" borderId="14" xfId="0" applyFont="1" applyFill="1" applyBorder="1" applyAlignment="1" applyProtection="1">
      <alignment horizontal="center"/>
      <protection locked="0"/>
    </xf>
    <xf numFmtId="0" fontId="0" fillId="19" borderId="38" xfId="0" applyFill="1" applyBorder="1" applyAlignment="1" applyProtection="1">
      <alignment horizontal="left" wrapText="1"/>
      <protection locked="0"/>
    </xf>
    <xf numFmtId="0" fontId="0" fillId="19" borderId="0" xfId="0" applyFill="1" applyAlignment="1" applyProtection="1">
      <alignment horizontal="left" wrapText="1"/>
      <protection locked="0"/>
    </xf>
    <xf numFmtId="0" fontId="0" fillId="0" borderId="14" xfId="0" applyBorder="1" applyAlignment="1" applyProtection="1">
      <alignment horizontal="left" vertical="center"/>
      <protection locked="0"/>
    </xf>
    <xf numFmtId="9" fontId="0" fillId="22" borderId="0" xfId="0" applyNumberFormat="1" applyFill="1" applyBorder="1" applyAlignment="1" applyProtection="1">
      <alignment horizontal="center" vertical="center"/>
    </xf>
    <xf numFmtId="9" fontId="0" fillId="22" borderId="28" xfId="0" applyNumberFormat="1" applyFill="1" applyBorder="1" applyAlignment="1" applyProtection="1">
      <alignment horizontal="center" vertical="center"/>
    </xf>
  </cellXfs>
  <cellStyles count="15">
    <cellStyle name="Comma 2" xfId="4" xr:uid="{633D5E9C-413A-497D-B5AA-36CF949CDF04}"/>
    <cellStyle name="Comma 3" xfId="5" xr:uid="{980CE76E-6971-4700-B072-E96B47924B37}"/>
    <cellStyle name="Comma 4" xfId="13" xr:uid="{3AD85259-52A8-4BC1-B10B-8ECD839C21D2}"/>
    <cellStyle name="Comma 5" xfId="3" xr:uid="{2EE39031-DBC9-4C16-95AE-EAECFEAE3631}"/>
    <cellStyle name="Hyperlink" xfId="14" builtinId="8"/>
    <cellStyle name="Normal" xfId="0" builtinId="0"/>
    <cellStyle name="Normal 2" xfId="12" xr:uid="{9E87C642-2F68-4378-8EC9-F0563AFACE01}"/>
    <cellStyle name="Normal 3" xfId="2" xr:uid="{37D17E14-B183-434A-97A5-4760CEC63652}"/>
    <cellStyle name="Percent" xfId="1" builtinId="5"/>
    <cellStyle name="Percent 2" xfId="7" xr:uid="{AD055EC9-3296-4C3F-A835-9E93870B8EB8}"/>
    <cellStyle name="Percent 2 2" xfId="8" xr:uid="{E4345B5A-DF31-4353-A143-DD0ECF9711AB}"/>
    <cellStyle name="Percent 2 3" xfId="9" xr:uid="{39DCD989-0CA5-43C0-A7F4-F7CC7F6C9F95}"/>
    <cellStyle name="Percent 3" xfId="10" xr:uid="{BD58E819-D88C-47C1-B082-C3562999620B}"/>
    <cellStyle name="Percent 4" xfId="11" xr:uid="{9B72937F-D856-4B71-A5AD-00A795BDC288}"/>
    <cellStyle name="Percent 5" xfId="6" xr:uid="{AB600529-9A14-4B37-A4FF-51B7026AEFE5}"/>
  </cellStyles>
  <dxfs count="0"/>
  <tableStyles count="0" defaultTableStyle="TableStyleMedium2" defaultPivotStyle="PivotStyleLight16"/>
  <colors>
    <mruColors>
      <color rgb="FF33CCFF"/>
      <color rgb="FFFF9999"/>
      <color rgb="FFFFFF99"/>
      <color rgb="FFCCCCFF"/>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pps.illinoisworknet.com/WIOAPolicy/Policy/Index/351" TargetMode="External"/><Relationship Id="rId2" Type="http://schemas.openxmlformats.org/officeDocument/2006/relationships/hyperlink" Target="https://apps.illinoisworknet.com/WIOAPolicy/Policy/Index/351" TargetMode="External"/><Relationship Id="rId1" Type="http://schemas.openxmlformats.org/officeDocument/2006/relationships/hyperlink" Target="https://apps.illinoisworknet.com/WIOAPolicy/Policy/Index/173" TargetMode="External"/><Relationship Id="rId5" Type="http://schemas.openxmlformats.org/officeDocument/2006/relationships/hyperlink" Target="https://apps.illinoisworknet.com/WIOAPolicy/Policy/Index?id=246&amp;Version=5" TargetMode="External"/><Relationship Id="rId4" Type="http://schemas.openxmlformats.org/officeDocument/2006/relationships/hyperlink" Target="https://apps.illinoisworknet.com/WIOAPolicy/Policy/Index/24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899C4-B4B1-4438-9C15-544AF272F9B8}">
  <sheetPr>
    <tabColor theme="7" tint="0.79998168889431442"/>
  </sheetPr>
  <dimension ref="A1:O21"/>
  <sheetViews>
    <sheetView tabSelected="1" zoomScaleNormal="100" zoomScalePageLayoutView="90" workbookViewId="0">
      <selection activeCell="A10" sqref="A10:I10"/>
    </sheetView>
  </sheetViews>
  <sheetFormatPr defaultRowHeight="15" x14ac:dyDescent="0.25"/>
  <sheetData>
    <row r="1" spans="1:15" ht="15.75" thickBot="1" x14ac:dyDescent="0.3">
      <c r="A1" s="145" t="s">
        <v>111</v>
      </c>
      <c r="B1" s="146"/>
      <c r="C1" s="146"/>
      <c r="D1" s="146"/>
      <c r="E1" s="146"/>
      <c r="F1" s="146"/>
      <c r="G1" s="146"/>
      <c r="H1" s="146"/>
      <c r="I1" s="147"/>
    </row>
    <row r="2" spans="1:15" ht="15.75" thickBot="1" x14ac:dyDescent="0.3">
      <c r="A2" s="157" t="s">
        <v>140</v>
      </c>
      <c r="B2" s="158"/>
      <c r="C2" s="158"/>
      <c r="D2" s="158"/>
      <c r="E2" s="158"/>
      <c r="F2" s="158"/>
      <c r="G2" s="158"/>
      <c r="H2" s="158"/>
      <c r="I2" s="159"/>
    </row>
    <row r="3" spans="1:15" ht="63.75" customHeight="1" thickBot="1" x14ac:dyDescent="0.3">
      <c r="A3" s="160" t="s">
        <v>154</v>
      </c>
      <c r="B3" s="161"/>
      <c r="C3" s="161"/>
      <c r="D3" s="161"/>
      <c r="E3" s="161"/>
      <c r="F3" s="161"/>
      <c r="G3" s="161"/>
      <c r="H3" s="161"/>
      <c r="I3" s="162"/>
    </row>
    <row r="4" spans="1:15" ht="15.75" thickBot="1" x14ac:dyDescent="0.3">
      <c r="A4" s="22"/>
      <c r="B4" s="22"/>
      <c r="C4" s="22"/>
      <c r="D4" s="22"/>
      <c r="E4" s="22"/>
      <c r="F4" s="22"/>
      <c r="G4" s="22"/>
      <c r="H4" s="22"/>
      <c r="I4" s="22"/>
    </row>
    <row r="5" spans="1:15" ht="15.75" thickBot="1" x14ac:dyDescent="0.3">
      <c r="A5" s="148" t="s">
        <v>112</v>
      </c>
      <c r="B5" s="149"/>
      <c r="C5" s="149"/>
      <c r="D5" s="149"/>
      <c r="E5" s="149"/>
      <c r="F5" s="149"/>
      <c r="G5" s="149"/>
      <c r="H5" s="149"/>
      <c r="I5" s="150"/>
    </row>
    <row r="6" spans="1:15" ht="60.75" customHeight="1" thickBot="1" x14ac:dyDescent="0.3">
      <c r="A6" s="154" t="s">
        <v>109</v>
      </c>
      <c r="B6" s="155"/>
      <c r="C6" s="155"/>
      <c r="D6" s="155"/>
      <c r="E6" s="155"/>
      <c r="F6" s="155"/>
      <c r="G6" s="155"/>
      <c r="H6" s="155"/>
      <c r="I6" s="156"/>
    </row>
    <row r="7" spans="1:15" ht="15.75" thickBot="1" x14ac:dyDescent="0.3">
      <c r="A7" s="2"/>
      <c r="B7" s="2"/>
      <c r="C7" s="2"/>
      <c r="D7" s="2"/>
      <c r="E7" s="2"/>
      <c r="F7" s="2"/>
      <c r="G7" s="2"/>
      <c r="H7" s="2"/>
      <c r="I7" s="2"/>
    </row>
    <row r="8" spans="1:15" ht="62.25" customHeight="1" thickBot="1" x14ac:dyDescent="0.3">
      <c r="A8" s="142" t="s">
        <v>110</v>
      </c>
      <c r="B8" s="143"/>
      <c r="C8" s="143"/>
      <c r="D8" s="143"/>
      <c r="E8" s="143"/>
      <c r="F8" s="143"/>
      <c r="G8" s="143"/>
      <c r="H8" s="143"/>
      <c r="I8" s="144"/>
      <c r="J8" s="3"/>
    </row>
    <row r="9" spans="1:15" ht="15.75" thickBot="1" x14ac:dyDescent="0.3"/>
    <row r="10" spans="1:15" ht="61.5" customHeight="1" thickBot="1" x14ac:dyDescent="0.3">
      <c r="A10" s="142" t="s">
        <v>150</v>
      </c>
      <c r="B10" s="143"/>
      <c r="C10" s="143"/>
      <c r="D10" s="143"/>
      <c r="E10" s="143"/>
      <c r="F10" s="143"/>
      <c r="G10" s="143"/>
      <c r="H10" s="143"/>
      <c r="I10" s="144"/>
      <c r="J10" s="4"/>
      <c r="K10" s="4"/>
      <c r="L10" s="4"/>
      <c r="M10" s="4"/>
    </row>
    <row r="11" spans="1:15" ht="15.75" thickBot="1" x14ac:dyDescent="0.3"/>
    <row r="12" spans="1:15" ht="96.75" customHeight="1" thickBot="1" x14ac:dyDescent="0.3">
      <c r="A12" s="142" t="s">
        <v>143</v>
      </c>
      <c r="B12" s="143"/>
      <c r="C12" s="143"/>
      <c r="D12" s="143"/>
      <c r="E12" s="143"/>
      <c r="F12" s="143"/>
      <c r="G12" s="143"/>
      <c r="H12" s="143"/>
      <c r="I12" s="144"/>
      <c r="J12" s="5"/>
      <c r="K12" s="5"/>
      <c r="L12" s="5"/>
      <c r="M12" s="5"/>
    </row>
    <row r="13" spans="1:15" ht="15.75" thickBot="1" x14ac:dyDescent="0.3"/>
    <row r="14" spans="1:15" ht="15.75" thickBot="1" x14ac:dyDescent="0.3">
      <c r="A14" s="151" t="s">
        <v>113</v>
      </c>
      <c r="B14" s="152"/>
      <c r="C14" s="152"/>
      <c r="D14" s="152"/>
      <c r="E14" s="152"/>
      <c r="F14" s="152"/>
      <c r="G14" s="152"/>
      <c r="H14" s="152"/>
      <c r="I14" s="153"/>
    </row>
    <row r="15" spans="1:15" ht="66" customHeight="1" thickBot="1" x14ac:dyDescent="0.3">
      <c r="A15" s="142" t="s">
        <v>115</v>
      </c>
      <c r="B15" s="143"/>
      <c r="C15" s="143"/>
      <c r="D15" s="143"/>
      <c r="E15" s="143"/>
      <c r="F15" s="143"/>
      <c r="G15" s="143"/>
      <c r="H15" s="143"/>
      <c r="I15" s="144"/>
      <c r="J15" s="7"/>
      <c r="K15" s="7"/>
      <c r="L15" s="7"/>
      <c r="M15" s="7"/>
      <c r="N15" s="7"/>
      <c r="O15" s="7"/>
    </row>
    <row r="16" spans="1:15" ht="15.75" thickBot="1" x14ac:dyDescent="0.3">
      <c r="A16" s="1"/>
      <c r="B16" s="1"/>
      <c r="C16" s="1"/>
      <c r="D16" s="1"/>
      <c r="E16" s="1"/>
      <c r="F16" s="1"/>
      <c r="G16" s="1"/>
      <c r="H16" s="1"/>
      <c r="I16" s="1"/>
    </row>
    <row r="17" spans="1:15" ht="100.5" customHeight="1" thickBot="1" x14ac:dyDescent="0.3">
      <c r="A17" s="139" t="s">
        <v>151</v>
      </c>
      <c r="B17" s="140"/>
      <c r="C17" s="140"/>
      <c r="D17" s="140"/>
      <c r="E17" s="140"/>
      <c r="F17" s="140"/>
      <c r="G17" s="140"/>
      <c r="H17" s="140"/>
      <c r="I17" s="141"/>
      <c r="J17" s="7"/>
      <c r="K17" s="7"/>
      <c r="L17" s="7"/>
      <c r="M17" s="7"/>
      <c r="N17" s="7"/>
      <c r="O17" s="7"/>
    </row>
    <row r="18" spans="1:15" ht="15.75" thickBot="1" x14ac:dyDescent="0.3"/>
    <row r="19" spans="1:15" ht="50.25" customHeight="1" thickBot="1" x14ac:dyDescent="0.3">
      <c r="A19" s="139" t="s">
        <v>114</v>
      </c>
      <c r="B19" s="140"/>
      <c r="C19" s="140"/>
      <c r="D19" s="140"/>
      <c r="E19" s="140"/>
      <c r="F19" s="140"/>
      <c r="G19" s="140"/>
      <c r="H19" s="140"/>
      <c r="I19" s="141"/>
    </row>
    <row r="20" spans="1:15" ht="15.75" thickBot="1" x14ac:dyDescent="0.3">
      <c r="A20" s="6"/>
      <c r="B20" s="6"/>
      <c r="C20" s="6"/>
      <c r="D20" s="6"/>
      <c r="E20" s="6"/>
      <c r="F20" s="6"/>
      <c r="G20" s="6"/>
      <c r="H20" s="6"/>
      <c r="I20" s="6"/>
    </row>
    <row r="21" spans="1:15" ht="30.75" customHeight="1" thickBot="1" x14ac:dyDescent="0.3">
      <c r="A21" s="142" t="s">
        <v>116</v>
      </c>
      <c r="B21" s="143"/>
      <c r="C21" s="143"/>
      <c r="D21" s="143"/>
      <c r="E21" s="143"/>
      <c r="F21" s="143"/>
      <c r="G21" s="143"/>
      <c r="H21" s="143"/>
      <c r="I21" s="144"/>
    </row>
  </sheetData>
  <mergeCells count="13">
    <mergeCell ref="A19:I19"/>
    <mergeCell ref="A21:I21"/>
    <mergeCell ref="A1:I1"/>
    <mergeCell ref="A5:I5"/>
    <mergeCell ref="A14:I14"/>
    <mergeCell ref="A15:I15"/>
    <mergeCell ref="A17:I17"/>
    <mergeCell ref="A8:I8"/>
    <mergeCell ref="A6:I6"/>
    <mergeCell ref="A10:I10"/>
    <mergeCell ref="A12:I12"/>
    <mergeCell ref="A2:I2"/>
    <mergeCell ref="A3:I3"/>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D3AE-CF95-456C-BB53-F113382B24A7}">
  <sheetPr>
    <tabColor theme="5" tint="0.59999389629810485"/>
  </sheetPr>
  <dimension ref="A1:I18"/>
  <sheetViews>
    <sheetView workbookViewId="0">
      <selection activeCell="B4" sqref="B4:I4"/>
    </sheetView>
  </sheetViews>
  <sheetFormatPr defaultRowHeight="12" x14ac:dyDescent="0.2"/>
  <cols>
    <col min="1" max="1" width="22.42578125" style="8" customWidth="1"/>
    <col min="2" max="16384" width="9.140625" style="8"/>
  </cols>
  <sheetData>
    <row r="1" spans="1:9" ht="15.75" x14ac:dyDescent="0.25">
      <c r="A1" s="177" t="s">
        <v>117</v>
      </c>
      <c r="B1" s="178"/>
      <c r="C1" s="178"/>
      <c r="D1" s="178"/>
      <c r="E1" s="178"/>
      <c r="F1" s="178"/>
      <c r="G1" s="178"/>
      <c r="H1" s="178"/>
      <c r="I1" s="179"/>
    </row>
    <row r="2" spans="1:9" ht="15.75" x14ac:dyDescent="0.25">
      <c r="A2" s="180" t="s">
        <v>118</v>
      </c>
      <c r="B2" s="181"/>
      <c r="C2" s="181"/>
      <c r="D2" s="181"/>
      <c r="E2" s="181"/>
      <c r="F2" s="181"/>
      <c r="G2" s="181"/>
      <c r="H2" s="181"/>
      <c r="I2" s="182"/>
    </row>
    <row r="3" spans="1:9" ht="78" customHeight="1" x14ac:dyDescent="0.2">
      <c r="A3" s="9" t="s">
        <v>119</v>
      </c>
      <c r="B3" s="165" t="s">
        <v>120</v>
      </c>
      <c r="C3" s="165"/>
      <c r="D3" s="165"/>
      <c r="E3" s="165"/>
      <c r="F3" s="165"/>
      <c r="G3" s="165"/>
      <c r="H3" s="165"/>
      <c r="I3" s="166"/>
    </row>
    <row r="4" spans="1:9" ht="106.5" customHeight="1" x14ac:dyDescent="0.2">
      <c r="A4" s="10" t="s">
        <v>121</v>
      </c>
      <c r="B4" s="167" t="s">
        <v>144</v>
      </c>
      <c r="C4" s="167"/>
      <c r="D4" s="167"/>
      <c r="E4" s="167"/>
      <c r="F4" s="167"/>
      <c r="G4" s="167"/>
      <c r="H4" s="167"/>
      <c r="I4" s="168"/>
    </row>
    <row r="5" spans="1:9" ht="166.5" customHeight="1" x14ac:dyDescent="0.2">
      <c r="A5" s="9" t="s">
        <v>122</v>
      </c>
      <c r="B5" s="165" t="s">
        <v>123</v>
      </c>
      <c r="C5" s="165"/>
      <c r="D5" s="165"/>
      <c r="E5" s="165"/>
      <c r="F5" s="165"/>
      <c r="G5" s="165"/>
      <c r="H5" s="165"/>
      <c r="I5" s="166"/>
    </row>
    <row r="6" spans="1:9" ht="31.5" x14ac:dyDescent="0.2">
      <c r="A6" s="10" t="s">
        <v>124</v>
      </c>
      <c r="B6" s="175" t="s">
        <v>125</v>
      </c>
      <c r="C6" s="175"/>
      <c r="D6" s="175"/>
      <c r="E6" s="175"/>
      <c r="F6" s="175"/>
      <c r="G6" s="175"/>
      <c r="H6" s="175"/>
      <c r="I6" s="176"/>
    </row>
    <row r="7" spans="1:9" ht="39" customHeight="1" x14ac:dyDescent="0.2">
      <c r="A7" s="11" t="s">
        <v>73</v>
      </c>
      <c r="B7" s="165" t="s">
        <v>126</v>
      </c>
      <c r="C7" s="165"/>
      <c r="D7" s="165"/>
      <c r="E7" s="165"/>
      <c r="F7" s="165"/>
      <c r="G7" s="165"/>
      <c r="H7" s="165"/>
      <c r="I7" s="166"/>
    </row>
    <row r="8" spans="1:9" ht="158.25" customHeight="1" x14ac:dyDescent="0.2">
      <c r="A8" s="10" t="s">
        <v>127</v>
      </c>
      <c r="B8" s="167" t="s">
        <v>146</v>
      </c>
      <c r="C8" s="167"/>
      <c r="D8" s="167"/>
      <c r="E8" s="167"/>
      <c r="F8" s="167"/>
      <c r="G8" s="167"/>
      <c r="H8" s="167"/>
      <c r="I8" s="168"/>
    </row>
    <row r="9" spans="1:9" ht="15.75" x14ac:dyDescent="0.2">
      <c r="A9" s="169" t="s">
        <v>128</v>
      </c>
      <c r="B9" s="170"/>
      <c r="C9" s="170"/>
      <c r="D9" s="170"/>
      <c r="E9" s="170"/>
      <c r="F9" s="170"/>
      <c r="G9" s="170"/>
      <c r="H9" s="170"/>
      <c r="I9" s="171"/>
    </row>
    <row r="10" spans="1:9" ht="47.25" x14ac:dyDescent="0.2">
      <c r="A10" s="12" t="s">
        <v>129</v>
      </c>
      <c r="B10" s="165" t="s">
        <v>130</v>
      </c>
      <c r="C10" s="165"/>
      <c r="D10" s="165"/>
      <c r="E10" s="165"/>
      <c r="F10" s="165"/>
      <c r="G10" s="165"/>
      <c r="H10" s="165"/>
      <c r="I10" s="166"/>
    </row>
    <row r="11" spans="1:9" ht="15.75" x14ac:dyDescent="0.2">
      <c r="A11" s="172" t="s">
        <v>131</v>
      </c>
      <c r="B11" s="173"/>
      <c r="C11" s="173"/>
      <c r="D11" s="173"/>
      <c r="E11" s="173"/>
      <c r="F11" s="173"/>
      <c r="G11" s="173"/>
      <c r="H11" s="173"/>
      <c r="I11" s="174"/>
    </row>
    <row r="12" spans="1:9" ht="83.25" customHeight="1" x14ac:dyDescent="0.2">
      <c r="A12" s="13" t="s">
        <v>4</v>
      </c>
      <c r="B12" s="167" t="s">
        <v>132</v>
      </c>
      <c r="C12" s="167"/>
      <c r="D12" s="167"/>
      <c r="E12" s="167"/>
      <c r="F12" s="167"/>
      <c r="G12" s="167"/>
      <c r="H12" s="167"/>
      <c r="I12" s="168"/>
    </row>
    <row r="13" spans="1:9" ht="15.75" x14ac:dyDescent="0.2">
      <c r="A13" s="172" t="s">
        <v>133</v>
      </c>
      <c r="B13" s="173"/>
      <c r="C13" s="173"/>
      <c r="D13" s="173"/>
      <c r="E13" s="173"/>
      <c r="F13" s="173"/>
      <c r="G13" s="173"/>
      <c r="H13" s="173"/>
      <c r="I13" s="174"/>
    </row>
    <row r="14" spans="1:9" ht="72" customHeight="1" x14ac:dyDescent="0.2">
      <c r="A14" s="12" t="s">
        <v>2</v>
      </c>
      <c r="B14" s="165" t="s">
        <v>145</v>
      </c>
      <c r="C14" s="165"/>
      <c r="D14" s="165"/>
      <c r="E14" s="165"/>
      <c r="F14" s="165"/>
      <c r="G14" s="165"/>
      <c r="H14" s="165"/>
      <c r="I14" s="166"/>
    </row>
    <row r="15" spans="1:9" ht="15.75" x14ac:dyDescent="0.2">
      <c r="A15" s="172" t="s">
        <v>134</v>
      </c>
      <c r="B15" s="173"/>
      <c r="C15" s="173"/>
      <c r="D15" s="173"/>
      <c r="E15" s="173"/>
      <c r="F15" s="173"/>
      <c r="G15" s="173"/>
      <c r="H15" s="173"/>
      <c r="I15" s="174"/>
    </row>
    <row r="16" spans="1:9" ht="63" x14ac:dyDescent="0.2">
      <c r="A16" s="13" t="s">
        <v>135</v>
      </c>
      <c r="B16" s="167" t="s">
        <v>136</v>
      </c>
      <c r="C16" s="167"/>
      <c r="D16" s="167"/>
      <c r="E16" s="167"/>
      <c r="F16" s="167"/>
      <c r="G16" s="167"/>
      <c r="H16" s="167"/>
      <c r="I16" s="168"/>
    </row>
    <row r="17" spans="1:9" ht="15.75" x14ac:dyDescent="0.2">
      <c r="A17" s="172" t="s">
        <v>137</v>
      </c>
      <c r="B17" s="173"/>
      <c r="C17" s="173"/>
      <c r="D17" s="173"/>
      <c r="E17" s="173"/>
      <c r="F17" s="173"/>
      <c r="G17" s="173"/>
      <c r="H17" s="173"/>
      <c r="I17" s="174"/>
    </row>
    <row r="18" spans="1:9" ht="63.75" thickBot="1" x14ac:dyDescent="0.25">
      <c r="A18" s="14" t="s">
        <v>138</v>
      </c>
      <c r="B18" s="163" t="s">
        <v>139</v>
      </c>
      <c r="C18" s="163"/>
      <c r="D18" s="163"/>
      <c r="E18" s="163"/>
      <c r="F18" s="163"/>
      <c r="G18" s="163"/>
      <c r="H18" s="163"/>
      <c r="I18" s="164"/>
    </row>
  </sheetData>
  <mergeCells count="18">
    <mergeCell ref="B6:I6"/>
    <mergeCell ref="A1:I1"/>
    <mergeCell ref="A2:I2"/>
    <mergeCell ref="B3:I3"/>
    <mergeCell ref="B4:I4"/>
    <mergeCell ref="B5:I5"/>
    <mergeCell ref="B18:I18"/>
    <mergeCell ref="B7:I7"/>
    <mergeCell ref="B8:I8"/>
    <mergeCell ref="A9:I9"/>
    <mergeCell ref="B10:I10"/>
    <mergeCell ref="A11:I11"/>
    <mergeCell ref="B12:I12"/>
    <mergeCell ref="A13:I13"/>
    <mergeCell ref="B14:I14"/>
    <mergeCell ref="A15:I15"/>
    <mergeCell ref="B16:I16"/>
    <mergeCell ref="A17:I17"/>
  </mergeCells>
  <hyperlinks>
    <hyperlink ref="A18" r:id="rId1" xr:uid="{DE6AB635-C874-49FE-9F7D-7F3D21151FF5}"/>
    <hyperlink ref="A16" r:id="rId2" xr:uid="{A0BB122B-960A-452D-B591-14953B2270D6}"/>
    <hyperlink ref="A14" r:id="rId3" xr:uid="{07323A72-1FC7-4E81-9B1D-54CA11EAA594}"/>
    <hyperlink ref="A12" r:id="rId4" xr:uid="{0A7800D6-69D3-442B-AC0E-6452006390CE}"/>
    <hyperlink ref="A10" r:id="rId5" xr:uid="{82CB75D9-6107-4FED-84D2-624A59428C8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A083-19CF-4FBB-B843-AC2D32D45F79}">
  <sheetPr>
    <tabColor theme="8" tint="0.59999389629810485"/>
  </sheetPr>
  <dimension ref="A1:N37"/>
  <sheetViews>
    <sheetView topLeftCell="A28" zoomScale="120" zoomScaleNormal="120" workbookViewId="0">
      <selection activeCell="A15" sqref="A15:M15"/>
    </sheetView>
  </sheetViews>
  <sheetFormatPr defaultRowHeight="15" x14ac:dyDescent="0.25"/>
  <cols>
    <col min="1" max="1" width="22.140625" style="24" bestFit="1" customWidth="1"/>
    <col min="2" max="2" width="17.28515625" style="24" bestFit="1" customWidth="1"/>
    <col min="3" max="13" width="14.7109375" style="24" customWidth="1"/>
    <col min="14" max="14" width="12" style="24" bestFit="1" customWidth="1"/>
    <col min="15" max="16384" width="9.140625" style="24"/>
  </cols>
  <sheetData>
    <row r="1" spans="1:13" x14ac:dyDescent="0.25">
      <c r="A1" s="23" t="s">
        <v>147</v>
      </c>
    </row>
    <row r="2" spans="1:13" ht="15.75" thickBot="1" x14ac:dyDescent="0.3"/>
    <row r="3" spans="1:13" ht="31.5" customHeight="1" thickBot="1" x14ac:dyDescent="0.3">
      <c r="A3" s="195" t="s">
        <v>97</v>
      </c>
      <c r="B3" s="196"/>
      <c r="C3" s="196"/>
      <c r="D3" s="196"/>
      <c r="E3" s="196"/>
      <c r="F3" s="196"/>
      <c r="G3" s="196"/>
      <c r="H3" s="196"/>
      <c r="I3" s="196"/>
      <c r="J3" s="197"/>
    </row>
    <row r="4" spans="1:13" ht="15.75" thickBot="1" x14ac:dyDescent="0.3">
      <c r="A4" s="25"/>
      <c r="B4" s="25"/>
      <c r="C4" s="25"/>
      <c r="D4" s="25"/>
      <c r="E4" s="25"/>
      <c r="F4" s="25"/>
      <c r="G4" s="25"/>
      <c r="H4" s="25"/>
      <c r="I4" s="25"/>
      <c r="J4" s="25"/>
      <c r="K4" s="25"/>
      <c r="L4" s="25"/>
      <c r="M4" s="25"/>
    </row>
    <row r="5" spans="1:13" ht="31.5" customHeight="1" thickBot="1" x14ac:dyDescent="0.3">
      <c r="A5" s="26" t="s">
        <v>69</v>
      </c>
      <c r="B5" s="27" t="s">
        <v>68</v>
      </c>
      <c r="C5" s="198" t="s">
        <v>70</v>
      </c>
      <c r="D5" s="198"/>
      <c r="E5" s="27" t="s">
        <v>68</v>
      </c>
      <c r="F5" s="202" t="s">
        <v>71</v>
      </c>
      <c r="G5" s="202"/>
      <c r="H5" s="27" t="s">
        <v>72</v>
      </c>
      <c r="I5" s="199" t="s">
        <v>73</v>
      </c>
      <c r="J5" s="200"/>
      <c r="K5" s="25"/>
      <c r="M5" s="25"/>
    </row>
    <row r="6" spans="1:13" ht="15.75" thickBot="1" x14ac:dyDescent="0.3">
      <c r="A6" s="25"/>
      <c r="B6" s="25"/>
      <c r="C6" s="25"/>
      <c r="D6" s="25"/>
      <c r="E6" s="28"/>
      <c r="F6" s="25"/>
      <c r="G6" s="25"/>
      <c r="H6" s="28"/>
      <c r="I6" s="25"/>
      <c r="J6" s="25"/>
      <c r="K6" s="25"/>
      <c r="L6" s="25"/>
      <c r="M6" s="25"/>
    </row>
    <row r="7" spans="1:13" ht="15.75" thickBot="1" x14ac:dyDescent="0.3">
      <c r="A7" s="25"/>
      <c r="B7" s="203" t="s">
        <v>101</v>
      </c>
      <c r="C7" s="204"/>
      <c r="D7" s="204"/>
      <c r="E7" s="29" t="s">
        <v>68</v>
      </c>
      <c r="F7" s="201" t="s">
        <v>74</v>
      </c>
      <c r="G7" s="201"/>
      <c r="H7" s="29" t="s">
        <v>72</v>
      </c>
      <c r="I7" s="191" t="s">
        <v>75</v>
      </c>
      <c r="J7" s="192"/>
      <c r="K7" s="25"/>
      <c r="L7" s="25"/>
      <c r="M7" s="25"/>
    </row>
    <row r="8" spans="1:13" ht="15.75" thickBot="1" x14ac:dyDescent="0.3">
      <c r="A8" s="25"/>
      <c r="B8" s="25"/>
      <c r="C8" s="25"/>
      <c r="D8" s="25"/>
      <c r="E8" s="25"/>
      <c r="F8" s="25"/>
      <c r="G8" s="25"/>
      <c r="H8" s="28"/>
      <c r="I8" s="25"/>
      <c r="J8" s="25"/>
      <c r="K8" s="25"/>
      <c r="L8" s="25"/>
      <c r="M8" s="25"/>
    </row>
    <row r="9" spans="1:13" ht="29.25" customHeight="1" x14ac:dyDescent="0.25">
      <c r="A9" s="25"/>
      <c r="B9" s="25"/>
      <c r="C9" s="25"/>
      <c r="D9" s="30"/>
      <c r="F9" s="187" t="s">
        <v>75</v>
      </c>
      <c r="G9" s="188"/>
      <c r="H9" s="193" t="s">
        <v>72</v>
      </c>
      <c r="I9" s="183" t="s">
        <v>96</v>
      </c>
      <c r="J9" s="184"/>
      <c r="K9" s="25"/>
      <c r="L9" s="25"/>
      <c r="M9" s="25"/>
    </row>
    <row r="10" spans="1:13" ht="27.75" customHeight="1" thickBot="1" x14ac:dyDescent="0.3">
      <c r="A10" s="25"/>
      <c r="B10" s="25"/>
      <c r="C10" s="30"/>
      <c r="D10" s="30"/>
      <c r="F10" s="189" t="s">
        <v>73</v>
      </c>
      <c r="G10" s="190"/>
      <c r="H10" s="194"/>
      <c r="I10" s="185"/>
      <c r="J10" s="186"/>
      <c r="K10" s="25"/>
      <c r="L10" s="25"/>
      <c r="M10" s="25"/>
    </row>
    <row r="11" spans="1:13" ht="15.75" thickBot="1" x14ac:dyDescent="0.3"/>
    <row r="12" spans="1:13" ht="15.75" thickBot="1" x14ac:dyDescent="0.3">
      <c r="C12" s="208" t="s">
        <v>94</v>
      </c>
      <c r="D12" s="209"/>
      <c r="E12" s="29" t="s">
        <v>68</v>
      </c>
      <c r="F12" s="210" t="s">
        <v>95</v>
      </c>
      <c r="G12" s="210"/>
      <c r="H12" s="29" t="s">
        <v>72</v>
      </c>
      <c r="I12" s="213" t="s">
        <v>85</v>
      </c>
      <c r="J12" s="214"/>
    </row>
    <row r="14" spans="1:13" ht="15.75" thickBot="1" x14ac:dyDescent="0.3"/>
    <row r="15" spans="1:13" ht="29.25" customHeight="1" thickBot="1" x14ac:dyDescent="0.3">
      <c r="A15" s="195" t="s">
        <v>153</v>
      </c>
      <c r="B15" s="211"/>
      <c r="C15" s="211"/>
      <c r="D15" s="211"/>
      <c r="E15" s="211"/>
      <c r="F15" s="211"/>
      <c r="G15" s="211"/>
      <c r="H15" s="211"/>
      <c r="I15" s="211"/>
      <c r="J15" s="211"/>
      <c r="K15" s="211"/>
      <c r="L15" s="211"/>
      <c r="M15" s="212"/>
    </row>
    <row r="16" spans="1:13" ht="15.75" thickBot="1" x14ac:dyDescent="0.3"/>
    <row r="17" spans="1:14" ht="39" x14ac:dyDescent="0.25">
      <c r="A17" s="31" t="s">
        <v>92</v>
      </c>
      <c r="B17" s="32" t="s">
        <v>93</v>
      </c>
      <c r="C17" s="33" t="s">
        <v>103</v>
      </c>
      <c r="D17" s="34" t="s">
        <v>104</v>
      </c>
      <c r="E17" s="35" t="s">
        <v>105</v>
      </c>
      <c r="F17" s="36" t="s">
        <v>79</v>
      </c>
      <c r="G17" s="37" t="s">
        <v>102</v>
      </c>
      <c r="H17" s="38" t="s">
        <v>106</v>
      </c>
      <c r="I17" s="39" t="s">
        <v>75</v>
      </c>
      <c r="J17" s="40" t="s">
        <v>82</v>
      </c>
      <c r="K17" s="41" t="s">
        <v>107</v>
      </c>
      <c r="L17" s="42" t="s">
        <v>108</v>
      </c>
      <c r="M17" s="43" t="s">
        <v>85</v>
      </c>
    </row>
    <row r="18" spans="1:14" x14ac:dyDescent="0.25">
      <c r="A18" s="205"/>
      <c r="B18" s="44" t="s">
        <v>86</v>
      </c>
      <c r="C18" s="45">
        <v>50000</v>
      </c>
      <c r="D18" s="46">
        <v>400000</v>
      </c>
      <c r="E18" s="47"/>
      <c r="F18" s="118">
        <f t="shared" ref="F18:F23" si="0">SUM(C18:E18)</f>
        <v>450000</v>
      </c>
      <c r="G18" s="48">
        <v>50000</v>
      </c>
      <c r="H18" s="49">
        <v>295000</v>
      </c>
      <c r="I18" s="120">
        <f t="shared" ref="I18:I23" si="1">SUM(G18:H18)</f>
        <v>345000</v>
      </c>
      <c r="J18" s="121">
        <f t="shared" ref="J18:J23" si="2">I18/F18</f>
        <v>0.76666666666666672</v>
      </c>
      <c r="K18" s="50">
        <f>C18-G18</f>
        <v>0</v>
      </c>
      <c r="L18" s="51">
        <f>D18-H18</f>
        <v>105000</v>
      </c>
      <c r="M18" s="125">
        <f t="shared" ref="M18:M23" si="3">SUM(K18:L18)</f>
        <v>105000</v>
      </c>
    </row>
    <row r="19" spans="1:14" x14ac:dyDescent="0.25">
      <c r="A19" s="206"/>
      <c r="B19" s="44" t="s">
        <v>87</v>
      </c>
      <c r="C19" s="45">
        <v>40000</v>
      </c>
      <c r="D19" s="46">
        <v>100000</v>
      </c>
      <c r="E19" s="47">
        <v>2500</v>
      </c>
      <c r="F19" s="118">
        <f t="shared" si="0"/>
        <v>142500</v>
      </c>
      <c r="G19" s="48">
        <v>30000</v>
      </c>
      <c r="H19" s="49">
        <v>65000</v>
      </c>
      <c r="I19" s="120">
        <f t="shared" si="1"/>
        <v>95000</v>
      </c>
      <c r="J19" s="121">
        <f t="shared" si="2"/>
        <v>0.66666666666666663</v>
      </c>
      <c r="K19" s="50">
        <f>(C19+E19)-G19</f>
        <v>12500</v>
      </c>
      <c r="L19" s="51">
        <f>SUM(D19-H19)</f>
        <v>35000</v>
      </c>
      <c r="M19" s="125">
        <f t="shared" si="3"/>
        <v>47500</v>
      </c>
      <c r="N19" s="52"/>
    </row>
    <row r="20" spans="1:14" x14ac:dyDescent="0.25">
      <c r="A20" s="206"/>
      <c r="B20" s="44" t="s">
        <v>88</v>
      </c>
      <c r="C20" s="45">
        <v>300000</v>
      </c>
      <c r="D20" s="46">
        <v>1000000</v>
      </c>
      <c r="E20" s="47">
        <v>10000</v>
      </c>
      <c r="F20" s="118">
        <f t="shared" si="0"/>
        <v>1310000</v>
      </c>
      <c r="G20" s="48">
        <v>100000</v>
      </c>
      <c r="H20" s="49">
        <v>850000</v>
      </c>
      <c r="I20" s="120">
        <f t="shared" si="1"/>
        <v>950000</v>
      </c>
      <c r="J20" s="121">
        <f t="shared" si="2"/>
        <v>0.72519083969465647</v>
      </c>
      <c r="K20" s="50">
        <f t="shared" ref="K20:K23" si="4">(C20+E20)-G20</f>
        <v>210000</v>
      </c>
      <c r="L20" s="51">
        <f>SUM(D20-H20)</f>
        <v>150000</v>
      </c>
      <c r="M20" s="125">
        <f t="shared" si="3"/>
        <v>360000</v>
      </c>
    </row>
    <row r="21" spans="1:14" x14ac:dyDescent="0.25">
      <c r="A21" s="206"/>
      <c r="B21" s="44" t="s">
        <v>89</v>
      </c>
      <c r="C21" s="45">
        <v>50000</v>
      </c>
      <c r="D21" s="46">
        <v>1250000</v>
      </c>
      <c r="E21" s="47">
        <v>10000</v>
      </c>
      <c r="F21" s="118">
        <f t="shared" si="0"/>
        <v>1310000</v>
      </c>
      <c r="G21" s="48">
        <v>25000</v>
      </c>
      <c r="H21" s="49">
        <v>450000</v>
      </c>
      <c r="I21" s="120">
        <f t="shared" si="1"/>
        <v>475000</v>
      </c>
      <c r="J21" s="122">
        <f t="shared" si="2"/>
        <v>0.36259541984732824</v>
      </c>
      <c r="K21" s="50">
        <f t="shared" si="4"/>
        <v>35000</v>
      </c>
      <c r="L21" s="51">
        <f>SUM(D21-H21)</f>
        <v>800000</v>
      </c>
      <c r="M21" s="125">
        <f t="shared" si="3"/>
        <v>835000</v>
      </c>
    </row>
    <row r="22" spans="1:14" x14ac:dyDescent="0.25">
      <c r="A22" s="206"/>
      <c r="B22" s="44" t="s">
        <v>90</v>
      </c>
      <c r="C22" s="45">
        <v>200000</v>
      </c>
      <c r="D22" s="46">
        <v>2000000</v>
      </c>
      <c r="E22" s="47"/>
      <c r="F22" s="118">
        <f t="shared" si="0"/>
        <v>2200000</v>
      </c>
      <c r="G22" s="48">
        <v>150000</v>
      </c>
      <c r="H22" s="49">
        <v>1250000</v>
      </c>
      <c r="I22" s="120">
        <f t="shared" si="1"/>
        <v>1400000</v>
      </c>
      <c r="J22" s="121">
        <f t="shared" si="2"/>
        <v>0.63636363636363635</v>
      </c>
      <c r="K22" s="50">
        <f t="shared" si="4"/>
        <v>50000</v>
      </c>
      <c r="L22" s="51">
        <f>SUM(D22-H22)</f>
        <v>750000</v>
      </c>
      <c r="M22" s="125">
        <f t="shared" si="3"/>
        <v>800000</v>
      </c>
    </row>
    <row r="23" spans="1:14" ht="15.75" thickBot="1" x14ac:dyDescent="0.3">
      <c r="A23" s="207"/>
      <c r="B23" s="53" t="s">
        <v>91</v>
      </c>
      <c r="C23" s="54">
        <v>1000000</v>
      </c>
      <c r="D23" s="55">
        <v>5000000</v>
      </c>
      <c r="E23" s="56">
        <v>50000</v>
      </c>
      <c r="F23" s="119">
        <f t="shared" si="0"/>
        <v>6050000</v>
      </c>
      <c r="G23" s="57">
        <v>500000</v>
      </c>
      <c r="H23" s="58">
        <v>3500000</v>
      </c>
      <c r="I23" s="123">
        <f t="shared" si="1"/>
        <v>4000000</v>
      </c>
      <c r="J23" s="124">
        <f t="shared" si="2"/>
        <v>0.66115702479338845</v>
      </c>
      <c r="K23" s="50">
        <f t="shared" si="4"/>
        <v>550000</v>
      </c>
      <c r="L23" s="59">
        <f>SUM(D23-H23)</f>
        <v>1500000</v>
      </c>
      <c r="M23" s="126">
        <f t="shared" si="3"/>
        <v>2050000</v>
      </c>
    </row>
    <row r="24" spans="1:14" ht="15.75" thickBot="1" x14ac:dyDescent="0.3"/>
    <row r="25" spans="1:14" ht="48.75" customHeight="1" thickBot="1" x14ac:dyDescent="0.3">
      <c r="A25" s="195" t="s">
        <v>100</v>
      </c>
      <c r="B25" s="196"/>
      <c r="C25" s="196"/>
      <c r="D25" s="196"/>
      <c r="E25" s="196"/>
      <c r="F25" s="196"/>
      <c r="G25" s="196"/>
      <c r="H25" s="196"/>
      <c r="I25" s="196"/>
      <c r="J25" s="196"/>
      <c r="K25" s="196"/>
      <c r="L25" s="196"/>
      <c r="M25" s="197"/>
    </row>
    <row r="26" spans="1:14" ht="15.75" thickBot="1" x14ac:dyDescent="0.3"/>
    <row r="27" spans="1:14" ht="39" x14ac:dyDescent="0.25">
      <c r="A27" s="31" t="s">
        <v>92</v>
      </c>
      <c r="B27" s="32" t="s">
        <v>93</v>
      </c>
      <c r="C27" s="33" t="s">
        <v>76</v>
      </c>
      <c r="D27" s="34" t="s">
        <v>77</v>
      </c>
      <c r="E27" s="35" t="s">
        <v>78</v>
      </c>
      <c r="F27" s="36" t="s">
        <v>79</v>
      </c>
      <c r="G27" s="37" t="s">
        <v>80</v>
      </c>
      <c r="H27" s="38" t="s">
        <v>81</v>
      </c>
      <c r="I27" s="39" t="s">
        <v>75</v>
      </c>
      <c r="J27" s="40" t="s">
        <v>82</v>
      </c>
      <c r="K27" s="41" t="s">
        <v>83</v>
      </c>
      <c r="L27" s="42" t="s">
        <v>84</v>
      </c>
      <c r="M27" s="43" t="s">
        <v>85</v>
      </c>
    </row>
    <row r="28" spans="1:14" x14ac:dyDescent="0.25">
      <c r="A28" s="205"/>
      <c r="B28" s="44" t="s">
        <v>86</v>
      </c>
      <c r="C28" s="60"/>
      <c r="D28" s="60"/>
      <c r="E28" s="60"/>
      <c r="F28" s="15">
        <f t="shared" ref="F28:F33" si="5">SUM(C28:E28)</f>
        <v>0</v>
      </c>
      <c r="G28" s="60"/>
      <c r="H28" s="60"/>
      <c r="I28" s="15">
        <f t="shared" ref="I28:I33" si="6">SUM(G28:H28)</f>
        <v>0</v>
      </c>
      <c r="J28" s="17" t="e">
        <f t="shared" ref="J28:J33" si="7">I28/F28</f>
        <v>#DIV/0!</v>
      </c>
      <c r="K28" s="61">
        <f t="shared" ref="K28:K33" si="8">(C28+E28)-G28</f>
        <v>0</v>
      </c>
      <c r="L28" s="61">
        <f>D28-H28</f>
        <v>0</v>
      </c>
      <c r="M28" s="20">
        <f t="shared" ref="M28:M33" si="9">SUM(K28:L28)</f>
        <v>0</v>
      </c>
    </row>
    <row r="29" spans="1:14" x14ac:dyDescent="0.25">
      <c r="A29" s="206"/>
      <c r="B29" s="44" t="s">
        <v>87</v>
      </c>
      <c r="C29" s="60"/>
      <c r="D29" s="60"/>
      <c r="E29" s="60"/>
      <c r="F29" s="15">
        <f t="shared" si="5"/>
        <v>0</v>
      </c>
      <c r="G29" s="60"/>
      <c r="H29" s="60"/>
      <c r="I29" s="15">
        <f t="shared" si="6"/>
        <v>0</v>
      </c>
      <c r="J29" s="17" t="e">
        <f t="shared" si="7"/>
        <v>#DIV/0!</v>
      </c>
      <c r="K29" s="61">
        <f t="shared" si="8"/>
        <v>0</v>
      </c>
      <c r="L29" s="61">
        <f>SUM(D29-H29)</f>
        <v>0</v>
      </c>
      <c r="M29" s="20">
        <f t="shared" si="9"/>
        <v>0</v>
      </c>
    </row>
    <row r="30" spans="1:14" x14ac:dyDescent="0.25">
      <c r="A30" s="206"/>
      <c r="B30" s="44" t="s">
        <v>88</v>
      </c>
      <c r="C30" s="60"/>
      <c r="D30" s="60"/>
      <c r="E30" s="60"/>
      <c r="F30" s="15">
        <f t="shared" si="5"/>
        <v>0</v>
      </c>
      <c r="G30" s="60"/>
      <c r="H30" s="60"/>
      <c r="I30" s="15">
        <f t="shared" si="6"/>
        <v>0</v>
      </c>
      <c r="J30" s="17" t="e">
        <f t="shared" si="7"/>
        <v>#DIV/0!</v>
      </c>
      <c r="K30" s="61">
        <f t="shared" si="8"/>
        <v>0</v>
      </c>
      <c r="L30" s="61">
        <f>SUM(D30-H30)</f>
        <v>0</v>
      </c>
      <c r="M30" s="20">
        <f t="shared" si="9"/>
        <v>0</v>
      </c>
    </row>
    <row r="31" spans="1:14" x14ac:dyDescent="0.25">
      <c r="A31" s="206"/>
      <c r="B31" s="44" t="s">
        <v>89</v>
      </c>
      <c r="C31" s="60"/>
      <c r="D31" s="60"/>
      <c r="E31" s="60"/>
      <c r="F31" s="15">
        <f t="shared" si="5"/>
        <v>0</v>
      </c>
      <c r="G31" s="60"/>
      <c r="H31" s="60"/>
      <c r="I31" s="15">
        <f t="shared" si="6"/>
        <v>0</v>
      </c>
      <c r="J31" s="18" t="e">
        <f t="shared" si="7"/>
        <v>#DIV/0!</v>
      </c>
      <c r="K31" s="61">
        <f t="shared" si="8"/>
        <v>0</v>
      </c>
      <c r="L31" s="61">
        <f>SUM(D31-H31)</f>
        <v>0</v>
      </c>
      <c r="M31" s="20">
        <f t="shared" si="9"/>
        <v>0</v>
      </c>
    </row>
    <row r="32" spans="1:14" x14ac:dyDescent="0.25">
      <c r="A32" s="206"/>
      <c r="B32" s="44" t="s">
        <v>90</v>
      </c>
      <c r="C32" s="60"/>
      <c r="D32" s="60"/>
      <c r="E32" s="60"/>
      <c r="F32" s="15">
        <f t="shared" si="5"/>
        <v>0</v>
      </c>
      <c r="G32" s="60"/>
      <c r="H32" s="60"/>
      <c r="I32" s="15">
        <f t="shared" si="6"/>
        <v>0</v>
      </c>
      <c r="J32" s="17" t="e">
        <f t="shared" si="7"/>
        <v>#DIV/0!</v>
      </c>
      <c r="K32" s="61">
        <f t="shared" si="8"/>
        <v>0</v>
      </c>
      <c r="L32" s="61">
        <f>SUM(D32-H32)</f>
        <v>0</v>
      </c>
      <c r="M32" s="20">
        <f t="shared" si="9"/>
        <v>0</v>
      </c>
    </row>
    <row r="33" spans="1:13" ht="15.75" thickBot="1" x14ac:dyDescent="0.3">
      <c r="A33" s="207"/>
      <c r="B33" s="53" t="s">
        <v>91</v>
      </c>
      <c r="C33" s="62"/>
      <c r="D33" s="62"/>
      <c r="E33" s="62"/>
      <c r="F33" s="16">
        <f t="shared" si="5"/>
        <v>0</v>
      </c>
      <c r="G33" s="62"/>
      <c r="H33" s="62"/>
      <c r="I33" s="16">
        <f t="shared" si="6"/>
        <v>0</v>
      </c>
      <c r="J33" s="19" t="e">
        <f t="shared" si="7"/>
        <v>#DIV/0!</v>
      </c>
      <c r="K33" s="61">
        <f t="shared" si="8"/>
        <v>0</v>
      </c>
      <c r="L33" s="63">
        <f>SUM(D33-H33)</f>
        <v>0</v>
      </c>
      <c r="M33" s="21">
        <f t="shared" si="9"/>
        <v>0</v>
      </c>
    </row>
    <row r="34" spans="1:13" ht="15.75" thickBot="1" x14ac:dyDescent="0.3"/>
    <row r="35" spans="1:13" x14ac:dyDescent="0.25">
      <c r="B35" s="64" t="s">
        <v>141</v>
      </c>
    </row>
    <row r="36" spans="1:13" x14ac:dyDescent="0.25">
      <c r="B36" s="65" t="s">
        <v>142</v>
      </c>
    </row>
    <row r="37" spans="1:13" ht="15.75" thickBot="1" x14ac:dyDescent="0.3">
      <c r="B37" s="66" t="s">
        <v>149</v>
      </c>
    </row>
  </sheetData>
  <mergeCells count="18">
    <mergeCell ref="A18:A23"/>
    <mergeCell ref="C12:D12"/>
    <mergeCell ref="F12:G12"/>
    <mergeCell ref="A28:A33"/>
    <mergeCell ref="A15:M15"/>
    <mergeCell ref="A25:M25"/>
    <mergeCell ref="I12:J12"/>
    <mergeCell ref="A3:J3"/>
    <mergeCell ref="C5:D5"/>
    <mergeCell ref="I5:J5"/>
    <mergeCell ref="F7:G7"/>
    <mergeCell ref="F5:G5"/>
    <mergeCell ref="B7:D7"/>
    <mergeCell ref="I9:J10"/>
    <mergeCell ref="F9:G9"/>
    <mergeCell ref="F10:G10"/>
    <mergeCell ref="I7:J7"/>
    <mergeCell ref="H9:H10"/>
  </mergeCells>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25F4-DBE4-44B3-A742-02ED517140FF}">
  <sheetPr>
    <tabColor theme="9" tint="0.59999389629810485"/>
  </sheetPr>
  <dimension ref="B1:S43"/>
  <sheetViews>
    <sheetView topLeftCell="B1" zoomScale="85" zoomScaleNormal="85" workbookViewId="0">
      <selection activeCell="D12" sqref="D12"/>
    </sheetView>
  </sheetViews>
  <sheetFormatPr defaultColWidth="12.7109375" defaultRowHeight="15" x14ac:dyDescent="0.25"/>
  <cols>
    <col min="1" max="1" width="8.7109375" style="24" customWidth="1"/>
    <col min="2" max="2" width="72.42578125" style="24" customWidth="1"/>
    <col min="3" max="5" width="20.7109375" style="28" customWidth="1"/>
    <col min="6" max="6" width="12.7109375" style="28" customWidth="1"/>
    <col min="7" max="16384" width="12.7109375" style="24"/>
  </cols>
  <sheetData>
    <row r="1" spans="2:19" x14ac:dyDescent="0.25">
      <c r="B1" s="67" t="s">
        <v>58</v>
      </c>
    </row>
    <row r="2" spans="2:19" ht="15.75" thickBot="1" x14ac:dyDescent="0.3">
      <c r="B2" s="68" t="s">
        <v>98</v>
      </c>
    </row>
    <row r="4" spans="2:19" ht="15.75" thickBot="1" x14ac:dyDescent="0.3">
      <c r="B4" s="69"/>
      <c r="C4" s="69"/>
      <c r="D4" s="69"/>
    </row>
    <row r="5" spans="2:19" ht="60" customHeight="1" thickBot="1" x14ac:dyDescent="0.35">
      <c r="B5" s="215" t="s">
        <v>152</v>
      </c>
      <c r="C5" s="196"/>
      <c r="D5" s="196"/>
      <c r="E5" s="196"/>
      <c r="F5" s="196"/>
      <c r="G5" s="196"/>
      <c r="H5" s="196"/>
      <c r="I5" s="196"/>
      <c r="J5" s="196"/>
      <c r="K5" s="196"/>
      <c r="L5" s="196"/>
      <c r="M5" s="196"/>
      <c r="N5" s="196"/>
      <c r="O5" s="196"/>
      <c r="P5" s="197"/>
    </row>
    <row r="6" spans="2:19" ht="19.5" thickBot="1" x14ac:dyDescent="0.35">
      <c r="B6" s="70"/>
      <c r="C6" s="69"/>
      <c r="D6" s="69"/>
      <c r="E6" s="69"/>
      <c r="F6" s="69"/>
      <c r="G6" s="69"/>
      <c r="H6" s="69"/>
      <c r="I6" s="69"/>
      <c r="J6" s="69"/>
      <c r="K6" s="69"/>
      <c r="L6" s="69"/>
      <c r="M6" s="69"/>
      <c r="N6" s="69"/>
      <c r="O6" s="69"/>
      <c r="P6" s="69"/>
    </row>
    <row r="7" spans="2:19" ht="15.75" thickBot="1" x14ac:dyDescent="0.3">
      <c r="B7" s="227" t="s">
        <v>62</v>
      </c>
      <c r="C7" s="225" t="s">
        <v>46</v>
      </c>
      <c r="D7" s="223" t="s">
        <v>59</v>
      </c>
      <c r="E7" s="220" t="s">
        <v>60</v>
      </c>
      <c r="F7" s="221"/>
      <c r="G7" s="221"/>
      <c r="H7" s="221"/>
      <c r="I7" s="221"/>
      <c r="J7" s="221"/>
      <c r="K7" s="221"/>
      <c r="L7" s="221"/>
      <c r="M7" s="221"/>
      <c r="N7" s="221"/>
      <c r="O7" s="221"/>
      <c r="P7" s="222"/>
    </row>
    <row r="8" spans="2:19" ht="30" customHeight="1" thickBot="1" x14ac:dyDescent="0.3">
      <c r="B8" s="228"/>
      <c r="C8" s="226"/>
      <c r="D8" s="224"/>
      <c r="E8" s="71">
        <v>44042</v>
      </c>
      <c r="F8" s="72">
        <v>44073</v>
      </c>
      <c r="G8" s="72">
        <v>44104</v>
      </c>
      <c r="H8" s="72">
        <v>44134</v>
      </c>
      <c r="I8" s="72">
        <v>44165</v>
      </c>
      <c r="J8" s="72">
        <v>44195</v>
      </c>
      <c r="K8" s="72">
        <v>44226</v>
      </c>
      <c r="L8" s="72">
        <v>44255</v>
      </c>
      <c r="M8" s="72">
        <v>44285</v>
      </c>
      <c r="N8" s="72">
        <v>44316</v>
      </c>
      <c r="O8" s="72">
        <v>44346</v>
      </c>
      <c r="P8" s="73">
        <v>44377</v>
      </c>
      <c r="R8" s="74"/>
      <c r="S8" s="74"/>
    </row>
    <row r="9" spans="2:19" x14ac:dyDescent="0.25">
      <c r="B9" s="219" t="s">
        <v>0</v>
      </c>
      <c r="C9" s="75" t="s">
        <v>6</v>
      </c>
      <c r="D9" s="76">
        <v>1</v>
      </c>
      <c r="E9" s="77">
        <f>D9/12</f>
        <v>8.3333333333333329E-2</v>
      </c>
      <c r="F9" s="78">
        <f>D9/12+E9</f>
        <v>0.16666666666666666</v>
      </c>
      <c r="G9" s="79">
        <f>F9+E9</f>
        <v>0.25</v>
      </c>
      <c r="H9" s="78">
        <f>G9+E9</f>
        <v>0.33333333333333331</v>
      </c>
      <c r="I9" s="78">
        <f>H9+E9</f>
        <v>0.41666666666666663</v>
      </c>
      <c r="J9" s="79">
        <f>I9+E9</f>
        <v>0.49999999999999994</v>
      </c>
      <c r="K9" s="78">
        <f>J9+E9</f>
        <v>0.58333333333333326</v>
      </c>
      <c r="L9" s="78">
        <f>K9+E9</f>
        <v>0.66666666666666663</v>
      </c>
      <c r="M9" s="79">
        <f>L9+E9</f>
        <v>0.75</v>
      </c>
      <c r="N9" s="78">
        <f>M9+E9</f>
        <v>0.83333333333333337</v>
      </c>
      <c r="O9" s="78">
        <f>N9+E9</f>
        <v>0.91666666666666674</v>
      </c>
      <c r="P9" s="80">
        <f>O9+E9</f>
        <v>1</v>
      </c>
    </row>
    <row r="10" spans="2:19" x14ac:dyDescent="0.25">
      <c r="B10" s="216"/>
      <c r="C10" s="81" t="s">
        <v>7</v>
      </c>
      <c r="D10" s="82" t="s">
        <v>36</v>
      </c>
      <c r="E10" s="83" t="s">
        <v>34</v>
      </c>
      <c r="F10" s="84" t="s">
        <v>35</v>
      </c>
      <c r="G10" s="85" t="s">
        <v>37</v>
      </c>
      <c r="H10" s="84" t="s">
        <v>9</v>
      </c>
      <c r="I10" s="84" t="s">
        <v>38</v>
      </c>
      <c r="J10" s="85" t="s">
        <v>39</v>
      </c>
      <c r="K10" s="84" t="s">
        <v>40</v>
      </c>
      <c r="L10" s="84" t="s">
        <v>41</v>
      </c>
      <c r="M10" s="85" t="s">
        <v>42</v>
      </c>
      <c r="N10" s="84" t="s">
        <v>43</v>
      </c>
      <c r="O10" s="84" t="s">
        <v>44</v>
      </c>
      <c r="P10" s="86" t="s">
        <v>45</v>
      </c>
    </row>
    <row r="11" spans="2:19" x14ac:dyDescent="0.25">
      <c r="B11" s="216" t="s">
        <v>4</v>
      </c>
      <c r="C11" s="87" t="s">
        <v>6</v>
      </c>
      <c r="D11" s="88">
        <v>0.8</v>
      </c>
      <c r="E11" s="89">
        <f>SUM(D11/12)+0</f>
        <v>6.6666666666666666E-2</v>
      </c>
      <c r="F11" s="90">
        <f>SUM(D11/12)+E11</f>
        <v>0.13333333333333333</v>
      </c>
      <c r="G11" s="91">
        <f>F11+E11</f>
        <v>0.2</v>
      </c>
      <c r="H11" s="90">
        <f>+G11+E11</f>
        <v>0.26666666666666666</v>
      </c>
      <c r="I11" s="90">
        <f>H11+E11</f>
        <v>0.33333333333333331</v>
      </c>
      <c r="J11" s="91">
        <f>I11+E11</f>
        <v>0.39999999999999997</v>
      </c>
      <c r="K11" s="90">
        <f>J11+E11</f>
        <v>0.46666666666666662</v>
      </c>
      <c r="L11" s="90">
        <f>K11+E11</f>
        <v>0.53333333333333333</v>
      </c>
      <c r="M11" s="91">
        <f>L11+E11</f>
        <v>0.6</v>
      </c>
      <c r="N11" s="90">
        <f>M11+E11</f>
        <v>0.66666666666666663</v>
      </c>
      <c r="O11" s="90">
        <f>N11+E11</f>
        <v>0.73333333333333328</v>
      </c>
      <c r="P11" s="92">
        <f>O11+E11</f>
        <v>0.79999999999999993</v>
      </c>
    </row>
    <row r="12" spans="2:19" x14ac:dyDescent="0.25">
      <c r="B12" s="216"/>
      <c r="C12" s="81" t="s">
        <v>7</v>
      </c>
      <c r="D12" s="82">
        <v>0.8</v>
      </c>
      <c r="E12" s="89" t="s">
        <v>10</v>
      </c>
      <c r="F12" s="90" t="s">
        <v>11</v>
      </c>
      <c r="G12" s="93" t="s">
        <v>8</v>
      </c>
      <c r="H12" s="90" t="s">
        <v>12</v>
      </c>
      <c r="I12" s="90" t="s">
        <v>13</v>
      </c>
      <c r="J12" s="93" t="s">
        <v>14</v>
      </c>
      <c r="K12" s="90" t="s">
        <v>15</v>
      </c>
      <c r="L12" s="90" t="s">
        <v>16</v>
      </c>
      <c r="M12" s="93" t="s">
        <v>17</v>
      </c>
      <c r="N12" s="90" t="s">
        <v>18</v>
      </c>
      <c r="O12" s="90" t="s">
        <v>19</v>
      </c>
      <c r="P12" s="94" t="s">
        <v>32</v>
      </c>
    </row>
    <row r="13" spans="2:19" x14ac:dyDescent="0.25">
      <c r="B13" s="216" t="s">
        <v>2</v>
      </c>
      <c r="C13" s="87" t="s">
        <v>6</v>
      </c>
      <c r="D13" s="88">
        <v>0.5</v>
      </c>
      <c r="E13" s="89">
        <f>D13/12</f>
        <v>4.1666666666666664E-2</v>
      </c>
      <c r="F13" s="90">
        <f>SUM(D13/12)+E13</f>
        <v>8.3333333333333329E-2</v>
      </c>
      <c r="G13" s="91">
        <f>E13+F13</f>
        <v>0.125</v>
      </c>
      <c r="H13" s="90">
        <f>G13+E13</f>
        <v>0.16666666666666666</v>
      </c>
      <c r="I13" s="90">
        <f>H13+E13</f>
        <v>0.20833333333333331</v>
      </c>
      <c r="J13" s="91">
        <f>I13+E13</f>
        <v>0.24999999999999997</v>
      </c>
      <c r="K13" s="90">
        <f>J13+E13</f>
        <v>0.29166666666666663</v>
      </c>
      <c r="L13" s="90">
        <f>K13+E13</f>
        <v>0.33333333333333331</v>
      </c>
      <c r="M13" s="91">
        <f>L13+E13</f>
        <v>0.375</v>
      </c>
      <c r="N13" s="90">
        <f>M13+E13</f>
        <v>0.41666666666666669</v>
      </c>
      <c r="O13" s="90">
        <f>N13+E13</f>
        <v>0.45833333333333337</v>
      </c>
      <c r="P13" s="92">
        <f>O13+E13</f>
        <v>0.5</v>
      </c>
    </row>
    <row r="14" spans="2:19" x14ac:dyDescent="0.25">
      <c r="B14" s="216"/>
      <c r="C14" s="81" t="s">
        <v>7</v>
      </c>
      <c r="D14" s="82">
        <v>0.5</v>
      </c>
      <c r="E14" s="83" t="s">
        <v>20</v>
      </c>
      <c r="F14" s="84" t="s">
        <v>21</v>
      </c>
      <c r="G14" s="85" t="s">
        <v>22</v>
      </c>
      <c r="H14" s="84" t="s">
        <v>23</v>
      </c>
      <c r="I14" s="84" t="s">
        <v>25</v>
      </c>
      <c r="J14" s="85" t="s">
        <v>26</v>
      </c>
      <c r="K14" s="84" t="s">
        <v>24</v>
      </c>
      <c r="L14" s="84" t="s">
        <v>27</v>
      </c>
      <c r="M14" s="85" t="s">
        <v>28</v>
      </c>
      <c r="N14" s="84" t="s">
        <v>29</v>
      </c>
      <c r="O14" s="84" t="s">
        <v>30</v>
      </c>
      <c r="P14" s="86" t="s">
        <v>31</v>
      </c>
    </row>
    <row r="15" spans="2:19" x14ac:dyDescent="0.25">
      <c r="B15" s="216" t="s">
        <v>1</v>
      </c>
      <c r="C15" s="87" t="s">
        <v>6</v>
      </c>
      <c r="D15" s="88">
        <v>0.2</v>
      </c>
      <c r="E15" s="89">
        <f>D15/12</f>
        <v>1.6666666666666666E-2</v>
      </c>
      <c r="F15" s="90">
        <f>SUM(D15/12)+E15</f>
        <v>3.3333333333333333E-2</v>
      </c>
      <c r="G15" s="91">
        <f>F15+E15</f>
        <v>0.05</v>
      </c>
      <c r="H15" s="90">
        <f>G15+E15</f>
        <v>6.6666666666666666E-2</v>
      </c>
      <c r="I15" s="90">
        <f>H15+E15</f>
        <v>8.3333333333333329E-2</v>
      </c>
      <c r="J15" s="91">
        <f>I15+E15</f>
        <v>9.9999999999999992E-2</v>
      </c>
      <c r="K15" s="90">
        <f>J15+E15</f>
        <v>0.11666666666666665</v>
      </c>
      <c r="L15" s="90">
        <f>K15+E15</f>
        <v>0.13333333333333333</v>
      </c>
      <c r="M15" s="91">
        <f>L15+E15</f>
        <v>0.15</v>
      </c>
      <c r="N15" s="90">
        <f>M15+E15</f>
        <v>0.16666666666666666</v>
      </c>
      <c r="O15" s="90">
        <f>N15+E15</f>
        <v>0.18333333333333332</v>
      </c>
      <c r="P15" s="92">
        <f>O15+E15</f>
        <v>0.19999999999999998</v>
      </c>
    </row>
    <row r="16" spans="2:19" x14ac:dyDescent="0.25">
      <c r="B16" s="216"/>
      <c r="C16" s="81" t="s">
        <v>7</v>
      </c>
      <c r="D16" s="82">
        <v>0.2</v>
      </c>
      <c r="E16" s="83" t="s">
        <v>48</v>
      </c>
      <c r="F16" s="84" t="s">
        <v>47</v>
      </c>
      <c r="G16" s="85" t="s">
        <v>49</v>
      </c>
      <c r="H16" s="84" t="s">
        <v>50</v>
      </c>
      <c r="I16" s="84" t="s">
        <v>51</v>
      </c>
      <c r="J16" s="85" t="s">
        <v>52</v>
      </c>
      <c r="K16" s="84" t="s">
        <v>53</v>
      </c>
      <c r="L16" s="84" t="s">
        <v>54</v>
      </c>
      <c r="M16" s="85" t="s">
        <v>55</v>
      </c>
      <c r="N16" s="84" t="s">
        <v>56</v>
      </c>
      <c r="O16" s="84" t="s">
        <v>57</v>
      </c>
      <c r="P16" s="86" t="s">
        <v>33</v>
      </c>
    </row>
    <row r="17" spans="2:19" x14ac:dyDescent="0.25">
      <c r="B17" s="216" t="s">
        <v>3</v>
      </c>
      <c r="C17" s="87" t="s">
        <v>6</v>
      </c>
      <c r="D17" s="88">
        <v>0.5</v>
      </c>
      <c r="E17" s="89">
        <f>D17/12</f>
        <v>4.1666666666666664E-2</v>
      </c>
      <c r="F17" s="90">
        <f>SUM(D17/12)+E17</f>
        <v>8.3333333333333329E-2</v>
      </c>
      <c r="G17" s="91">
        <f>E17+F17</f>
        <v>0.125</v>
      </c>
      <c r="H17" s="90">
        <f>G17+E17</f>
        <v>0.16666666666666666</v>
      </c>
      <c r="I17" s="90">
        <f>H17+E17</f>
        <v>0.20833333333333331</v>
      </c>
      <c r="J17" s="91">
        <f>I17+E17</f>
        <v>0.24999999999999997</v>
      </c>
      <c r="K17" s="90">
        <f>J17+E17</f>
        <v>0.29166666666666663</v>
      </c>
      <c r="L17" s="90">
        <f>K17+E17</f>
        <v>0.33333333333333331</v>
      </c>
      <c r="M17" s="91">
        <f>L17+E17</f>
        <v>0.375</v>
      </c>
      <c r="N17" s="90">
        <f>M17+E17</f>
        <v>0.41666666666666669</v>
      </c>
      <c r="O17" s="90">
        <f>N17+E17</f>
        <v>0.45833333333333337</v>
      </c>
      <c r="P17" s="92">
        <f>O17+E17</f>
        <v>0.5</v>
      </c>
    </row>
    <row r="18" spans="2:19" ht="15.75" thickBot="1" x14ac:dyDescent="0.3">
      <c r="B18" s="231"/>
      <c r="C18" s="95" t="s">
        <v>7</v>
      </c>
      <c r="D18" s="96">
        <v>0.5</v>
      </c>
      <c r="E18" s="97" t="s">
        <v>20</v>
      </c>
      <c r="F18" s="98" t="s">
        <v>21</v>
      </c>
      <c r="G18" s="99" t="s">
        <v>22</v>
      </c>
      <c r="H18" s="98" t="s">
        <v>23</v>
      </c>
      <c r="I18" s="98" t="s">
        <v>25</v>
      </c>
      <c r="J18" s="99" t="s">
        <v>26</v>
      </c>
      <c r="K18" s="98" t="s">
        <v>24</v>
      </c>
      <c r="L18" s="98" t="s">
        <v>27</v>
      </c>
      <c r="M18" s="99" t="s">
        <v>28</v>
      </c>
      <c r="N18" s="98" t="s">
        <v>29</v>
      </c>
      <c r="O18" s="98" t="s">
        <v>30</v>
      </c>
      <c r="P18" s="100" t="s">
        <v>31</v>
      </c>
    </row>
    <row r="19" spans="2:19" ht="15.75" thickBot="1" x14ac:dyDescent="0.3"/>
    <row r="20" spans="2:19" ht="99" customHeight="1" thickBot="1" x14ac:dyDescent="0.35">
      <c r="B20" s="215" t="s">
        <v>148</v>
      </c>
      <c r="C20" s="196"/>
      <c r="D20" s="196"/>
      <c r="E20" s="196"/>
      <c r="F20" s="196"/>
      <c r="G20" s="196"/>
      <c r="H20" s="196"/>
      <c r="I20" s="196"/>
      <c r="J20" s="196"/>
      <c r="K20" s="196"/>
      <c r="L20" s="196"/>
      <c r="M20" s="196"/>
      <c r="N20" s="196"/>
      <c r="O20" s="196"/>
      <c r="P20" s="197"/>
    </row>
    <row r="21" spans="2:19" ht="18.75" x14ac:dyDescent="0.3">
      <c r="B21" s="101"/>
      <c r="C21" s="69"/>
      <c r="D21" s="69"/>
      <c r="E21" s="69"/>
      <c r="F21" s="69"/>
      <c r="G21" s="69"/>
      <c r="H21" s="69"/>
      <c r="I21" s="69"/>
      <c r="J21" s="69"/>
      <c r="K21" s="69"/>
      <c r="L21" s="69"/>
      <c r="M21" s="69"/>
      <c r="N21" s="69"/>
      <c r="O21" s="69"/>
      <c r="P21" s="69"/>
    </row>
    <row r="22" spans="2:19" x14ac:dyDescent="0.25">
      <c r="C22" s="102"/>
      <c r="D22" s="232" t="s">
        <v>65</v>
      </c>
      <c r="E22" s="115">
        <v>7</v>
      </c>
      <c r="F22" s="115">
        <v>8</v>
      </c>
      <c r="G22" s="116">
        <v>9</v>
      </c>
      <c r="H22" s="116">
        <v>10</v>
      </c>
      <c r="I22" s="116">
        <v>11</v>
      </c>
      <c r="J22" s="116">
        <v>12</v>
      </c>
      <c r="K22" s="116">
        <v>1</v>
      </c>
      <c r="L22" s="116">
        <v>2</v>
      </c>
      <c r="M22" s="116">
        <v>3</v>
      </c>
      <c r="N22" s="116">
        <v>4</v>
      </c>
      <c r="O22" s="116">
        <v>5</v>
      </c>
      <c r="P22" s="116">
        <v>6</v>
      </c>
    </row>
    <row r="23" spans="2:19" x14ac:dyDescent="0.25">
      <c r="C23" s="102"/>
      <c r="D23" s="232"/>
      <c r="E23" s="117">
        <f t="shared" ref="E23:P23" si="0">IF(E22=$C26,$D26,(IF(E22=$C27,$D27,1/12)))</f>
        <v>8.3333333333333329E-2</v>
      </c>
      <c r="F23" s="117">
        <f t="shared" si="0"/>
        <v>8.3333333333333329E-2</v>
      </c>
      <c r="G23" s="117">
        <f t="shared" si="0"/>
        <v>8.3333333333333329E-2</v>
      </c>
      <c r="H23" s="117">
        <f t="shared" si="0"/>
        <v>0.25</v>
      </c>
      <c r="I23" s="117">
        <f t="shared" si="0"/>
        <v>8.3333333333333329E-2</v>
      </c>
      <c r="J23" s="117">
        <f t="shared" si="0"/>
        <v>8.3333333333333329E-2</v>
      </c>
      <c r="K23" s="117">
        <f t="shared" si="0"/>
        <v>0.25</v>
      </c>
      <c r="L23" s="117">
        <f t="shared" si="0"/>
        <v>8.3333333333333329E-2</v>
      </c>
      <c r="M23" s="117">
        <f t="shared" si="0"/>
        <v>8.3333333333333329E-2</v>
      </c>
      <c r="N23" s="117">
        <f t="shared" si="0"/>
        <v>8.3333333333333329E-2</v>
      </c>
      <c r="O23" s="117">
        <f t="shared" si="0"/>
        <v>8.3333333333333329E-2</v>
      </c>
      <c r="P23" s="117">
        <f t="shared" si="0"/>
        <v>8.3333333333333329E-2</v>
      </c>
    </row>
    <row r="24" spans="2:19" ht="15.75" thickBot="1" x14ac:dyDescent="0.3">
      <c r="C24" s="102"/>
      <c r="D24" s="232"/>
      <c r="E24" s="117">
        <f t="shared" ref="E24:P24" si="1">IF(F22=$C26,-$D26/3,(IF(F22=$C27,-$D27/3,0)))</f>
        <v>0</v>
      </c>
      <c r="F24" s="117">
        <f t="shared" si="1"/>
        <v>0</v>
      </c>
      <c r="G24" s="117">
        <f t="shared" si="1"/>
        <v>-8.3333333333333329E-2</v>
      </c>
      <c r="H24" s="117">
        <f t="shared" si="1"/>
        <v>0</v>
      </c>
      <c r="I24" s="117">
        <f t="shared" si="1"/>
        <v>0</v>
      </c>
      <c r="J24" s="117">
        <f t="shared" si="1"/>
        <v>-8.3333333333333329E-2</v>
      </c>
      <c r="K24" s="117">
        <f t="shared" si="1"/>
        <v>0</v>
      </c>
      <c r="L24" s="117">
        <f t="shared" si="1"/>
        <v>0</v>
      </c>
      <c r="M24" s="117">
        <f t="shared" si="1"/>
        <v>0</v>
      </c>
      <c r="N24" s="117">
        <f t="shared" si="1"/>
        <v>0</v>
      </c>
      <c r="O24" s="117">
        <f t="shared" si="1"/>
        <v>0</v>
      </c>
      <c r="P24" s="117">
        <f t="shared" si="1"/>
        <v>0</v>
      </c>
    </row>
    <row r="25" spans="2:19" ht="24" thickBot="1" x14ac:dyDescent="0.4">
      <c r="B25" s="103" t="s">
        <v>66</v>
      </c>
      <c r="C25" s="104" t="s">
        <v>67</v>
      </c>
      <c r="D25" s="233"/>
      <c r="E25" s="117">
        <f t="shared" ref="E25:P25" si="2">IF(G22=$C26,-$D26/3,(IF(G22=$C27,-$D27/3,0)))</f>
        <v>0</v>
      </c>
      <c r="F25" s="117">
        <f t="shared" si="2"/>
        <v>-8.3333333333333329E-2</v>
      </c>
      <c r="G25" s="117">
        <f t="shared" si="2"/>
        <v>0</v>
      </c>
      <c r="H25" s="117">
        <f t="shared" si="2"/>
        <v>0</v>
      </c>
      <c r="I25" s="117">
        <f t="shared" si="2"/>
        <v>-8.3333333333333329E-2</v>
      </c>
      <c r="J25" s="117">
        <f t="shared" si="2"/>
        <v>0</v>
      </c>
      <c r="K25" s="117">
        <f t="shared" si="2"/>
        <v>0</v>
      </c>
      <c r="L25" s="117">
        <f t="shared" si="2"/>
        <v>0</v>
      </c>
      <c r="M25" s="117">
        <f t="shared" si="2"/>
        <v>0</v>
      </c>
      <c r="N25" s="117">
        <f t="shared" si="2"/>
        <v>0</v>
      </c>
      <c r="O25" s="117">
        <f t="shared" si="2"/>
        <v>0</v>
      </c>
      <c r="P25" s="117">
        <f t="shared" si="2"/>
        <v>0</v>
      </c>
    </row>
    <row r="26" spans="2:19" ht="29.25" customHeight="1" x14ac:dyDescent="0.25">
      <c r="B26" s="217" t="s">
        <v>64</v>
      </c>
      <c r="C26" s="105">
        <v>10</v>
      </c>
      <c r="D26" s="106">
        <v>0.25</v>
      </c>
      <c r="E26" s="107"/>
      <c r="F26" s="107"/>
      <c r="G26" s="107"/>
      <c r="H26" s="107"/>
      <c r="I26" s="107"/>
      <c r="J26" s="107"/>
      <c r="K26" s="107"/>
      <c r="L26" s="107"/>
      <c r="M26" s="107"/>
      <c r="N26" s="107"/>
      <c r="O26" s="107"/>
      <c r="P26" s="107"/>
    </row>
    <row r="27" spans="2:19" ht="33.75" customHeight="1" thickBot="1" x14ac:dyDescent="0.3">
      <c r="B27" s="218"/>
      <c r="C27" s="108">
        <v>1</v>
      </c>
      <c r="D27" s="109">
        <v>0.25</v>
      </c>
      <c r="E27" s="117">
        <f>SUM(E23:E25)</f>
        <v>8.3333333333333329E-2</v>
      </c>
      <c r="F27" s="117">
        <f t="shared" ref="F27:P27" si="3">SUM(F23:F25)</f>
        <v>0</v>
      </c>
      <c r="G27" s="117">
        <f t="shared" si="3"/>
        <v>0</v>
      </c>
      <c r="H27" s="117">
        <f t="shared" si="3"/>
        <v>0.25</v>
      </c>
      <c r="I27" s="117">
        <f t="shared" si="3"/>
        <v>0</v>
      </c>
      <c r="J27" s="117">
        <f t="shared" si="3"/>
        <v>0</v>
      </c>
      <c r="K27" s="117">
        <f t="shared" si="3"/>
        <v>0.25</v>
      </c>
      <c r="L27" s="117">
        <f t="shared" si="3"/>
        <v>8.3333333333333329E-2</v>
      </c>
      <c r="M27" s="117">
        <f t="shared" si="3"/>
        <v>8.3333333333333329E-2</v>
      </c>
      <c r="N27" s="117">
        <f t="shared" si="3"/>
        <v>8.3333333333333329E-2</v>
      </c>
      <c r="O27" s="117">
        <f t="shared" si="3"/>
        <v>8.3333333333333329E-2</v>
      </c>
      <c r="P27" s="117">
        <f t="shared" si="3"/>
        <v>8.3333333333333329E-2</v>
      </c>
    </row>
    <row r="28" spans="2:19" ht="15.75" thickBot="1" x14ac:dyDescent="0.3"/>
    <row r="29" spans="2:19" ht="15.75" thickBot="1" x14ac:dyDescent="0.3">
      <c r="B29" s="227" t="s">
        <v>63</v>
      </c>
      <c r="C29" s="225" t="s">
        <v>46</v>
      </c>
      <c r="D29" s="223" t="s">
        <v>59</v>
      </c>
      <c r="E29" s="220" t="s">
        <v>60</v>
      </c>
      <c r="F29" s="221"/>
      <c r="G29" s="221"/>
      <c r="H29" s="221"/>
      <c r="I29" s="221"/>
      <c r="J29" s="221"/>
      <c r="K29" s="221"/>
      <c r="L29" s="221"/>
      <c r="M29" s="221"/>
      <c r="N29" s="221"/>
      <c r="O29" s="221"/>
      <c r="P29" s="222"/>
    </row>
    <row r="30" spans="2:19" ht="30" customHeight="1" thickBot="1" x14ac:dyDescent="0.3">
      <c r="B30" s="228"/>
      <c r="C30" s="226"/>
      <c r="D30" s="224"/>
      <c r="E30" s="71">
        <v>44042</v>
      </c>
      <c r="F30" s="72">
        <v>44073</v>
      </c>
      <c r="G30" s="72">
        <v>44104</v>
      </c>
      <c r="H30" s="72">
        <v>44134</v>
      </c>
      <c r="I30" s="72">
        <v>44165</v>
      </c>
      <c r="J30" s="72">
        <v>44195</v>
      </c>
      <c r="K30" s="72">
        <v>44226</v>
      </c>
      <c r="L30" s="72">
        <v>44255</v>
      </c>
      <c r="M30" s="72">
        <v>44285</v>
      </c>
      <c r="N30" s="72">
        <v>44316</v>
      </c>
      <c r="O30" s="72">
        <v>44346</v>
      </c>
      <c r="P30" s="73">
        <v>44377</v>
      </c>
      <c r="R30" s="74"/>
      <c r="S30" s="74"/>
    </row>
    <row r="31" spans="2:19" x14ac:dyDescent="0.25">
      <c r="B31" s="110" t="s">
        <v>0</v>
      </c>
      <c r="C31" s="75" t="s">
        <v>61</v>
      </c>
      <c r="D31" s="127">
        <v>1</v>
      </c>
      <c r="E31" s="128">
        <f>$D31*E$27</f>
        <v>8.3333333333333329E-2</v>
      </c>
      <c r="F31" s="129">
        <f>$D31*F$27+E31</f>
        <v>8.3333333333333329E-2</v>
      </c>
      <c r="G31" s="130">
        <f t="shared" ref="G31:P35" si="4">$D31*G$27+F31</f>
        <v>8.3333333333333329E-2</v>
      </c>
      <c r="H31" s="131">
        <f t="shared" si="4"/>
        <v>0.33333333333333331</v>
      </c>
      <c r="I31" s="129">
        <f t="shared" si="4"/>
        <v>0.33333333333333331</v>
      </c>
      <c r="J31" s="130">
        <f t="shared" si="4"/>
        <v>0.33333333333333331</v>
      </c>
      <c r="K31" s="131">
        <f t="shared" si="4"/>
        <v>0.58333333333333326</v>
      </c>
      <c r="L31" s="129">
        <f t="shared" si="4"/>
        <v>0.66666666666666663</v>
      </c>
      <c r="M31" s="130">
        <f t="shared" si="4"/>
        <v>0.75</v>
      </c>
      <c r="N31" s="129">
        <f t="shared" si="4"/>
        <v>0.83333333333333337</v>
      </c>
      <c r="O31" s="129">
        <f t="shared" si="4"/>
        <v>0.91666666666666674</v>
      </c>
      <c r="P31" s="132">
        <f t="shared" si="4"/>
        <v>1</v>
      </c>
    </row>
    <row r="32" spans="2:19" x14ac:dyDescent="0.25">
      <c r="B32" s="111" t="s">
        <v>4</v>
      </c>
      <c r="C32" s="75" t="s">
        <v>61</v>
      </c>
      <c r="D32" s="133">
        <v>0.8</v>
      </c>
      <c r="E32" s="128">
        <f>$D32*E$27</f>
        <v>6.6666666666666666E-2</v>
      </c>
      <c r="F32" s="129">
        <f>$D32*F$27+E32</f>
        <v>6.6666666666666666E-2</v>
      </c>
      <c r="G32" s="130">
        <f t="shared" si="4"/>
        <v>6.6666666666666666E-2</v>
      </c>
      <c r="H32" s="129">
        <f t="shared" si="4"/>
        <v>0.26666666666666666</v>
      </c>
      <c r="I32" s="129">
        <f t="shared" si="4"/>
        <v>0.26666666666666666</v>
      </c>
      <c r="J32" s="130">
        <f t="shared" si="4"/>
        <v>0.26666666666666666</v>
      </c>
      <c r="K32" s="129">
        <f t="shared" si="4"/>
        <v>0.46666666666666667</v>
      </c>
      <c r="L32" s="129">
        <f t="shared" si="4"/>
        <v>0.53333333333333333</v>
      </c>
      <c r="M32" s="130">
        <f t="shared" si="4"/>
        <v>0.6</v>
      </c>
      <c r="N32" s="129">
        <f t="shared" si="4"/>
        <v>0.66666666666666663</v>
      </c>
      <c r="O32" s="129">
        <f t="shared" si="4"/>
        <v>0.73333333333333328</v>
      </c>
      <c r="P32" s="132">
        <f t="shared" si="4"/>
        <v>0.79999999999999993</v>
      </c>
    </row>
    <row r="33" spans="2:16" x14ac:dyDescent="0.25">
      <c r="B33" s="111" t="s">
        <v>2</v>
      </c>
      <c r="C33" s="75" t="s">
        <v>61</v>
      </c>
      <c r="D33" s="133">
        <v>0.5</v>
      </c>
      <c r="E33" s="128">
        <f>$D33*E$27</f>
        <v>4.1666666666666664E-2</v>
      </c>
      <c r="F33" s="129">
        <f>$D33*F$27+E33</f>
        <v>4.1666666666666664E-2</v>
      </c>
      <c r="G33" s="130">
        <f t="shared" si="4"/>
        <v>4.1666666666666664E-2</v>
      </c>
      <c r="H33" s="129">
        <f t="shared" si="4"/>
        <v>0.16666666666666666</v>
      </c>
      <c r="I33" s="129">
        <f t="shared" si="4"/>
        <v>0.16666666666666666</v>
      </c>
      <c r="J33" s="130">
        <f t="shared" si="4"/>
        <v>0.16666666666666666</v>
      </c>
      <c r="K33" s="129">
        <f t="shared" si="4"/>
        <v>0.29166666666666663</v>
      </c>
      <c r="L33" s="129">
        <f t="shared" si="4"/>
        <v>0.33333333333333331</v>
      </c>
      <c r="M33" s="130">
        <f t="shared" si="4"/>
        <v>0.375</v>
      </c>
      <c r="N33" s="129">
        <f t="shared" si="4"/>
        <v>0.41666666666666669</v>
      </c>
      <c r="O33" s="129">
        <f t="shared" si="4"/>
        <v>0.45833333333333337</v>
      </c>
      <c r="P33" s="132">
        <f t="shared" si="4"/>
        <v>0.5</v>
      </c>
    </row>
    <row r="34" spans="2:16" x14ac:dyDescent="0.25">
      <c r="B34" s="111" t="s">
        <v>1</v>
      </c>
      <c r="C34" s="75" t="s">
        <v>61</v>
      </c>
      <c r="D34" s="133">
        <v>0.2</v>
      </c>
      <c r="E34" s="128">
        <f>$D34*E$27</f>
        <v>1.6666666666666666E-2</v>
      </c>
      <c r="F34" s="129">
        <f>$D34*F$27+E34</f>
        <v>1.6666666666666666E-2</v>
      </c>
      <c r="G34" s="130">
        <f t="shared" si="4"/>
        <v>1.6666666666666666E-2</v>
      </c>
      <c r="H34" s="129">
        <f t="shared" si="4"/>
        <v>6.6666666666666666E-2</v>
      </c>
      <c r="I34" s="129">
        <f t="shared" si="4"/>
        <v>6.6666666666666666E-2</v>
      </c>
      <c r="J34" s="130">
        <f t="shared" si="4"/>
        <v>6.6666666666666666E-2</v>
      </c>
      <c r="K34" s="129">
        <f t="shared" si="4"/>
        <v>0.11666666666666667</v>
      </c>
      <c r="L34" s="129">
        <f t="shared" si="4"/>
        <v>0.13333333333333333</v>
      </c>
      <c r="M34" s="130">
        <f t="shared" si="4"/>
        <v>0.15</v>
      </c>
      <c r="N34" s="129">
        <f t="shared" si="4"/>
        <v>0.16666666666666666</v>
      </c>
      <c r="O34" s="129">
        <f t="shared" si="4"/>
        <v>0.18333333333333332</v>
      </c>
      <c r="P34" s="132">
        <f t="shared" si="4"/>
        <v>0.19999999999999998</v>
      </c>
    </row>
    <row r="35" spans="2:16" ht="15.75" thickBot="1" x14ac:dyDescent="0.3">
      <c r="B35" s="112" t="s">
        <v>3</v>
      </c>
      <c r="C35" s="113" t="s">
        <v>61</v>
      </c>
      <c r="D35" s="134">
        <v>0.5</v>
      </c>
      <c r="E35" s="135">
        <f>$D35*E$27</f>
        <v>4.1666666666666664E-2</v>
      </c>
      <c r="F35" s="136">
        <f>$D35*F$27+E35</f>
        <v>4.1666666666666664E-2</v>
      </c>
      <c r="G35" s="137">
        <f t="shared" si="4"/>
        <v>4.1666666666666664E-2</v>
      </c>
      <c r="H35" s="136">
        <f t="shared" si="4"/>
        <v>0.16666666666666666</v>
      </c>
      <c r="I35" s="136">
        <f t="shared" si="4"/>
        <v>0.16666666666666666</v>
      </c>
      <c r="J35" s="137">
        <f t="shared" si="4"/>
        <v>0.16666666666666666</v>
      </c>
      <c r="K35" s="136">
        <f t="shared" si="4"/>
        <v>0.29166666666666663</v>
      </c>
      <c r="L35" s="136">
        <f t="shared" si="4"/>
        <v>0.33333333333333331</v>
      </c>
      <c r="M35" s="137">
        <f t="shared" si="4"/>
        <v>0.375</v>
      </c>
      <c r="N35" s="136">
        <f t="shared" si="4"/>
        <v>0.41666666666666669</v>
      </c>
      <c r="O35" s="136">
        <f t="shared" si="4"/>
        <v>0.45833333333333337</v>
      </c>
      <c r="P35" s="138">
        <f t="shared" si="4"/>
        <v>0.5</v>
      </c>
    </row>
    <row r="38" spans="2:16" ht="15.75" thickBot="1" x14ac:dyDescent="0.3"/>
    <row r="39" spans="2:16" ht="62.25" customHeight="1" thickBot="1" x14ac:dyDescent="0.3">
      <c r="B39" s="114" t="s">
        <v>5</v>
      </c>
      <c r="C39" s="229" t="s">
        <v>99</v>
      </c>
      <c r="D39" s="230"/>
    </row>
    <row r="40" spans="2:16" ht="15.75" thickBot="1" x14ac:dyDescent="0.3"/>
    <row r="41" spans="2:16" x14ac:dyDescent="0.25">
      <c r="C41" s="64" t="s">
        <v>141</v>
      </c>
    </row>
    <row r="42" spans="2:16" x14ac:dyDescent="0.25">
      <c r="C42" s="65" t="s">
        <v>142</v>
      </c>
    </row>
    <row r="43" spans="2:16" ht="15.75" thickBot="1" x14ac:dyDescent="0.3">
      <c r="C43" s="66" t="s">
        <v>149</v>
      </c>
    </row>
  </sheetData>
  <sheetProtection algorithmName="SHA-512" hashValue="AfFXwmnFsFPD/1m2QxDaX85SkTc3vWa7h76ra5aKnv7ZUBapNZXWNjzThKbZHIR5oKwF0pk3uEa0yB9f0CA2Lg==" saltValue="vCPMoFnjMe69hja2qyEvWA==" spinCount="100000" sheet="1" objects="1" scenarios="1"/>
  <mergeCells count="18">
    <mergeCell ref="C39:D39"/>
    <mergeCell ref="C29:C30"/>
    <mergeCell ref="D29:D30"/>
    <mergeCell ref="E29:P29"/>
    <mergeCell ref="B13:B14"/>
    <mergeCell ref="B15:B16"/>
    <mergeCell ref="B17:B18"/>
    <mergeCell ref="B29:B30"/>
    <mergeCell ref="D22:D25"/>
    <mergeCell ref="B20:P20"/>
    <mergeCell ref="B5:P5"/>
    <mergeCell ref="B11:B12"/>
    <mergeCell ref="B26:B27"/>
    <mergeCell ref="B9:B10"/>
    <mergeCell ref="E7:P7"/>
    <mergeCell ref="D7:D8"/>
    <mergeCell ref="C7:C8"/>
    <mergeCell ref="B7:B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03AC4B-3B18-4816-AE8D-3D9FA9AD6A5C}"/>
</file>

<file path=customXml/itemProps2.xml><?xml version="1.0" encoding="utf-8"?>
<ds:datastoreItem xmlns:ds="http://schemas.openxmlformats.org/officeDocument/2006/customXml" ds:itemID="{495CAB75-BB0A-4BCB-855D-4A12956D66CE}"/>
</file>

<file path=customXml/itemProps3.xml><?xml version="1.0" encoding="utf-8"?>
<ds:datastoreItem xmlns:ds="http://schemas.openxmlformats.org/officeDocument/2006/customXml" ds:itemID="{5293B9B1-F4C8-46E7-A8EE-15CE5B742D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Summary of Benchmarks</vt:lpstr>
      <vt:lpstr>DCEO FUR Calc</vt:lpstr>
      <vt:lpstr>Benchmark Progress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Jaeger, Bethany</dc:creator>
  <cp:lastModifiedBy>Parrish, Mitch</cp:lastModifiedBy>
  <dcterms:created xsi:type="dcterms:W3CDTF">2021-04-19T20:25:45Z</dcterms:created>
  <dcterms:modified xsi:type="dcterms:W3CDTF">2021-08-13T16:47:09Z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ies>
</file>