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3.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5.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6.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G:\Consult\DCEO - Workforce Technical Assistance\WIOA\Fiscal Technical Assistance to LWIAs\Fiscal Toolkit - FINAL\"/>
    </mc:Choice>
  </mc:AlternateContent>
  <xr:revisionPtr revIDLastSave="0" documentId="8_{CA3FD3CE-5D3F-4D9C-A66F-FDBF95F80A77}" xr6:coauthVersionLast="47" xr6:coauthVersionMax="47" xr10:uidLastSave="{00000000-0000-0000-0000-000000000000}"/>
  <bookViews>
    <workbookView xWindow="28680" yWindow="-120" windowWidth="29040" windowHeight="15840" tabRatio="773" xr2:uid="{2485DF07-38DF-4F07-9125-BB7FDCD854C2}"/>
  </bookViews>
  <sheets>
    <sheet name="Instructions" sheetId="8" r:id="rId1"/>
    <sheet name="Dashboard" sheetId="7" r:id="rId2"/>
    <sheet name="Data Entry Tab"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 i="6" l="1"/>
  <c r="N51" i="6" s="1"/>
  <c r="N49" i="6"/>
  <c r="N48" i="6"/>
  <c r="N47" i="6"/>
  <c r="N46" i="6"/>
  <c r="N45" i="6"/>
  <c r="N44" i="6"/>
  <c r="N43" i="6"/>
  <c r="M41" i="6"/>
  <c r="N41" i="6" s="1"/>
  <c r="N39" i="6"/>
  <c r="N38" i="6"/>
  <c r="N37" i="6"/>
  <c r="N36" i="6"/>
  <c r="N35" i="6"/>
  <c r="N34" i="6"/>
  <c r="N33" i="6"/>
  <c r="D10" i="6"/>
  <c r="D11" i="6"/>
  <c r="D12" i="6"/>
  <c r="D13" i="6"/>
  <c r="D16" i="6"/>
  <c r="D17" i="6"/>
  <c r="D18" i="6"/>
  <c r="D19" i="6"/>
  <c r="D20" i="6"/>
  <c r="E100" i="6"/>
  <c r="D100" i="6"/>
  <c r="C100" i="6" s="1"/>
  <c r="E99" i="6"/>
  <c r="D99" i="6"/>
  <c r="I53" i="6"/>
  <c r="J53" i="6" s="1"/>
  <c r="G53" i="6"/>
  <c r="H53" i="6" s="1"/>
  <c r="E53" i="6"/>
  <c r="F53" i="6" s="1"/>
  <c r="H22" i="6"/>
  <c r="H51" i="6"/>
  <c r="D85" i="6" s="1"/>
  <c r="H49" i="6"/>
  <c r="H48" i="6"/>
  <c r="H47" i="6"/>
  <c r="H46" i="6"/>
  <c r="H45" i="6"/>
  <c r="H44" i="6"/>
  <c r="H43" i="6"/>
  <c r="H41" i="6"/>
  <c r="H39" i="6"/>
  <c r="H38" i="6"/>
  <c r="H37" i="6"/>
  <c r="H36" i="6"/>
  <c r="H35" i="6"/>
  <c r="H34" i="6"/>
  <c r="H33" i="6"/>
  <c r="H31" i="6"/>
  <c r="H30" i="6"/>
  <c r="H28" i="6"/>
  <c r="H27" i="6"/>
  <c r="H26" i="6"/>
  <c r="H25" i="6"/>
  <c r="H24" i="6"/>
  <c r="H20" i="6"/>
  <c r="H19" i="6"/>
  <c r="H18" i="6"/>
  <c r="H17" i="6"/>
  <c r="H16" i="6"/>
  <c r="H14" i="6"/>
  <c r="H13" i="6"/>
  <c r="H12" i="6"/>
  <c r="H11" i="6"/>
  <c r="H10" i="6"/>
  <c r="D49" i="6"/>
  <c r="D48" i="6"/>
  <c r="D47" i="6"/>
  <c r="D46" i="6"/>
  <c r="D45" i="6"/>
  <c r="D44" i="6"/>
  <c r="D43" i="6"/>
  <c r="D39" i="6"/>
  <c r="D38" i="6"/>
  <c r="D37" i="6"/>
  <c r="D36" i="6"/>
  <c r="D35" i="6"/>
  <c r="D34" i="6"/>
  <c r="D33" i="6"/>
  <c r="D28" i="6"/>
  <c r="D27" i="6"/>
  <c r="D26" i="6"/>
  <c r="D25" i="6"/>
  <c r="D24" i="6"/>
  <c r="C51" i="6"/>
  <c r="D51" i="6" s="1"/>
  <c r="G62" i="6" s="1"/>
  <c r="C41" i="6"/>
  <c r="N12" i="6" s="1"/>
  <c r="O14" i="7" s="1"/>
  <c r="C30" i="6"/>
  <c r="N11" i="6" s="1"/>
  <c r="O13" i="7" s="1"/>
  <c r="C22" i="6"/>
  <c r="D22" i="6" s="1"/>
  <c r="C14" i="6"/>
  <c r="D14" i="6" s="1"/>
  <c r="J51" i="6"/>
  <c r="F51" i="6"/>
  <c r="G65" i="6" s="1"/>
  <c r="F32" i="7" s="1"/>
  <c r="J49" i="6"/>
  <c r="F49" i="6"/>
  <c r="J48" i="6"/>
  <c r="F48" i="6"/>
  <c r="J47" i="6"/>
  <c r="F47" i="6"/>
  <c r="J46" i="6"/>
  <c r="F46" i="6"/>
  <c r="J45" i="6"/>
  <c r="F45" i="6"/>
  <c r="J44" i="6"/>
  <c r="F44" i="6"/>
  <c r="J43" i="6"/>
  <c r="F43" i="6"/>
  <c r="J41" i="6"/>
  <c r="F41" i="6"/>
  <c r="F65" i="6" s="1"/>
  <c r="E32" i="7" s="1"/>
  <c r="J39" i="6"/>
  <c r="F39" i="6"/>
  <c r="J38" i="6"/>
  <c r="F38" i="6"/>
  <c r="J37" i="6"/>
  <c r="F37" i="6"/>
  <c r="J36" i="6"/>
  <c r="F36" i="6"/>
  <c r="J35" i="6"/>
  <c r="F35" i="6"/>
  <c r="J34" i="6"/>
  <c r="F34" i="6"/>
  <c r="J33" i="6"/>
  <c r="F33" i="6"/>
  <c r="J31" i="6"/>
  <c r="F31" i="6"/>
  <c r="I65" i="6" s="1"/>
  <c r="G32" i="7" s="1"/>
  <c r="J30" i="6"/>
  <c r="F30" i="6"/>
  <c r="J28" i="6"/>
  <c r="F28" i="6"/>
  <c r="J27" i="6"/>
  <c r="F27" i="6"/>
  <c r="J26" i="6"/>
  <c r="F26" i="6"/>
  <c r="J25" i="6"/>
  <c r="F25" i="6"/>
  <c r="J24" i="6"/>
  <c r="F24" i="6"/>
  <c r="J22" i="6"/>
  <c r="F22" i="6"/>
  <c r="J20" i="6"/>
  <c r="F20" i="6"/>
  <c r="J19" i="6"/>
  <c r="F19" i="6"/>
  <c r="J18" i="6"/>
  <c r="F18" i="6"/>
  <c r="J17" i="6"/>
  <c r="F17" i="6"/>
  <c r="J16" i="6"/>
  <c r="F16" i="6"/>
  <c r="J14" i="6"/>
  <c r="F14" i="6"/>
  <c r="J13" i="6"/>
  <c r="F13" i="6"/>
  <c r="J12" i="6"/>
  <c r="F12" i="6"/>
  <c r="J11" i="6"/>
  <c r="F11" i="6"/>
  <c r="J10" i="6"/>
  <c r="F10" i="6"/>
  <c r="C99" i="6" l="1"/>
  <c r="C101" i="6" s="1"/>
  <c r="C84" i="6"/>
  <c r="C85" i="6"/>
  <c r="D84" i="6"/>
  <c r="G66" i="6"/>
  <c r="G64" i="6"/>
  <c r="F29" i="7"/>
  <c r="F31" i="7" s="1"/>
  <c r="N13" i="6"/>
  <c r="O15" i="7" s="1"/>
  <c r="D41" i="6"/>
  <c r="F62" i="6" s="1"/>
  <c r="E29" i="7" s="1"/>
  <c r="N10" i="6"/>
  <c r="O12" i="7" s="1"/>
  <c r="N9" i="6"/>
  <c r="O11" i="7" s="1"/>
  <c r="C53" i="6"/>
  <c r="I71" i="6"/>
  <c r="C31" i="6"/>
  <c r="D31" i="6" s="1"/>
  <c r="I62" i="6" s="1"/>
  <c r="D30" i="6"/>
  <c r="F71" i="6"/>
  <c r="G71" i="6"/>
  <c r="G72" i="6" s="1"/>
  <c r="F72" i="6" l="1"/>
  <c r="D53" i="6"/>
  <c r="N14" i="6"/>
  <c r="O16" i="7" s="1"/>
  <c r="F33" i="7"/>
  <c r="F66" i="6"/>
  <c r="E31" i="7"/>
  <c r="E33" i="7"/>
  <c r="F64" i="6"/>
  <c r="I72" i="6"/>
  <c r="I64" i="6"/>
  <c r="G29" i="7"/>
  <c r="I66" i="6"/>
  <c r="F69" i="6"/>
  <c r="F70" i="6" s="1"/>
  <c r="I69" i="6"/>
  <c r="I70" i="6" s="1"/>
  <c r="I67" i="6"/>
  <c r="I68" i="6" s="1"/>
  <c r="F67" i="6"/>
  <c r="F68" i="6" s="1"/>
  <c r="D86" i="6"/>
  <c r="E85" i="6"/>
  <c r="E84" i="6"/>
  <c r="C86" i="6"/>
  <c r="G69" i="6"/>
  <c r="G70" i="6" s="1"/>
  <c r="G67" i="6"/>
  <c r="G68" i="6" s="1"/>
  <c r="G31" i="7" l="1"/>
  <c r="G33" i="7"/>
  <c r="E86" i="6"/>
</calcChain>
</file>

<file path=xl/sharedStrings.xml><?xml version="1.0" encoding="utf-8"?>
<sst xmlns="http://schemas.openxmlformats.org/spreadsheetml/2006/main" count="175" uniqueCount="98">
  <si>
    <t>GRS Line Item</t>
  </si>
  <si>
    <t>Budget</t>
  </si>
  <si>
    <t>Salary</t>
  </si>
  <si>
    <t>Fringe</t>
  </si>
  <si>
    <t>Other</t>
  </si>
  <si>
    <t>Total Admin</t>
  </si>
  <si>
    <t>Direct Training</t>
  </si>
  <si>
    <t>Work Based Training</t>
  </si>
  <si>
    <t xml:space="preserve">Total YIS </t>
  </si>
  <si>
    <t>Total YOS</t>
  </si>
  <si>
    <t>Total YIS and YOS</t>
  </si>
  <si>
    <t>Direct Training Cost - ITA</t>
  </si>
  <si>
    <t>Direct Training Cost - Other</t>
  </si>
  <si>
    <t>Direct Training Cost - Sup Svc</t>
  </si>
  <si>
    <t>Total Adult</t>
  </si>
  <si>
    <t>Total Dislocated Worker</t>
  </si>
  <si>
    <t>Admin</t>
  </si>
  <si>
    <t>Youth In School</t>
  </si>
  <si>
    <t>Youth Out of School</t>
  </si>
  <si>
    <t>Adult</t>
  </si>
  <si>
    <t>Dislocated Worker</t>
  </si>
  <si>
    <t>Total</t>
  </si>
  <si>
    <t>BUDGET</t>
  </si>
  <si>
    <t>OBLIGATIONS</t>
  </si>
  <si>
    <t>As of the current reporting period, the actual costs plus obligations are as follows:</t>
  </si>
  <si>
    <t>Actual %</t>
  </si>
  <si>
    <t>Total Budget (in Thousands)</t>
  </si>
  <si>
    <t>Required 80% (in Thousands)</t>
  </si>
  <si>
    <t>Actual $ (in Thousands)</t>
  </si>
  <si>
    <t>Ties to GRS</t>
  </si>
  <si>
    <t>(in Thousands)</t>
  </si>
  <si>
    <t>(combined In School &amp; Out of School)</t>
  </si>
  <si>
    <t>Youth</t>
  </si>
  <si>
    <t>HIDE THIS ROW</t>
  </si>
  <si>
    <t>Required %</t>
  </si>
  <si>
    <t>Expenses</t>
  </si>
  <si>
    <t>Accruals</t>
  </si>
  <si>
    <t>Obligations</t>
  </si>
  <si>
    <t>Required</t>
  </si>
  <si>
    <t>Obligations &amp; Exp Actual %</t>
  </si>
  <si>
    <t>Obigations Actual %</t>
  </si>
  <si>
    <t>Expense Actual %</t>
  </si>
  <si>
    <t>Accruals Actual %</t>
  </si>
  <si>
    <t>Obligations &amp; Expense Required %</t>
  </si>
  <si>
    <t>DIRECT TRAINING</t>
  </si>
  <si>
    <t>Total Expenses</t>
  </si>
  <si>
    <t>Required Training %</t>
  </si>
  <si>
    <t>Actual Direct Training %</t>
  </si>
  <si>
    <t xml:space="preserve">The grant requires that the LWIA must obligate a minimum of 80% of the amount of youth, adult and dislocated worker funds each program year by June 30 or face a loss of grant funds (after subtracting 10% from each funding stream for administration). </t>
  </si>
  <si>
    <t>Data reported as of:</t>
  </si>
  <si>
    <t>Dashboard updated:</t>
  </si>
  <si>
    <t>Obligations &amp; Expenses (includes Accruals)</t>
  </si>
  <si>
    <t>Column C</t>
  </si>
  <si>
    <t>Column F</t>
  </si>
  <si>
    <t>Column H</t>
  </si>
  <si>
    <t>Column J -H</t>
  </si>
  <si>
    <t>Column F - J</t>
  </si>
  <si>
    <t>Row 37</t>
  </si>
  <si>
    <t>Row 47</t>
  </si>
  <si>
    <t>Row 27</t>
  </si>
  <si>
    <t>R62/R59</t>
  </si>
  <si>
    <t>WORKFORCE BOARD</t>
  </si>
  <si>
    <t>The budget for the WIOA 20 Grant (20-681XXX) is $x,xxx,xxx. This is a 2-year grant from 7/1/20 to 6/30/22.</t>
  </si>
  <si>
    <t>Required Percentage</t>
  </si>
  <si>
    <t>Adult Obligations &amp; Expenses Actual Percentage</t>
  </si>
  <si>
    <t>Dislocated Worker Obligations &amp; Actual Percentage</t>
  </si>
  <si>
    <t>Youth Obligations &amp; Actual Percentage</t>
  </si>
  <si>
    <t>Adult Actual Direct Training Percentage</t>
  </si>
  <si>
    <t>Dislocated Worker Actual Direct Training Percentage</t>
  </si>
  <si>
    <t xml:space="preserve">Combined Adult &amp; Dislocated Worker </t>
  </si>
  <si>
    <t>YIS</t>
  </si>
  <si>
    <t>YOS</t>
  </si>
  <si>
    <t>“WIOA and 20 CFR § 681.590(a) require that a minimum of 20 percent of local area funds for the Title I Youth program be spent on work experience. As explained in 20 CFR § 681.590(b), local area administrative costs are not subject to the 20 percent minimum work experience expenditure requirement. Leveraged resources cannot be used to fulfill any part of the 20 percent minimum.”</t>
  </si>
  <si>
    <t>WORK BASED TRAINING</t>
  </si>
  <si>
    <t>Instructions</t>
  </si>
  <si>
    <t>Prior Grant Expenses, Accruals, &amp; Obligations</t>
  </si>
  <si>
    <t>KEY</t>
  </si>
  <si>
    <t>Data from LWIA accounting system(s) and applicable GRS line items as of March 2021.</t>
  </si>
  <si>
    <t>Formula</t>
  </si>
  <si>
    <t>Enter a Subtotal of Expenses and Accruals</t>
  </si>
  <si>
    <t xml:space="preserve">Enter Total Expenditures </t>
  </si>
  <si>
    <t>Enter Annually</t>
  </si>
  <si>
    <t>Update Before Each WIB Meeting</t>
  </si>
  <si>
    <t>Enter a Subtotal of Expenses, Accruals, &amp; Obligations</t>
  </si>
  <si>
    <t>Copy from your GRS reporting worksheets or manually enter amounts into Columns C, E, G, I, M. Rows 6 - 49. Everything else should auto update.</t>
  </si>
  <si>
    <t xml:space="preserve">The grant requires that by June 30, at least 50% of the Actual Expenses of the combined Adult and Dislocated Worker funding streams (from prior year grant funds and current year grant funds) are spent on Direct Training. Below are the % through the current reporting period. </t>
  </si>
  <si>
    <t>Manually Enter Data</t>
  </si>
  <si>
    <t>This table and graph includes WBL, which is an allowable cost and should be counted towards the direct training expenditure.
This table also reflects two years of grant funds, pulled from Columns H and N.</t>
  </si>
  <si>
    <t xml:space="preserve">Update the Table in Rows 33-49 before Each WIB Meeting </t>
  </si>
  <si>
    <t>Adult and Dislocated Worker Combined</t>
  </si>
  <si>
    <t>The Dashboard for the Local Workforce Board Report allows local areas to input real-time data for programs, including budget amounts, expenses, obligations, and accruals. The Data Entry Tab in this workbook populates high-level data and charts on the Dashboard Tab to allow local areas to easily report the status of progress toward meeting DCEO benchmarks for expenditures and obligations by funding stream.</t>
  </si>
  <si>
    <t>Update the Dashboard before each local workforce board meeting. Label the spreadsheets according to the month of the most recent data.</t>
  </si>
  <si>
    <t>Once the manual data has been entered, all graphs, charts and data on the Data Entry Tab and on the Dashboard Tab will auto-populate.</t>
  </si>
  <si>
    <t>Review data and graphs for accuracy and clarity. Describe any assumptions.</t>
  </si>
  <si>
    <t>Youth (In and Out of School)</t>
  </si>
  <si>
    <t>KEY:</t>
  </si>
  <si>
    <r>
      <t xml:space="preserve">NOTE: If any cells that are locked need to be changed, unprotect worksheet with password: </t>
    </r>
    <r>
      <rPr>
        <b/>
        <sz val="11"/>
        <color rgb="FFFF0000"/>
        <rFont val="Calibri"/>
        <family val="2"/>
        <scheme val="minor"/>
      </rPr>
      <t>WIOA2020</t>
    </r>
    <r>
      <rPr>
        <sz val="11"/>
        <color rgb="FFFF0000"/>
        <rFont val="Calibri"/>
        <family val="2"/>
        <scheme val="minor"/>
      </rPr>
      <t>.</t>
    </r>
  </si>
  <si>
    <t>On the Data Entry Tab, manually enter data from the local accounting systems and applicable GRS line items into the BLUE cells. NOTE: The blue cells do not include formulae so that the fiscal officer can copy and paste line items directly from a local worksheet used to support GRS reporting into the columns of the Data Entry Tab for manual data entry (Columns C, E, G, I, and M in BLUE). All other data for graphs should auto-populate once data has been entered.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</si>
</sst>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0"/>
      <name val="Calibri"/>
      <family val="2"/>
      <scheme val="minor"/>
    </font>
    <font>
      <sz val="10"/>
      <name val="Arial"/>
      <family val="2"/>
    </font>
    <font>
      <b/>
      <sz val="1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sz val="11"/>
      <color rgb="FFC00000"/>
      <name val="Calibri"/>
      <family val="2"/>
      <scheme val="minor"/>
    </font>
    <font>
      <sz val="11"/>
      <name val="Calibri"/>
      <family val="2"/>
      <scheme val="minor"/>
    </font>
    <font>
      <b/>
      <sz val="11"/>
      <color rgb="FFFF0000"/>
      <name val="Calibri"/>
      <family val="2"/>
      <scheme val="minor"/>
    </font>
  </fonts>
  <fills count="14">
    <fill>
      <patternFill patternType="none"/>
    </fill>
    <fill>
      <patternFill patternType="gray125"/>
    </fill>
    <fill>
      <patternFill patternType="solid">
        <fgColor theme="2" tint="-9.9978637043366805E-2"/>
        <bgColor indexed="64"/>
      </patternFill>
    </fill>
    <fill>
      <patternFill patternType="solid">
        <fgColor theme="8" tint="0.59999389629810485"/>
        <bgColor indexed="64"/>
      </patternFill>
    </fill>
    <fill>
      <patternFill patternType="solid">
        <fgColor rgb="FFFF0000"/>
        <bgColor indexed="64"/>
      </patternFill>
    </fill>
    <fill>
      <patternFill patternType="solid">
        <fgColor rgb="FFCCCCFF"/>
        <bgColor indexed="64"/>
      </patternFill>
    </fill>
    <fill>
      <patternFill patternType="solid">
        <fgColor rgb="FF002060"/>
        <bgColor indexed="64"/>
      </patternFill>
    </fill>
    <fill>
      <patternFill patternType="solid">
        <fgColor rgb="FFFFC000"/>
        <bgColor indexed="64"/>
      </patternFill>
    </fill>
    <fill>
      <patternFill patternType="solid">
        <fgColor theme="8"/>
        <bgColor indexed="64"/>
      </patternFill>
    </fill>
    <fill>
      <patternFill patternType="solid">
        <fgColor theme="5"/>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0" tint="-0.249977111117893"/>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cellStyleXfs>
  <cellXfs count="132">
    <xf numFmtId="0" fontId="0" fillId="0" borderId="0" xfId="0"/>
    <xf numFmtId="0" fontId="0" fillId="0" borderId="3" xfId="0" applyBorder="1"/>
    <xf numFmtId="0" fontId="0" fillId="0" borderId="0" xfId="0" applyBorder="1"/>
    <xf numFmtId="0" fontId="0" fillId="0" borderId="8" xfId="0" applyBorder="1"/>
    <xf numFmtId="0" fontId="0" fillId="0" borderId="3" xfId="0" applyBorder="1" applyAlignment="1">
      <alignment horizontal="left" wrapText="1"/>
    </xf>
    <xf numFmtId="0" fontId="0" fillId="0" borderId="0" xfId="0" applyBorder="1" applyAlignment="1">
      <alignment horizontal="left" wrapText="1"/>
    </xf>
    <xf numFmtId="0" fontId="0" fillId="0" borderId="8" xfId="0" applyBorder="1" applyAlignment="1">
      <alignment horizontal="left" wrapText="1"/>
    </xf>
    <xf numFmtId="0" fontId="0" fillId="0" borderId="0" xfId="0" applyProtection="1">
      <protection locked="0"/>
    </xf>
    <xf numFmtId="14" fontId="0" fillId="0" borderId="0" xfId="0" applyNumberFormat="1" applyProtection="1">
      <protection locked="0"/>
    </xf>
    <xf numFmtId="0" fontId="8" fillId="0" borderId="0" xfId="0" applyFont="1" applyProtection="1">
      <protection locked="0"/>
    </xf>
    <xf numFmtId="164" fontId="0" fillId="0" borderId="0" xfId="0" applyNumberFormat="1" applyAlignment="1" applyProtection="1">
      <protection locked="0"/>
    </xf>
    <xf numFmtId="0" fontId="0" fillId="0" borderId="0" xfId="0" applyBorder="1" applyProtection="1">
      <protection locked="0"/>
    </xf>
    <xf numFmtId="0" fontId="2" fillId="0" borderId="7" xfId="0" applyFont="1" applyBorder="1" applyAlignment="1" applyProtection="1">
      <alignment horizontal="center" wrapText="1"/>
      <protection locked="0"/>
    </xf>
    <xf numFmtId="0" fontId="2" fillId="0" borderId="7" xfId="0" applyFont="1" applyBorder="1" applyAlignment="1" applyProtection="1">
      <alignment wrapText="1"/>
      <protection locked="0"/>
    </xf>
    <xf numFmtId="0" fontId="0" fillId="0" borderId="0" xfId="0" applyBorder="1" applyAlignment="1" applyProtection="1">
      <alignment wrapText="1"/>
      <protection locked="0"/>
    </xf>
    <xf numFmtId="9" fontId="0" fillId="0" borderId="0" xfId="3" applyFont="1" applyAlignment="1" applyProtection="1">
      <alignment horizontal="center"/>
      <protection locked="0"/>
    </xf>
    <xf numFmtId="9" fontId="0" fillId="0" borderId="0" xfId="3" applyFont="1" applyAlignment="1" applyProtection="1">
      <protection locked="0"/>
    </xf>
    <xf numFmtId="0" fontId="9" fillId="0" borderId="0" xfId="0" applyFont="1" applyProtection="1">
      <protection locked="0"/>
    </xf>
    <xf numFmtId="0" fontId="10" fillId="0" borderId="0" xfId="0" applyFont="1" applyProtection="1">
      <protection locked="0"/>
    </xf>
    <xf numFmtId="0" fontId="0" fillId="6" borderId="0" xfId="0" applyFill="1" applyProtection="1">
      <protection locked="0"/>
    </xf>
    <xf numFmtId="0" fontId="0" fillId="7" borderId="0" xfId="0" applyFill="1" applyProtection="1">
      <protection locked="0"/>
    </xf>
    <xf numFmtId="0" fontId="0" fillId="0" borderId="0" xfId="0" applyAlignment="1" applyProtection="1">
      <alignment horizontal="left"/>
      <protection locked="0"/>
    </xf>
    <xf numFmtId="0" fontId="0" fillId="8" borderId="0" xfId="0" applyFill="1" applyProtection="1">
      <protection locked="0"/>
    </xf>
    <xf numFmtId="0" fontId="0" fillId="9" borderId="0" xfId="0" applyFill="1" applyProtection="1">
      <protection locked="0"/>
    </xf>
    <xf numFmtId="0" fontId="0" fillId="0" borderId="0" xfId="0" applyAlignment="1" applyProtection="1">
      <alignment vertical="top" wrapText="1"/>
      <protection locked="0"/>
    </xf>
    <xf numFmtId="0" fontId="0" fillId="10" borderId="0" xfId="0" applyFill="1" applyProtection="1">
      <protection locked="0"/>
    </xf>
    <xf numFmtId="164" fontId="0" fillId="13" borderId="17" xfId="0" applyNumberFormat="1" applyFill="1" applyBorder="1" applyAlignment="1" applyProtection="1"/>
    <xf numFmtId="164" fontId="0" fillId="13" borderId="18" xfId="0" applyNumberFormat="1" applyFill="1" applyBorder="1" applyAlignment="1" applyProtection="1"/>
    <xf numFmtId="164" fontId="0" fillId="13" borderId="19" xfId="0" applyNumberFormat="1" applyFill="1" applyBorder="1" applyAlignment="1" applyProtection="1"/>
    <xf numFmtId="164" fontId="0" fillId="13" borderId="14" xfId="0" applyNumberFormat="1" applyFill="1" applyBorder="1" applyAlignment="1" applyProtection="1"/>
    <xf numFmtId="0" fontId="2" fillId="0" borderId="0" xfId="0" applyFont="1" applyAlignment="1" applyProtection="1">
      <alignment horizontal="left"/>
      <protection locked="0"/>
    </xf>
    <xf numFmtId="0" fontId="0" fillId="0" borderId="26" xfId="0" applyBorder="1" applyAlignment="1" applyProtection="1">
      <alignment horizontal="center"/>
      <protection locked="0"/>
    </xf>
    <xf numFmtId="0" fontId="0" fillId="3" borderId="4" xfId="0" applyFill="1" applyBorder="1" applyAlignment="1" applyProtection="1">
      <alignment horizontal="center"/>
      <protection locked="0"/>
    </xf>
    <xf numFmtId="0" fontId="0" fillId="12" borderId="27" xfId="0" applyFill="1" applyBorder="1" applyAlignment="1" applyProtection="1">
      <alignment horizontal="center"/>
      <protection locked="0"/>
    </xf>
    <xf numFmtId="0" fontId="0" fillId="0" borderId="0" xfId="0" applyAlignment="1" applyProtection="1">
      <alignment wrapText="1"/>
      <protection locked="0"/>
    </xf>
    <xf numFmtId="0" fontId="11" fillId="3" borderId="1" xfId="0" applyFont="1" applyFill="1" applyBorder="1" applyAlignment="1" applyProtection="1">
      <alignment horizontal="center" wrapText="1"/>
      <protection locked="0"/>
    </xf>
    <xf numFmtId="0" fontId="0" fillId="0" borderId="0" xfId="0" applyAlignment="1" applyProtection="1">
      <alignment horizontal="center" wrapText="1"/>
      <protection locked="0"/>
    </xf>
    <xf numFmtId="0" fontId="3" fillId="2"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44" fontId="1" fillId="13" borderId="1" xfId="2" applyFont="1" applyFill="1" applyBorder="1" applyAlignment="1" applyProtection="1">
      <alignment horizontal="center" vertical="center" wrapText="1"/>
      <protection locked="0"/>
    </xf>
    <xf numFmtId="44" fontId="1" fillId="3" borderId="1" xfId="2" applyFont="1" applyFill="1" applyBorder="1" applyAlignment="1" applyProtection="1">
      <alignment horizontal="center" vertical="center" wrapText="1"/>
      <protection locked="0"/>
    </xf>
    <xf numFmtId="0" fontId="3" fillId="0" borderId="2" xfId="0" applyFont="1" applyBorder="1" applyAlignment="1" applyProtection="1">
      <alignment horizontal="left"/>
      <protection locked="0"/>
    </xf>
    <xf numFmtId="0" fontId="1" fillId="0" borderId="23" xfId="0" applyFont="1" applyBorder="1" applyProtection="1">
      <protection locked="0"/>
    </xf>
    <xf numFmtId="0" fontId="0" fillId="0" borderId="15" xfId="0" applyBorder="1" applyAlignment="1" applyProtection="1">
      <protection locked="0"/>
    </xf>
    <xf numFmtId="0" fontId="0" fillId="0" borderId="16" xfId="0" applyBorder="1" applyAlignment="1" applyProtection="1">
      <protection locked="0"/>
    </xf>
    <xf numFmtId="0" fontId="4" fillId="0" borderId="4" xfId="0" applyFont="1" applyBorder="1" applyProtection="1">
      <protection locked="0"/>
    </xf>
    <xf numFmtId="43" fontId="6" fillId="3" borderId="4" xfId="4" applyFont="1" applyFill="1" applyBorder="1" applyAlignment="1" applyProtection="1">
      <protection locked="0"/>
    </xf>
    <xf numFmtId="44" fontId="7" fillId="3" borderId="2" xfId="0" applyNumberFormat="1" applyFont="1" applyFill="1" applyBorder="1" applyProtection="1">
      <protection locked="0"/>
    </xf>
    <xf numFmtId="0" fontId="0" fillId="0" borderId="5" xfId="0" applyBorder="1" applyAlignment="1" applyProtection="1">
      <protection locked="0"/>
    </xf>
    <xf numFmtId="0" fontId="0" fillId="0" borderId="10" xfId="0" applyBorder="1" applyAlignment="1" applyProtection="1">
      <protection locked="0"/>
    </xf>
    <xf numFmtId="43" fontId="6" fillId="3" borderId="2" xfId="4" applyFont="1" applyFill="1" applyBorder="1" applyAlignment="1" applyProtection="1">
      <protection locked="0"/>
    </xf>
    <xf numFmtId="0" fontId="0" fillId="0" borderId="6" xfId="0" applyBorder="1" applyAlignment="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0" fontId="0" fillId="0" borderId="13" xfId="0" applyBorder="1" applyAlignment="1" applyProtection="1">
      <protection locked="0"/>
    </xf>
    <xf numFmtId="43" fontId="6" fillId="0" borderId="4" xfId="4" applyFont="1" applyFill="1" applyBorder="1" applyAlignment="1" applyProtection="1">
      <protection locked="0"/>
    </xf>
    <xf numFmtId="0" fontId="7" fillId="0" borderId="2" xfId="0" applyFont="1" applyBorder="1" applyProtection="1">
      <protection locked="0"/>
    </xf>
    <xf numFmtId="0" fontId="7" fillId="0" borderId="4" xfId="0" applyFont="1" applyBorder="1" applyProtection="1">
      <protection locked="0"/>
    </xf>
    <xf numFmtId="0" fontId="7" fillId="0" borderId="2" xfId="0" applyFont="1" applyFill="1" applyBorder="1" applyProtection="1">
      <protection locked="0"/>
    </xf>
    <xf numFmtId="0" fontId="7" fillId="3" borderId="2" xfId="0" applyFont="1" applyFill="1" applyBorder="1" applyProtection="1">
      <protection locked="0"/>
    </xf>
    <xf numFmtId="43" fontId="6" fillId="0" borderId="25" xfId="4" applyFont="1" applyFill="1" applyBorder="1" applyAlignment="1" applyProtection="1">
      <protection locked="0"/>
    </xf>
    <xf numFmtId="0" fontId="2" fillId="0" borderId="0" xfId="0" applyFont="1" applyProtection="1">
      <protection locked="0"/>
    </xf>
    <xf numFmtId="43" fontId="6" fillId="3" borderId="26" xfId="4" applyFont="1" applyFill="1" applyBorder="1" applyAlignment="1" applyProtection="1">
      <protection locked="0"/>
    </xf>
    <xf numFmtId="0" fontId="0" fillId="0" borderId="2" xfId="0" applyBorder="1" applyProtection="1">
      <protection locked="0"/>
    </xf>
    <xf numFmtId="0" fontId="0" fillId="0" borderId="9" xfId="0" applyBorder="1" applyProtection="1">
      <protection locked="0"/>
    </xf>
    <xf numFmtId="44" fontId="0" fillId="0" borderId="9" xfId="2" applyFont="1" applyBorder="1" applyAlignment="1" applyProtection="1">
      <alignment horizontal="center"/>
      <protection locked="0"/>
    </xf>
    <xf numFmtId="0" fontId="8" fillId="0" borderId="0" xfId="0" applyFont="1" applyBorder="1" applyProtection="1">
      <protection locked="0"/>
    </xf>
    <xf numFmtId="0" fontId="2" fillId="0" borderId="28" xfId="0" applyFont="1" applyBorder="1" applyAlignment="1" applyProtection="1">
      <alignment horizontal="center" wrapText="1"/>
      <protection locked="0"/>
    </xf>
    <xf numFmtId="0" fontId="0" fillId="4" borderId="0" xfId="0" applyFill="1" applyProtection="1">
      <protection locked="0"/>
    </xf>
    <xf numFmtId="9" fontId="0" fillId="0" borderId="0" xfId="0" applyNumberFormat="1" applyProtection="1">
      <protection locked="0"/>
    </xf>
    <xf numFmtId="9" fontId="0" fillId="0" borderId="28" xfId="3" applyFont="1" applyBorder="1" applyAlignment="1" applyProtection="1">
      <alignment horizontal="center"/>
      <protection locked="0"/>
    </xf>
    <xf numFmtId="44" fontId="1" fillId="5" borderId="1" xfId="2" applyFont="1" applyFill="1" applyBorder="1" applyAlignment="1" applyProtection="1">
      <alignment horizontal="left" vertical="center"/>
      <protection locked="0"/>
    </xf>
    <xf numFmtId="0" fontId="0" fillId="0" borderId="0" xfId="0" quotePrefix="1" applyAlignment="1" applyProtection="1">
      <alignment horizontal="right"/>
      <protection locked="0"/>
    </xf>
    <xf numFmtId="0" fontId="0" fillId="0" borderId="28" xfId="0" applyBorder="1" applyProtection="1">
      <protection locked="0"/>
    </xf>
    <xf numFmtId="0" fontId="2" fillId="0" borderId="28" xfId="0" applyFont="1" applyBorder="1" applyAlignment="1" applyProtection="1">
      <alignment horizontal="center"/>
      <protection locked="0"/>
    </xf>
    <xf numFmtId="0" fontId="0" fillId="0" borderId="0" xfId="0" applyFill="1" applyProtection="1">
      <protection locked="0"/>
    </xf>
    <xf numFmtId="0" fontId="0" fillId="0" borderId="0" xfId="0" applyFill="1" applyAlignment="1" applyProtection="1">
      <protection locked="0"/>
    </xf>
    <xf numFmtId="0" fontId="0" fillId="0" borderId="28" xfId="0" applyBorder="1" applyAlignment="1" applyProtection="1">
      <alignment horizontal="right"/>
      <protection locked="0"/>
    </xf>
    <xf numFmtId="9" fontId="0" fillId="0" borderId="28" xfId="0" applyNumberFormat="1" applyBorder="1" applyAlignment="1" applyProtection="1">
      <alignment horizontal="center"/>
      <protection locked="0"/>
    </xf>
    <xf numFmtId="9" fontId="0" fillId="0" borderId="28" xfId="0" applyNumberFormat="1" applyBorder="1" applyAlignment="1" applyProtection="1">
      <alignment horizontal="center" wrapText="1"/>
      <protection locked="0"/>
    </xf>
    <xf numFmtId="43" fontId="6" fillId="13" borderId="4" xfId="4" applyFont="1" applyFill="1" applyBorder="1" applyAlignment="1" applyProtection="1"/>
    <xf numFmtId="44" fontId="7" fillId="13" borderId="2" xfId="0" applyNumberFormat="1" applyFont="1" applyFill="1" applyBorder="1" applyProtection="1"/>
    <xf numFmtId="43" fontId="6" fillId="13" borderId="2" xfId="4" applyFont="1" applyFill="1" applyBorder="1" applyAlignment="1" applyProtection="1"/>
    <xf numFmtId="43" fontId="6" fillId="13" borderId="24" xfId="4" applyFont="1" applyFill="1" applyBorder="1" applyAlignment="1" applyProtection="1"/>
    <xf numFmtId="44" fontId="7" fillId="13" borderId="23" xfId="0" applyNumberFormat="1" applyFont="1" applyFill="1" applyBorder="1" applyProtection="1"/>
    <xf numFmtId="43" fontId="6" fillId="13" borderId="27" xfId="4" applyFont="1" applyFill="1" applyBorder="1" applyAlignment="1" applyProtection="1"/>
    <xf numFmtId="43" fontId="2" fillId="13" borderId="1" xfId="0" applyNumberFormat="1" applyFont="1" applyFill="1" applyBorder="1" applyProtection="1"/>
    <xf numFmtId="0" fontId="0" fillId="0" borderId="2" xfId="0" applyFill="1" applyBorder="1" applyProtection="1">
      <protection locked="0"/>
    </xf>
    <xf numFmtId="164" fontId="0" fillId="12" borderId="0" xfId="1" applyNumberFormat="1" applyFont="1" applyFill="1" applyAlignment="1" applyProtection="1">
      <alignment horizontal="center"/>
    </xf>
    <xf numFmtId="164" fontId="0" fillId="12" borderId="0" xfId="1" applyNumberFormat="1" applyFont="1" applyFill="1" applyAlignment="1" applyProtection="1"/>
    <xf numFmtId="9" fontId="0" fillId="12" borderId="0" xfId="3" applyFont="1" applyFill="1" applyAlignment="1" applyProtection="1">
      <alignment horizontal="center"/>
    </xf>
    <xf numFmtId="9" fontId="0" fillId="12" borderId="0" xfId="3" applyFont="1" applyFill="1" applyAlignment="1" applyProtection="1"/>
    <xf numFmtId="164" fontId="0" fillId="13" borderId="28" xfId="1" applyNumberFormat="1" applyFont="1" applyFill="1" applyBorder="1" applyAlignment="1" applyProtection="1">
      <alignment horizontal="center"/>
    </xf>
    <xf numFmtId="9" fontId="0" fillId="13" borderId="28" xfId="3" applyFont="1" applyFill="1" applyBorder="1" applyAlignment="1" applyProtection="1">
      <alignment horizontal="center"/>
    </xf>
    <xf numFmtId="164" fontId="0" fillId="13" borderId="28" xfId="2" applyNumberFormat="1" applyFont="1" applyFill="1" applyBorder="1" applyAlignment="1" applyProtection="1">
      <alignment horizontal="center"/>
    </xf>
    <xf numFmtId="165" fontId="0" fillId="13" borderId="28" xfId="3" applyNumberFormat="1" applyFont="1" applyFill="1" applyBorder="1" applyAlignment="1" applyProtection="1">
      <alignment horizontal="center"/>
    </xf>
    <xf numFmtId="44" fontId="0" fillId="13" borderId="28" xfId="0" applyNumberFormat="1" applyFill="1" applyBorder="1" applyProtection="1"/>
    <xf numFmtId="43" fontId="0" fillId="13" borderId="28" xfId="0" applyNumberFormat="1" applyFill="1" applyBorder="1" applyProtection="1"/>
    <xf numFmtId="0" fontId="9" fillId="0" borderId="0" xfId="0" applyFont="1" applyAlignment="1" applyProtection="1">
      <alignment vertical="top" wrapText="1"/>
      <protection locked="0"/>
    </xf>
    <xf numFmtId="0" fontId="0" fillId="0" borderId="12"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2" fillId="11" borderId="22" xfId="0" applyFont="1" applyFill="1" applyBorder="1" applyAlignment="1">
      <alignment horizontal="center"/>
    </xf>
    <xf numFmtId="0" fontId="0" fillId="0" borderId="12"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0" fillId="3" borderId="12" xfId="0" applyFill="1" applyBorder="1" applyAlignment="1">
      <alignment horizontal="left" vertical="center" wrapText="1"/>
    </xf>
    <xf numFmtId="0" fontId="0" fillId="3" borderId="20" xfId="0" applyFill="1" applyBorder="1" applyAlignment="1">
      <alignment horizontal="left" vertical="center" wrapText="1"/>
    </xf>
    <xf numFmtId="0" fontId="0" fillId="3" borderId="21" xfId="0" applyFill="1" applyBorder="1" applyAlignment="1">
      <alignment horizontal="left" vertical="center" wrapText="1"/>
    </xf>
    <xf numFmtId="0" fontId="0" fillId="0" borderId="12"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9" fillId="0" borderId="12" xfId="0" applyFont="1" applyBorder="1" applyAlignment="1">
      <alignment horizontal="left" wrapText="1"/>
    </xf>
    <xf numFmtId="0" fontId="0" fillId="0" borderId="0" xfId="0" applyAlignment="1" applyProtection="1">
      <alignment horizontal="left"/>
      <protection locked="0"/>
    </xf>
    <xf numFmtId="0" fontId="0" fillId="0" borderId="0" xfId="0" applyAlignment="1" applyProtection="1">
      <alignment horizontal="left" vertical="top" wrapText="1"/>
      <protection locked="0"/>
    </xf>
    <xf numFmtId="0" fontId="0" fillId="0" borderId="15" xfId="0" applyBorder="1" applyAlignment="1" applyProtection="1">
      <alignment horizontal="left"/>
      <protection locked="0"/>
    </xf>
    <xf numFmtId="0" fontId="0" fillId="0" borderId="16" xfId="0" applyBorder="1" applyAlignment="1" applyProtection="1">
      <alignment horizontal="left"/>
      <protection locked="0"/>
    </xf>
    <xf numFmtId="0" fontId="0" fillId="0" borderId="5" xfId="0" applyBorder="1" applyAlignment="1" applyProtection="1">
      <alignment horizontal="left"/>
      <protection locked="0"/>
    </xf>
    <xf numFmtId="0" fontId="0" fillId="0" borderId="10" xfId="0" applyBorder="1" applyAlignment="1" applyProtection="1">
      <alignment horizontal="left"/>
      <protection locked="0"/>
    </xf>
    <xf numFmtId="0" fontId="0" fillId="0" borderId="6" xfId="0" applyBorder="1" applyAlignment="1" applyProtection="1">
      <alignment horizontal="left"/>
      <protection locked="0"/>
    </xf>
    <xf numFmtId="0" fontId="0" fillId="0" borderId="11" xfId="0" applyBorder="1" applyAlignment="1" applyProtection="1">
      <alignment horizontal="left"/>
      <protection locked="0"/>
    </xf>
    <xf numFmtId="0" fontId="0" fillId="0" borderId="0" xfId="0" applyBorder="1" applyAlignment="1" applyProtection="1">
      <alignment horizontal="center" wrapText="1"/>
      <protection locked="0"/>
    </xf>
    <xf numFmtId="0" fontId="0" fillId="0" borderId="12" xfId="0" applyBorder="1" applyAlignment="1" applyProtection="1">
      <alignment horizontal="left"/>
      <protection locked="0"/>
    </xf>
    <xf numFmtId="0" fontId="0" fillId="0" borderId="13" xfId="0" applyBorder="1" applyAlignment="1" applyProtection="1">
      <alignment horizontal="left"/>
      <protection locked="0"/>
    </xf>
    <xf numFmtId="0" fontId="9" fillId="0" borderId="29"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9" fontId="0" fillId="13" borderId="28" xfId="3" applyFont="1" applyFill="1" applyBorder="1" applyAlignment="1" applyProtection="1">
      <alignment horizontal="center"/>
    </xf>
    <xf numFmtId="9" fontId="0" fillId="0" borderId="0" xfId="3" applyFont="1" applyAlignment="1" applyProtection="1">
      <alignment horizontal="center"/>
      <protection locked="0"/>
    </xf>
    <xf numFmtId="164" fontId="0" fillId="13" borderId="28" xfId="1" applyNumberFormat="1" applyFont="1" applyFill="1" applyBorder="1" applyAlignment="1" applyProtection="1">
      <alignment horizontal="center"/>
    </xf>
    <xf numFmtId="0" fontId="2" fillId="0" borderId="0" xfId="0" applyFont="1" applyAlignment="1" applyProtection="1">
      <alignment horizontal="left"/>
      <protection locked="0"/>
    </xf>
    <xf numFmtId="0" fontId="2" fillId="0" borderId="28" xfId="0" applyFont="1" applyBorder="1" applyAlignment="1" applyProtection="1">
      <alignment horizontal="center" wrapText="1"/>
      <protection locked="0"/>
    </xf>
    <xf numFmtId="9" fontId="0" fillId="0" borderId="28" xfId="3" applyFont="1" applyBorder="1" applyAlignment="1" applyProtection="1">
      <alignment horizontal="center"/>
      <protection locked="0"/>
    </xf>
  </cellXfs>
  <cellStyles count="5">
    <cellStyle name="Comma" xfId="1" builtinId="3"/>
    <cellStyle name="Comma 2" xfId="4" xr:uid="{3C994260-DEF6-4766-86B9-B752618F0B15}"/>
    <cellStyle name="Currency" xfId="2" builtinId="4"/>
    <cellStyle name="Normal" xfId="0" builtinId="0"/>
    <cellStyle name="Percent" xfId="3" builtinId="5"/>
  </cellStyles>
  <dxfs count="0"/>
  <tableStyles count="0" defaultTableStyle="TableStyleMedium2" defaultPivotStyle="PivotStyleLight16"/>
  <colors>
    <mruColors>
      <color rgb="FFCCCCFF"/>
      <color rgb="FF999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400" b="0" i="0" u="none" strike="noStrike" kern="1200" spc="0" baseline="0">
                <a:solidFill>
                  <a:sysClr val="windowText" lastClr="000000"/>
                </a:solidFill>
                <a:latin typeface="+mn-lt"/>
                <a:ea typeface="+mn-ea"/>
                <a:cs typeface="+mn-cs"/>
              </a:defRPr>
            </a:pPr>
            <a:r>
              <a:rPr lang="en-US" sz="1400" b="0" i="0" u="none" strike="noStrike" kern="1200" spc="0" baseline="0">
                <a:solidFill>
                  <a:sysClr val="windowText" lastClr="000000"/>
                </a:solidFill>
                <a:latin typeface="+mn-lt"/>
                <a:ea typeface="+mn-ea"/>
                <a:cs typeface="+mn-cs"/>
              </a:rPr>
              <a:t>Obligations, Accrual &amp; Expense Breakdown</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6"/>
          <c:order val="6"/>
          <c:tx>
            <c:strRef>
              <c:f>'Data Entry Tab'!$C$68:$D$68</c:f>
              <c:strCache>
                <c:ptCount val="2"/>
                <c:pt idx="0">
                  <c:v>Expense Actual %</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ext>
              </c:extLst>
              <c:f>('Data Entry Tab'!$E$61:$G$61,'Data Entry Tab'!$I$61)</c:f>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Tab'!$E$68:$I$68</c15:sqref>
                  </c15:fullRef>
                </c:ext>
              </c:extLst>
              <c:f>('Data Entry Tab'!$E$68:$G$68,'Data Entry Tab'!$I$68)</c:f>
              <c:numCache>
                <c:formatCode>0%</c:formatCode>
                <c:ptCount val="4"/>
                <c:pt idx="1">
                  <c:v>0.21839080459770116</c:v>
                </c:pt>
                <c:pt idx="2">
                  <c:v>0.21841541755888652</c:v>
                </c:pt>
                <c:pt idx="3">
                  <c:v>0.12276867030965392</c:v>
                </c:pt>
              </c:numCache>
            </c:numRef>
          </c:val>
          <c:extLst>
            <c:ext xmlns:c16="http://schemas.microsoft.com/office/drawing/2014/chart" uri="{C3380CC4-5D6E-409C-BE32-E72D297353CC}">
              <c16:uniqueId val="{00000000-65E4-4986-AD34-20C2DC130137}"/>
            </c:ext>
          </c:extLst>
        </c:ser>
        <c:ser>
          <c:idx val="8"/>
          <c:order val="8"/>
          <c:tx>
            <c:strRef>
              <c:f>'Data Entry Tab'!$C$70:$D$70</c:f>
              <c:strCache>
                <c:ptCount val="2"/>
                <c:pt idx="0">
                  <c:v>Accruals Actual %</c:v>
                </c:pt>
              </c:strCache>
            </c:strRef>
          </c:tx>
          <c:spPr>
            <a:solidFill>
              <a:schemeClr val="accent4">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ext>
              </c:extLst>
              <c:f>('Data Entry Tab'!$E$61:$G$61,'Data Entry Tab'!$I$61)</c:f>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Tab'!$E$70:$I$70</c15:sqref>
                  </c15:fullRef>
                </c:ext>
              </c:extLst>
              <c:f>('Data Entry Tab'!$E$70:$G$70,'Data Entry Tab'!$I$70)</c:f>
              <c:numCache>
                <c:formatCode>0%</c:formatCode>
                <c:ptCount val="4"/>
                <c:pt idx="1">
                  <c:v>9.1954022988505833E-3</c:v>
                </c:pt>
                <c:pt idx="2">
                  <c:v>8.7794432548179854E-2</c:v>
                </c:pt>
                <c:pt idx="3">
                  <c:v>9.398907103825134E-2</c:v>
                </c:pt>
              </c:numCache>
            </c:numRef>
          </c:val>
          <c:extLst>
            <c:ext xmlns:c16="http://schemas.microsoft.com/office/drawing/2014/chart" uri="{C3380CC4-5D6E-409C-BE32-E72D297353CC}">
              <c16:uniqueId val="{00000001-65E4-4986-AD34-20C2DC130137}"/>
            </c:ext>
          </c:extLst>
        </c:ser>
        <c:ser>
          <c:idx val="10"/>
          <c:order val="10"/>
          <c:tx>
            <c:strRef>
              <c:f>'Data Entry Tab'!$C$72:$D$72</c:f>
              <c:strCache>
                <c:ptCount val="2"/>
                <c:pt idx="0">
                  <c:v>Obigations Actual %</c:v>
                </c:pt>
              </c:strCache>
            </c:strRef>
          </c:tx>
          <c:spPr>
            <a:solidFill>
              <a:schemeClr val="accent5">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ext>
              </c:extLst>
              <c:f>('Data Entry Tab'!$E$61:$G$61,'Data Entry Tab'!$I$61)</c:f>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Tab'!$E$72:$I$72</c15:sqref>
                  </c15:fullRef>
                </c:ext>
              </c:extLst>
              <c:f>('Data Entry Tab'!$E$72:$G$72,'Data Entry Tab'!$I$72)</c:f>
              <c:numCache>
                <c:formatCode>0%</c:formatCode>
                <c:ptCount val="4"/>
                <c:pt idx="1">
                  <c:v>0.20344827586206896</c:v>
                </c:pt>
                <c:pt idx="2">
                  <c:v>0.15631691648822274</c:v>
                </c:pt>
                <c:pt idx="3">
                  <c:v>0.20692167577413481</c:v>
                </c:pt>
              </c:numCache>
            </c:numRef>
          </c:val>
          <c:extLst>
            <c:ext xmlns:c16="http://schemas.microsoft.com/office/drawing/2014/chart" uri="{C3380CC4-5D6E-409C-BE32-E72D297353CC}">
              <c16:uniqueId val="{00000002-65E4-4986-AD34-20C2DC130137}"/>
            </c:ext>
          </c:extLst>
        </c:ser>
        <c:ser>
          <c:idx val="11"/>
          <c:order val="11"/>
          <c:tx>
            <c:strRef>
              <c:f>'Data Entry Tab'!$C$73:$D$73</c:f>
              <c:strCache>
                <c:ptCount val="2"/>
                <c:pt idx="0">
                  <c:v>Obligations &amp; Expense Required %</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ext>
              </c:extLst>
              <c:f>('Data Entry Tab'!$E$61:$G$61,'Data Entry Tab'!$I$61)</c:f>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Tab'!$E$73:$I$73</c15:sqref>
                  </c15:fullRef>
                </c:ext>
              </c:extLst>
              <c:f>('Data Entry Tab'!$E$73:$G$73,'Data Entry Tab'!$I$73)</c:f>
              <c:numCache>
                <c:formatCode>0%</c:formatCode>
                <c:ptCount val="4"/>
                <c:pt idx="0">
                  <c:v>0.8</c:v>
                </c:pt>
              </c:numCache>
            </c:numRef>
          </c:val>
          <c:extLst>
            <c:ext xmlns:c16="http://schemas.microsoft.com/office/drawing/2014/chart" uri="{C3380CC4-5D6E-409C-BE32-E72D297353CC}">
              <c16:uniqueId val="{00000003-65E4-4986-AD34-20C2DC130137}"/>
            </c:ext>
          </c:extLst>
        </c:ser>
        <c:dLbls>
          <c:dLblPos val="ctr"/>
          <c:showLegendKey val="0"/>
          <c:showVal val="1"/>
          <c:showCatName val="0"/>
          <c:showSerName val="0"/>
          <c:showPercent val="0"/>
          <c:showBubbleSize val="0"/>
        </c:dLbls>
        <c:gapWidth val="219"/>
        <c:overlap val="100"/>
        <c:axId val="677444280"/>
        <c:axId val="677444936"/>
        <c:extLst>
          <c:ext xmlns:c15="http://schemas.microsoft.com/office/drawing/2012/chart" uri="{02D57815-91ED-43cb-92C2-25804820EDAC}">
            <c15:filteredBarSeries>
              <c15:ser>
                <c:idx val="0"/>
                <c:order val="0"/>
                <c:tx>
                  <c:strRef>
                    <c:extLst>
                      <c:ext uri="{02D57815-91ED-43cb-92C2-25804820EDAC}">
                        <c15:formulaRef>
                          <c15:sqref>'Data Entry Tab'!$C$62:$D$62</c15:sqref>
                        </c15:formulaRef>
                      </c:ext>
                    </c:extLst>
                    <c:strCache>
                      <c:ptCount val="2"/>
                      <c:pt idx="0">
                        <c:v>Total Budget (in Thousands)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uri="{02D57815-91ED-43cb-92C2-25804820EDAC}">
                        <c15:fullRef>
                          <c15:sqref>'Data Entry Tab'!$E$62:$I$62</c15:sqref>
                        </c15:fullRef>
                        <c15:formulaRef>
                          <c15:sqref>('Data Entry Tab'!$E$62:$G$62,'Data Entry Tab'!$I$62)</c15:sqref>
                        </c15:formulaRef>
                      </c:ext>
                    </c:extLst>
                    <c:numCache>
                      <c:formatCode>"$"#,##0</c:formatCode>
                      <c:ptCount val="4"/>
                      <c:pt idx="1">
                        <c:v>1.74</c:v>
                      </c:pt>
                      <c:pt idx="2">
                        <c:v>2.335</c:v>
                      </c:pt>
                      <c:pt idx="3">
                        <c:v>2.7450000000000001</c:v>
                      </c:pt>
                    </c:numCache>
                  </c:numRef>
                </c:val>
                <c:extLst>
                  <c:ext xmlns:c16="http://schemas.microsoft.com/office/drawing/2014/chart" uri="{C3380CC4-5D6E-409C-BE32-E72D297353CC}">
                    <c16:uniqueId val="{00000004-65E4-4986-AD34-20C2DC13013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'Data Entry Tab'!$C$63:$D$63</c15:sqref>
                        </c15:formulaRef>
                      </c:ext>
                    </c:extLst>
                    <c:strCache>
                      <c:ptCount val="2"/>
                      <c:pt idx="0">
                        <c:v>Required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Tab'!$E$63:$I$63</c15:sqref>
                        </c15:fullRef>
                        <c15:formulaRef>
                          <c15:sqref>('Data Entry Tab'!$E$63:$G$63,'Data Entry Tab'!$I$63)</c15:sqref>
                        </c15:formulaRef>
                      </c:ext>
                    </c:extLst>
                    <c:numCache>
                      <c:formatCode>0%</c:formatCode>
                      <c:ptCount val="4"/>
                      <c:pt idx="1">
                        <c:v>0.8</c:v>
                      </c:pt>
                      <c:pt idx="2">
                        <c:v>0.8</c:v>
                      </c:pt>
                      <c:pt idx="3">
                        <c:v>0.8</c:v>
                      </c:pt>
                    </c:numCache>
                  </c:numRef>
                </c:val>
                <c:extLst xmlns:c15="http://schemas.microsoft.com/office/drawing/2012/chart">
                  <c:ext xmlns:c16="http://schemas.microsoft.com/office/drawing/2014/chart" uri="{C3380CC4-5D6E-409C-BE32-E72D297353CC}">
                    <c16:uniqueId val="{00000005-65E4-4986-AD34-20C2DC13013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'Data Entry Tab'!$C$64:$D$64</c15:sqref>
                        </c15:formulaRef>
                      </c:ext>
                    </c:extLst>
                    <c:strCache>
                      <c:ptCount val="2"/>
                      <c:pt idx="0">
                        <c:v>Required 80% (in Thousands)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Tab'!$E$64:$I$64</c15:sqref>
                        </c15:fullRef>
                        <c15:formulaRef>
                          <c15:sqref>('Data Entry Tab'!$E$64:$G$64,'Data Entry Tab'!$I$64)</c15:sqref>
                        </c15:formulaRef>
                      </c:ext>
                    </c:extLst>
                    <c:numCache>
                      <c:formatCode>"$"#,##0</c:formatCode>
                      <c:ptCount val="4"/>
                      <c:pt idx="1">
                        <c:v>1.3920000000000001</c:v>
                      </c:pt>
                      <c:pt idx="2">
                        <c:v>1.8680000000000001</c:v>
                      </c:pt>
                      <c:pt idx="3">
                        <c:v>2.1960000000000002</c:v>
                      </c:pt>
                    </c:numCache>
                  </c:numRef>
                </c:val>
                <c:extLst xmlns:c15="http://schemas.microsoft.com/office/drawing/2012/chart">
                  <c:ext xmlns:c16="http://schemas.microsoft.com/office/drawing/2014/chart" uri="{C3380CC4-5D6E-409C-BE32-E72D297353CC}">
                    <c16:uniqueId val="{00000006-65E4-4986-AD34-20C2DC13013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'Data Entry Tab'!$C$65:$D$65</c15:sqref>
                        </c15:formulaRef>
                      </c:ext>
                    </c:extLst>
                    <c:strCache>
                      <c:ptCount val="2"/>
                      <c:pt idx="0">
                        <c:v>Actual $ (in Thousands)</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Tab'!$E$65:$I$65</c15:sqref>
                        </c15:fullRef>
                        <c15:formulaRef>
                          <c15:sqref>('Data Entry Tab'!$E$65:$G$65,'Data Entry Tab'!$I$65)</c15:sqref>
                        </c15:formulaRef>
                      </c:ext>
                    </c:extLst>
                    <c:numCache>
                      <c:formatCode>"$"#,##0</c:formatCode>
                      <c:ptCount val="4"/>
                      <c:pt idx="1">
                        <c:v>0.75</c:v>
                      </c:pt>
                      <c:pt idx="2">
                        <c:v>1.08</c:v>
                      </c:pt>
                      <c:pt idx="3">
                        <c:v>1.163</c:v>
                      </c:pt>
                    </c:numCache>
                  </c:numRef>
                </c:val>
                <c:extLst xmlns:c15="http://schemas.microsoft.com/office/drawing/2012/chart">
                  <c:ext xmlns:c16="http://schemas.microsoft.com/office/drawing/2014/chart" uri="{C3380CC4-5D6E-409C-BE32-E72D297353CC}">
                    <c16:uniqueId val="{00000007-65E4-4986-AD34-20C2DC13013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'Data Entry Tab'!$C$66:$D$66</c15:sqref>
                        </c15:formulaRef>
                      </c:ext>
                    </c:extLst>
                    <c:strCache>
                      <c:ptCount val="2"/>
                      <c:pt idx="0">
                        <c:v>Obligations &amp; Exp Actual %</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Tab'!$E$66:$I$66</c15:sqref>
                        </c15:fullRef>
                        <c15:formulaRef>
                          <c15:sqref>('Data Entry Tab'!$E$66:$G$66,'Data Entry Tab'!$I$66)</c15:sqref>
                        </c15:formulaRef>
                      </c:ext>
                    </c:extLst>
                    <c:numCache>
                      <c:formatCode>0%</c:formatCode>
                      <c:ptCount val="4"/>
                      <c:pt idx="0">
                        <c:v>0.8</c:v>
                      </c:pt>
                      <c:pt idx="1">
                        <c:v>0.43103448275862072</c:v>
                      </c:pt>
                      <c:pt idx="2">
                        <c:v>0.46252676659528913</c:v>
                      </c:pt>
                      <c:pt idx="3">
                        <c:v>0.42367941712204005</c:v>
                      </c:pt>
                    </c:numCache>
                  </c:numRef>
                </c:val>
                <c:extLst xmlns:c15="http://schemas.microsoft.com/office/drawing/2012/chart">
                  <c:ext xmlns:c16="http://schemas.microsoft.com/office/drawing/2014/chart" uri="{C3380CC4-5D6E-409C-BE32-E72D297353CC}">
                    <c16:uniqueId val="{00000008-65E4-4986-AD34-20C2DC13013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'Data Entry Tab'!$C$67:$D$67</c15:sqref>
                        </c15:formulaRef>
                      </c:ext>
                    </c:extLst>
                    <c:strCache>
                      <c:ptCount val="2"/>
                      <c:pt idx="0">
                        <c:v>Actual $ (in Thousands)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Tab'!$E$67:$I$67</c15:sqref>
                        </c15:fullRef>
                        <c15:formulaRef>
                          <c15:sqref>('Data Entry Tab'!$E$67:$G$67,'Data Entry Tab'!$I$67)</c15:sqref>
                        </c15:formulaRef>
                      </c:ext>
                    </c:extLst>
                    <c:numCache>
                      <c:formatCode>"$"#,##0</c:formatCode>
                      <c:ptCount val="4"/>
                      <c:pt idx="1">
                        <c:v>0.38</c:v>
                      </c:pt>
                      <c:pt idx="2">
                        <c:v>0.51</c:v>
                      </c:pt>
                      <c:pt idx="3">
                        <c:v>0.33700000000000002</c:v>
                      </c:pt>
                    </c:numCache>
                  </c:numRef>
                </c:val>
                <c:extLst xmlns:c15="http://schemas.microsoft.com/office/drawing/2012/chart">
                  <c:ext xmlns:c16="http://schemas.microsoft.com/office/drawing/2014/chart" uri="{C3380CC4-5D6E-409C-BE32-E72D297353CC}">
                    <c16:uniqueId val="{00000009-65E4-4986-AD34-20C2DC13013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'Data Entry Tab'!$C$69:$D$69</c15:sqref>
                        </c15:formulaRef>
                      </c:ext>
                    </c:extLst>
                    <c:strCache>
                      <c:ptCount val="2"/>
                      <c:pt idx="0">
                        <c:v>Actual $ (in Thousands)</c:v>
                      </c:pt>
                    </c:strCache>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Tab'!$E$69:$I$69</c15:sqref>
                        </c15:fullRef>
                        <c15:formulaRef>
                          <c15:sqref>('Data Entry Tab'!$E$69:$G$69,'Data Entry Tab'!$I$69)</c15:sqref>
                        </c15:formulaRef>
                      </c:ext>
                    </c:extLst>
                    <c:numCache>
                      <c:formatCode>"$"#,##0</c:formatCode>
                      <c:ptCount val="4"/>
                      <c:pt idx="1">
                        <c:v>1.6000000000000014E-2</c:v>
                      </c:pt>
                      <c:pt idx="2">
                        <c:v>0.20499999999999996</c:v>
                      </c:pt>
                      <c:pt idx="3">
                        <c:v>0.25799999999999995</c:v>
                      </c:pt>
                    </c:numCache>
                  </c:numRef>
                </c:val>
                <c:extLst xmlns:c15="http://schemas.microsoft.com/office/drawing/2012/chart">
                  <c:ext xmlns:c16="http://schemas.microsoft.com/office/drawing/2014/chart" uri="{C3380CC4-5D6E-409C-BE32-E72D297353CC}">
                    <c16:uniqueId val="{0000000A-65E4-4986-AD34-20C2DC13013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'Data Entry Tab'!$C$71:$D$71</c15:sqref>
                        </c15:formulaRef>
                      </c:ext>
                    </c:extLst>
                    <c:strCache>
                      <c:ptCount val="2"/>
                      <c:pt idx="0">
                        <c:v>Actual $ (in Thousands)</c:v>
                      </c:pt>
                    </c:strCache>
                  </c:strRef>
                </c:tx>
                <c:spPr>
                  <a:solidFill>
                    <a:schemeClr val="accent6">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Tab'!$E$71:$I$71</c15:sqref>
                        </c15:fullRef>
                        <c15:formulaRef>
                          <c15:sqref>('Data Entry Tab'!$E$71:$G$71,'Data Entry Tab'!$I$71)</c15:sqref>
                        </c15:formulaRef>
                      </c:ext>
                    </c:extLst>
                    <c:numCache>
                      <c:formatCode>"$"#,##0</c:formatCode>
                      <c:ptCount val="4"/>
                      <c:pt idx="1">
                        <c:v>0.35399999999999998</c:v>
                      </c:pt>
                      <c:pt idx="2">
                        <c:v>0.3650000000000001</c:v>
                      </c:pt>
                      <c:pt idx="3">
                        <c:v>0.56800000000000006</c:v>
                      </c:pt>
                    </c:numCache>
                  </c:numRef>
                </c:val>
                <c:extLst xmlns:c15="http://schemas.microsoft.com/office/drawing/2012/chart">
                  <c:ext xmlns:c16="http://schemas.microsoft.com/office/drawing/2014/chart" uri="{C3380CC4-5D6E-409C-BE32-E72D297353CC}">
                    <c16:uniqueId val="{0000000B-65E4-4986-AD34-20C2DC130137}"/>
                  </c:ext>
                </c:extLst>
              </c15:ser>
            </c15:filteredBarSeries>
          </c:ext>
        </c:extLst>
      </c:barChart>
      <c:catAx>
        <c:axId val="6774442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444936"/>
        <c:crosses val="autoZero"/>
        <c:auto val="1"/>
        <c:lblAlgn val="ctr"/>
        <c:lblOffset val="100"/>
        <c:noMultiLvlLbl val="0"/>
      </c:catAx>
      <c:valAx>
        <c:axId val="67744493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444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Youth Work Based</a:t>
            </a:r>
            <a:r>
              <a:rPr lang="en-US" baseline="0">
                <a:solidFill>
                  <a:sysClr val="windowText" lastClr="000000"/>
                </a:solidFill>
              </a:rPr>
              <a:t> Learning</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'Data Entry Tab'!$B$98</c:f>
              <c:strCache>
                <c:ptCount val="1"/>
                <c:pt idx="0">
                  <c:v>Required Training %</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 Tab'!$C$97</c:f>
              <c:strCache>
                <c:ptCount val="1"/>
                <c:pt idx="0">
                  <c:v>Youth</c:v>
                </c:pt>
              </c:strCache>
            </c:strRef>
          </c:cat>
          <c:val>
            <c:numRef>
              <c:f>'Data Entry Tab'!$C$98</c:f>
              <c:numCache>
                <c:formatCode>0%</c:formatCode>
                <c:ptCount val="1"/>
                <c:pt idx="0">
                  <c:v>0.2</c:v>
                </c:pt>
              </c:numCache>
            </c:numRef>
          </c:val>
          <c:extLst>
            <c:ext xmlns:c16="http://schemas.microsoft.com/office/drawing/2014/chart" uri="{C3380CC4-5D6E-409C-BE32-E72D297353CC}">
              <c16:uniqueId val="{00000000-A407-47F4-B11C-477255B33D30}"/>
            </c:ext>
          </c:extLst>
        </c:ser>
        <c:ser>
          <c:idx val="3"/>
          <c:order val="3"/>
          <c:tx>
            <c:strRef>
              <c:f>'Data Entry Tab'!$B$101</c:f>
              <c:strCache>
                <c:ptCount val="1"/>
                <c:pt idx="0">
                  <c:v>Actual Direct Training %</c:v>
                </c:pt>
              </c:strCache>
            </c:strRef>
          </c:tx>
          <c:spPr>
            <a:solidFill>
              <a:schemeClr val="accent2"/>
            </a:solidFill>
            <a:ln>
              <a:noFill/>
            </a:ln>
            <a:effectLst/>
          </c:spPr>
          <c:invertIfNegative val="0"/>
          <c:dPt>
            <c:idx val="0"/>
            <c:invertIfNegative val="0"/>
            <c:bubble3D val="0"/>
            <c:spPr>
              <a:solidFill>
                <a:schemeClr val="accent2"/>
              </a:solidFill>
              <a:ln>
                <a:noFill/>
              </a:ln>
              <a:effectLst/>
            </c:spPr>
            <c:extLst>
              <c:ext xmlns:c16="http://schemas.microsoft.com/office/drawing/2014/chart" uri="{C3380CC4-5D6E-409C-BE32-E72D297353CC}">
                <c16:uniqueId val="{00000001-9754-4384-BB9A-C379EAD50D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 Tab'!$C$97</c:f>
              <c:strCache>
                <c:ptCount val="1"/>
                <c:pt idx="0">
                  <c:v>Youth</c:v>
                </c:pt>
              </c:strCache>
            </c:strRef>
          </c:cat>
          <c:val>
            <c:numRef>
              <c:f>'Data Entry Tab'!$C$101</c:f>
              <c:numCache>
                <c:formatCode>0.0%</c:formatCode>
                <c:ptCount val="1"/>
                <c:pt idx="0">
                  <c:v>0.27515047291487532</c:v>
                </c:pt>
              </c:numCache>
            </c:numRef>
          </c:val>
          <c:extLst>
            <c:ext xmlns:c16="http://schemas.microsoft.com/office/drawing/2014/chart" uri="{C3380CC4-5D6E-409C-BE32-E72D297353CC}">
              <c16:uniqueId val="{0000000B-A407-47F4-B11C-477255B33D30}"/>
            </c:ext>
          </c:extLst>
        </c:ser>
        <c:dLbls>
          <c:dLblPos val="outEnd"/>
          <c:showLegendKey val="0"/>
          <c:showVal val="1"/>
          <c:showCatName val="0"/>
          <c:showSerName val="0"/>
          <c:showPercent val="0"/>
          <c:showBubbleSize val="0"/>
        </c:dLbls>
        <c:gapWidth val="227"/>
        <c:overlap val="-27"/>
        <c:axId val="745479120"/>
        <c:axId val="745479448"/>
        <c:extLst>
          <c:ext xmlns:c15="http://schemas.microsoft.com/office/drawing/2012/chart" uri="{02D57815-91ED-43cb-92C2-25804820EDAC}">
            <c15:filteredBarSeries>
              <c15:ser>
                <c:idx val="1"/>
                <c:order val="1"/>
                <c:tx>
                  <c:strRef>
                    <c:extLst>
                      <c:ext uri="{02D57815-91ED-43cb-92C2-25804820EDAC}">
                        <c15:formulaRef>
                          <c15:sqref>'Data Entry Tab'!$B$99</c15:sqref>
                        </c15:formulaRef>
                      </c:ext>
                    </c:extLst>
                    <c:strCache>
                      <c:ptCount val="1"/>
                      <c:pt idx="0">
                        <c:v>Work Based Training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 Entry Tab'!$C$97</c15:sqref>
                        </c15:formulaRef>
                      </c:ext>
                    </c:extLst>
                    <c:strCache>
                      <c:ptCount val="1"/>
                      <c:pt idx="0">
                        <c:v>Youth</c:v>
                      </c:pt>
                    </c:strCache>
                  </c:strRef>
                </c:cat>
                <c:val>
                  <c:numRef>
                    <c:extLst>
                      <c:ext uri="{02D57815-91ED-43cb-92C2-25804820EDAC}">
                        <c15:formulaRef>
                          <c15:sqref>'Data Entry Tab'!$C$99</c15:sqref>
                        </c15:formulaRef>
                      </c:ext>
                    </c:extLst>
                    <c:numCache>
                      <c:formatCode>"$"#,##0</c:formatCode>
                      <c:ptCount val="1"/>
                      <c:pt idx="0">
                        <c:v>320</c:v>
                      </c:pt>
                    </c:numCache>
                  </c:numRef>
                </c:val>
                <c:extLst>
                  <c:ext xmlns:c16="http://schemas.microsoft.com/office/drawing/2014/chart" uri="{C3380CC4-5D6E-409C-BE32-E72D297353CC}">
                    <c16:uniqueId val="{00000009-A407-47F4-B11C-477255B33D3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'Data Entry Tab'!$B$100</c15:sqref>
                        </c15:formulaRef>
                      </c:ext>
                    </c:extLst>
                    <c:strCache>
                      <c:ptCount val="1"/>
                      <c:pt idx="0">
                        <c:v>Total Expenses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'Data Entry Tab'!$C$97</c15:sqref>
                        </c15:formulaRef>
                      </c:ext>
                    </c:extLst>
                    <c:strCache>
                      <c:ptCount val="1"/>
                      <c:pt idx="0">
                        <c:v>Youth</c:v>
                      </c:pt>
                    </c:strCache>
                  </c:strRef>
                </c:cat>
                <c:val>
                  <c:numRef>
                    <c:extLst xmlns:c15="http://schemas.microsoft.com/office/drawing/2012/chart">
                      <c:ext xmlns:c15="http://schemas.microsoft.com/office/drawing/2012/chart" uri="{02D57815-91ED-43cb-92C2-25804820EDAC}">
                        <c15:formulaRef>
                          <c15:sqref>'Data Entry Tab'!$C$100</c15:sqref>
                        </c15:formulaRef>
                      </c:ext>
                    </c:extLst>
                    <c:numCache>
                      <c:formatCode>"$"#,##0</c:formatCode>
                      <c:ptCount val="1"/>
                      <c:pt idx="0">
                        <c:v>1163</c:v>
                      </c:pt>
                    </c:numCache>
                  </c:numRef>
                </c:val>
                <c:extLst xmlns:c15="http://schemas.microsoft.com/office/drawing/2012/chart">
                  <c:ext xmlns:c16="http://schemas.microsoft.com/office/drawing/2014/chart" uri="{C3380CC4-5D6E-409C-BE32-E72D297353CC}">
                    <c16:uniqueId val="{0000000A-A407-47F4-B11C-477255B33D30}"/>
                  </c:ext>
                </c:extLst>
              </c15:ser>
            </c15:filteredBarSeries>
          </c:ext>
        </c:extLst>
      </c:barChart>
      <c:catAx>
        <c:axId val="74547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79448"/>
        <c:crosses val="autoZero"/>
        <c:auto val="1"/>
        <c:lblAlgn val="ctr"/>
        <c:lblOffset val="100"/>
        <c:noMultiLvlLbl val="0"/>
      </c:catAx>
      <c:valAx>
        <c:axId val="745479448"/>
        <c:scaling>
          <c:orientation val="minMax"/>
          <c:max val="0.4"/>
          <c:min val="0.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79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400" b="0" i="0" u="none" strike="noStrike" kern="1200" spc="0" baseline="0">
                <a:solidFill>
                  <a:sysClr val="windowText" lastClr="000000"/>
                </a:solidFill>
                <a:latin typeface="+mn-lt"/>
                <a:ea typeface="+mn-ea"/>
                <a:cs typeface="+mn-cs"/>
              </a:defRPr>
            </a:pPr>
            <a:r>
              <a:rPr lang="en-US" sz="1400" b="0" i="0" u="none" strike="noStrike" kern="1200" spc="0" baseline="0">
                <a:solidFill>
                  <a:sysClr val="windowText" lastClr="000000"/>
                </a:solidFill>
                <a:latin typeface="+mn-lt"/>
                <a:ea typeface="+mn-ea"/>
                <a:cs typeface="+mn-cs"/>
              </a:rPr>
              <a:t>Obligations</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1"/>
          <c:order val="1"/>
          <c:tx>
            <c:strRef>
              <c:f>'Data Entry Tab'!$C$63:$D$63</c:f>
              <c:strCache>
                <c:ptCount val="2"/>
                <c:pt idx="0">
                  <c:v>Required %</c:v>
                </c:pt>
              </c:strCache>
            </c:strRef>
          </c:tx>
          <c:spPr>
            <a:solidFill>
              <a:srgbClr val="002060"/>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7-AB4A-4A4F-939F-2E9E066CABB5}"/>
              </c:ext>
            </c:extLst>
          </c:dPt>
          <c:dPt>
            <c:idx val="1"/>
            <c:invertIfNegative val="0"/>
            <c:bubble3D val="0"/>
            <c:spPr>
              <a:solidFill>
                <a:srgbClr val="002060"/>
              </a:solidFill>
              <a:ln>
                <a:noFill/>
              </a:ln>
              <a:effectLst/>
            </c:spPr>
            <c:extLst>
              <c:ext xmlns:c16="http://schemas.microsoft.com/office/drawing/2014/chart" uri="{C3380CC4-5D6E-409C-BE32-E72D297353CC}">
                <c16:uniqueId val="{00000008-AB4A-4A4F-939F-2E9E066CABB5}"/>
              </c:ext>
            </c:extLst>
          </c:dPt>
          <c:dPt>
            <c:idx val="2"/>
            <c:invertIfNegative val="0"/>
            <c:bubble3D val="0"/>
            <c:spPr>
              <a:solidFill>
                <a:srgbClr val="002060"/>
              </a:solidFill>
              <a:ln>
                <a:noFill/>
              </a:ln>
              <a:effectLst/>
            </c:spPr>
            <c:extLst>
              <c:ext xmlns:c16="http://schemas.microsoft.com/office/drawing/2014/chart" uri="{C3380CC4-5D6E-409C-BE32-E72D297353CC}">
                <c16:uniqueId val="{00000009-AB4A-4A4F-939F-2E9E066CAB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Tab'!$F$61:$I$61</c15:sqref>
                  </c15:fullRef>
                </c:ext>
              </c:extLst>
              <c:f>('Data Entry Tab'!$F$61:$G$61,'Data Entry Tab'!$I$61)</c:f>
              <c:strCache>
                <c:ptCount val="3"/>
                <c:pt idx="0">
                  <c:v>Adult</c:v>
                </c:pt>
                <c:pt idx="1">
                  <c:v>Dislocated Worker</c:v>
                </c:pt>
                <c:pt idx="2">
                  <c:v>Youth</c:v>
                </c:pt>
              </c:strCache>
            </c:strRef>
          </c:cat>
          <c:val>
            <c:numRef>
              <c:extLst>
                <c:ext xmlns:c15="http://schemas.microsoft.com/office/drawing/2012/chart" uri="{02D57815-91ED-43cb-92C2-25804820EDAC}">
                  <c15:fullRef>
                    <c15:sqref>'Data Entry Tab'!$F$63:$I$63</c15:sqref>
                  </c15:fullRef>
                </c:ext>
              </c:extLst>
              <c:f>('Data Entry Tab'!$F$63:$G$63,'Data Entry Tab'!$I$63)</c:f>
              <c:numCache>
                <c:formatCode>0%</c:formatCode>
                <c:ptCount val="3"/>
                <c:pt idx="0">
                  <c:v>0.8</c:v>
                </c:pt>
                <c:pt idx="1">
                  <c:v>0.8</c:v>
                </c:pt>
                <c:pt idx="2">
                  <c:v>0.8</c:v>
                </c:pt>
              </c:numCache>
            </c:numRef>
          </c:val>
          <c:extLst>
            <c:ext xmlns:c16="http://schemas.microsoft.com/office/drawing/2014/chart" uri="{C3380CC4-5D6E-409C-BE32-E72D297353CC}">
              <c16:uniqueId val="{00000000-D1E2-4B8E-A8DC-95A4A5137104}"/>
            </c:ext>
          </c:extLst>
        </c:ser>
        <c:ser>
          <c:idx val="4"/>
          <c:order val="4"/>
          <c:tx>
            <c:strRef>
              <c:f>'Data Entry Tab'!$C$66:$D$66</c:f>
              <c:strCache>
                <c:ptCount val="2"/>
                <c:pt idx="0">
                  <c:v>Obligations &amp; Exp Actual %</c:v>
                </c:pt>
              </c:strCache>
            </c:strRef>
          </c:tx>
          <c:spPr>
            <a:solidFill>
              <a:schemeClr val="accent5">
                <a:lumMod val="60000"/>
              </a:schemeClr>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D1E2-4B8E-A8DC-95A4A5137104}"/>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4-D1E2-4B8E-A8DC-95A4A5137104}"/>
              </c:ext>
            </c:extLst>
          </c:dPt>
          <c:dPt>
            <c:idx val="2"/>
            <c:invertIfNegative val="0"/>
            <c:bubble3D val="0"/>
            <c:spPr>
              <a:solidFill>
                <a:schemeClr val="accent2"/>
              </a:solidFill>
              <a:ln>
                <a:noFill/>
              </a:ln>
              <a:effectLst/>
            </c:spPr>
            <c:extLst>
              <c:ext xmlns:c16="http://schemas.microsoft.com/office/drawing/2014/chart" uri="{C3380CC4-5D6E-409C-BE32-E72D297353CC}">
                <c16:uniqueId val="{00000006-D1E2-4B8E-A8DC-95A4A513710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Tab'!$F$61:$I$61</c15:sqref>
                  </c15:fullRef>
                </c:ext>
              </c:extLst>
              <c:f>('Data Entry Tab'!$F$61:$G$61,'Data Entry Tab'!$I$61)</c:f>
              <c:strCache>
                <c:ptCount val="3"/>
                <c:pt idx="0">
                  <c:v>Adult</c:v>
                </c:pt>
                <c:pt idx="1">
                  <c:v>Dislocated Worker</c:v>
                </c:pt>
                <c:pt idx="2">
                  <c:v>Youth</c:v>
                </c:pt>
              </c:strCache>
            </c:strRef>
          </c:cat>
          <c:val>
            <c:numRef>
              <c:extLst>
                <c:ext xmlns:c15="http://schemas.microsoft.com/office/drawing/2012/chart" uri="{02D57815-91ED-43cb-92C2-25804820EDAC}">
                  <c15:fullRef>
                    <c15:sqref>'Data Entry Tab'!$F$66:$I$66</c15:sqref>
                  </c15:fullRef>
                </c:ext>
              </c:extLst>
              <c:f>('Data Entry Tab'!$F$66:$G$66,'Data Entry Tab'!$I$66)</c:f>
              <c:numCache>
                <c:formatCode>0%</c:formatCode>
                <c:ptCount val="3"/>
                <c:pt idx="0">
                  <c:v>0.43103448275862072</c:v>
                </c:pt>
                <c:pt idx="1">
                  <c:v>0.46252676659528913</c:v>
                </c:pt>
                <c:pt idx="2">
                  <c:v>0.42367941712204005</c:v>
                </c:pt>
              </c:numCache>
            </c:numRef>
          </c:val>
          <c:extLst>
            <c:ext xmlns:c16="http://schemas.microsoft.com/office/drawing/2014/chart" uri="{C3380CC4-5D6E-409C-BE32-E72D297353CC}">
              <c16:uniqueId val="{00000007-D1E2-4B8E-A8DC-95A4A5137104}"/>
            </c:ext>
          </c:extLst>
        </c:ser>
        <c:dLbls>
          <c:dLblPos val="outEnd"/>
          <c:showLegendKey val="0"/>
          <c:showVal val="1"/>
          <c:showCatName val="0"/>
          <c:showSerName val="0"/>
          <c:showPercent val="0"/>
          <c:showBubbleSize val="0"/>
        </c:dLbls>
        <c:gapWidth val="219"/>
        <c:overlap val="-27"/>
        <c:axId val="677444280"/>
        <c:axId val="677444936"/>
        <c:extLst>
          <c:ext xmlns:c15="http://schemas.microsoft.com/office/drawing/2012/chart" uri="{02D57815-91ED-43cb-92C2-25804820EDAC}">
            <c15:filteredBarSeries>
              <c15:ser>
                <c:idx val="0"/>
                <c:order val="0"/>
                <c:tx>
                  <c:strRef>
                    <c:extLst>
                      <c:ext uri="{02D57815-91ED-43cb-92C2-25804820EDAC}">
                        <c15:formulaRef>
                          <c15:sqref>'Data Entry Tab'!$C$62:$D$62</c15:sqref>
                        </c15:formulaRef>
                      </c:ext>
                    </c:extLst>
                    <c:strCache>
                      <c:ptCount val="2"/>
                      <c:pt idx="0">
                        <c:v>Total Budget (in Thousands)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'Data Entry Tab'!$F$61:$I$61</c15:sqref>
                        </c15:fullRef>
                        <c15:formulaRef>
                          <c15:sqref>('Data Entry Tab'!$F$61:$G$61,'Data Entry Tab'!$I$61)</c15:sqref>
                        </c15:formulaRef>
                      </c:ext>
                    </c:extLst>
                    <c:strCache>
                      <c:ptCount val="3"/>
                      <c:pt idx="0">
                        <c:v>Adult</c:v>
                      </c:pt>
                      <c:pt idx="1">
                        <c:v>Dislocated Worker</c:v>
                      </c:pt>
                      <c:pt idx="2">
                        <c:v>Youth</c:v>
                      </c:pt>
                    </c:strCache>
                  </c:strRef>
                </c:cat>
                <c:val>
                  <c:numRef>
                    <c:extLst>
                      <c:ext uri="{02D57815-91ED-43cb-92C2-25804820EDAC}">
                        <c15:fullRef>
                          <c15:sqref>'Data Entry Tab'!$F$62:$I$62</c15:sqref>
                        </c15:fullRef>
                        <c15:formulaRef>
                          <c15:sqref>('Data Entry Tab'!$F$62:$G$62,'Data Entry Tab'!$I$62)</c15:sqref>
                        </c15:formulaRef>
                      </c:ext>
                    </c:extLst>
                    <c:numCache>
                      <c:formatCode>"$"#,##0</c:formatCode>
                      <c:ptCount val="3"/>
                      <c:pt idx="0">
                        <c:v>1.74</c:v>
                      </c:pt>
                      <c:pt idx="1">
                        <c:v>2.335</c:v>
                      </c:pt>
                      <c:pt idx="2">
                        <c:v>2.7450000000000001</c:v>
                      </c:pt>
                    </c:numCache>
                  </c:numRef>
                </c:val>
                <c:extLst>
                  <c:ext xmlns:c16="http://schemas.microsoft.com/office/drawing/2014/chart" uri="{C3380CC4-5D6E-409C-BE32-E72D297353CC}">
                    <c16:uniqueId val="{00000008-D1E2-4B8E-A8DC-95A4A513710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'Data Entry Tab'!$C$64:$D$64</c15:sqref>
                        </c15:formulaRef>
                      </c:ext>
                    </c:extLst>
                    <c:strCache>
                      <c:ptCount val="2"/>
                      <c:pt idx="0">
                        <c:v>Required 80% (in Thousands)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Tab'!$F$61:$I$61</c15:sqref>
                        </c15:fullRef>
                        <c15:formulaRef>
                          <c15:sqref>('Data Entry Tab'!$F$61:$G$61,'Data Entry Tab'!$I$61)</c15:sqref>
                        </c15:formulaRef>
                      </c:ext>
                    </c:extLst>
                    <c:strCache>
                      <c:ptCount val="3"/>
                      <c:pt idx="0">
                        <c:v>Adult</c:v>
                      </c:pt>
                      <c:pt idx="1">
                        <c:v>Dislocated Worker</c:v>
                      </c:pt>
                      <c:pt idx="2">
                        <c:v>Youth</c:v>
                      </c:pt>
                    </c:strCache>
                  </c:strRef>
                </c:cat>
                <c:val>
                  <c:numRef>
                    <c:extLst>
                      <c:ext xmlns:c15="http://schemas.microsoft.com/office/drawing/2012/chart" uri="{02D57815-91ED-43cb-92C2-25804820EDAC}">
                        <c15:fullRef>
                          <c15:sqref>'Data Entry Tab'!$F$64:$I$64</c15:sqref>
                        </c15:fullRef>
                        <c15:formulaRef>
                          <c15:sqref>('Data Entry Tab'!$F$64:$G$64,'Data Entry Tab'!$I$64)</c15:sqref>
                        </c15:formulaRef>
                      </c:ext>
                    </c:extLst>
                    <c:numCache>
                      <c:formatCode>"$"#,##0</c:formatCode>
                      <c:ptCount val="3"/>
                      <c:pt idx="0">
                        <c:v>1.3920000000000001</c:v>
                      </c:pt>
                      <c:pt idx="1">
                        <c:v>1.8680000000000001</c:v>
                      </c:pt>
                      <c:pt idx="2">
                        <c:v>2.1960000000000002</c:v>
                      </c:pt>
                    </c:numCache>
                  </c:numRef>
                </c:val>
                <c:extLst xmlns:c15="http://schemas.microsoft.com/office/drawing/2012/chart">
                  <c:ext xmlns:c16="http://schemas.microsoft.com/office/drawing/2014/chart" uri="{C3380CC4-5D6E-409C-BE32-E72D297353CC}">
                    <c16:uniqueId val="{00000009-D1E2-4B8E-A8DC-95A4A513710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'Data Entry Tab'!$C$65:$D$65</c15:sqref>
                        </c15:formulaRef>
                      </c:ext>
                    </c:extLst>
                    <c:strCache>
                      <c:ptCount val="2"/>
                      <c:pt idx="0">
                        <c:v>Actual $ (in Thousands)</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Tab'!$F$61:$I$61</c15:sqref>
                        </c15:fullRef>
                        <c15:formulaRef>
                          <c15:sqref>('Data Entry Tab'!$F$61:$G$61,'Data Entry Tab'!$I$61)</c15:sqref>
                        </c15:formulaRef>
                      </c:ext>
                    </c:extLst>
                    <c:strCache>
                      <c:ptCount val="3"/>
                      <c:pt idx="0">
                        <c:v>Adult</c:v>
                      </c:pt>
                      <c:pt idx="1">
                        <c:v>Dislocated Worker</c:v>
                      </c:pt>
                      <c:pt idx="2">
                        <c:v>Youth</c:v>
                      </c:pt>
                    </c:strCache>
                  </c:strRef>
                </c:cat>
                <c:val>
                  <c:numRef>
                    <c:extLst>
                      <c:ext xmlns:c15="http://schemas.microsoft.com/office/drawing/2012/chart" uri="{02D57815-91ED-43cb-92C2-25804820EDAC}">
                        <c15:fullRef>
                          <c15:sqref>'Data Entry Tab'!$F$65:$I$65</c15:sqref>
                        </c15:fullRef>
                        <c15:formulaRef>
                          <c15:sqref>('Data Entry Tab'!$F$65:$G$65,'Data Entry Tab'!$I$65)</c15:sqref>
                        </c15:formulaRef>
                      </c:ext>
                    </c:extLst>
                    <c:numCache>
                      <c:formatCode>"$"#,##0</c:formatCode>
                      <c:ptCount val="3"/>
                      <c:pt idx="0">
                        <c:v>0.75</c:v>
                      </c:pt>
                      <c:pt idx="1">
                        <c:v>1.08</c:v>
                      </c:pt>
                      <c:pt idx="2">
                        <c:v>1.163</c:v>
                      </c:pt>
                    </c:numCache>
                  </c:numRef>
                </c:val>
                <c:extLst xmlns:c15="http://schemas.microsoft.com/office/drawing/2012/chart">
                  <c:ext xmlns:c16="http://schemas.microsoft.com/office/drawing/2014/chart" uri="{C3380CC4-5D6E-409C-BE32-E72D297353CC}">
                    <c16:uniqueId val="{0000000A-D1E2-4B8E-A8DC-95A4A5137104}"/>
                  </c:ext>
                </c:extLst>
              </c15:ser>
            </c15:filteredBarSeries>
          </c:ext>
        </c:extLst>
      </c:barChart>
      <c:catAx>
        <c:axId val="6774442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444936"/>
        <c:crosses val="autoZero"/>
        <c:auto val="1"/>
        <c:lblAlgn val="ctr"/>
        <c:lblOffset val="100"/>
        <c:noMultiLvlLbl val="0"/>
      </c:catAx>
      <c:valAx>
        <c:axId val="67744493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444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Total WIOA Formula Grant Budget</a:t>
            </a:r>
          </a:p>
          <a:p>
            <a:pPr>
              <a:defRPr>
                <a:solidFill>
                  <a:sysClr val="windowText" lastClr="000000"/>
                </a:solidFill>
              </a:defRPr>
            </a:pPr>
            <a:r>
              <a:rPr lang="en-US" sz="1000">
                <a:solidFill>
                  <a:sysClr val="windowText" lastClr="000000"/>
                </a:solidFill>
              </a:rPr>
              <a:t>(Amounts in Thousands)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1"/>
          <c:order val="1"/>
          <c:dPt>
            <c:idx val="0"/>
            <c:bubble3D val="0"/>
            <c:spPr>
              <a:solidFill>
                <a:srgbClr val="A5A5A5">
                  <a:lumMod val="75000"/>
                </a:srgbClr>
              </a:solidFill>
              <a:ln w="19050">
                <a:solidFill>
                  <a:schemeClr val="lt1"/>
                </a:solidFill>
              </a:ln>
              <a:effectLst/>
            </c:spPr>
            <c:extLst>
              <c:ext xmlns:c16="http://schemas.microsoft.com/office/drawing/2014/chart" uri="{C3380CC4-5D6E-409C-BE32-E72D297353CC}">
                <c16:uniqueId val="{00000001-742C-48C6-B54F-25CC59A9A8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42C-48C6-B54F-25CC59A9A8F4}"/>
              </c:ext>
            </c:extLst>
          </c:dPt>
          <c:dPt>
            <c:idx val="2"/>
            <c:bubble3D val="0"/>
            <c:spPr>
              <a:solidFill>
                <a:srgbClr val="ED7D31"/>
              </a:solidFill>
              <a:ln w="19050">
                <a:solidFill>
                  <a:schemeClr val="lt1"/>
                </a:solidFill>
              </a:ln>
              <a:effectLst/>
            </c:spPr>
            <c:extLst>
              <c:ext xmlns:c16="http://schemas.microsoft.com/office/drawing/2014/chart" uri="{C3380CC4-5D6E-409C-BE32-E72D297353CC}">
                <c16:uniqueId val="{00000005-742C-48C6-B54F-25CC59A9A8F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42C-48C6-B54F-25CC59A9A8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42C-48C6-B54F-25CC59A9A8F4}"/>
              </c:ext>
            </c:extLst>
          </c:dPt>
          <c:dLbls>
            <c:dLbl>
              <c:idx val="1"/>
              <c:layout>
                <c:manualLayout>
                  <c:x val="3.7831934231361476E-2"/>
                  <c:y val="5.6973748131058507E-3"/>
                </c:manualLayout>
              </c:layout>
              <c:tx>
                <c:rich>
                  <a:bodyPr/>
                  <a:lstStyle/>
                  <a:p>
                    <a:fld id="{E86CB75C-4BC3-4477-9EAB-5C1BCE62204D}" type="CATEGORYNAME">
                      <a:rPr lang="en-US">
                        <a:solidFill>
                          <a:schemeClr val="tx1"/>
                        </a:solidFill>
                      </a:rPr>
                      <a:pPr/>
                      <a:t>[CATEGORY NAME]</a:t>
                    </a:fld>
                    <a:r>
                      <a:rPr lang="en-US" baseline="0">
                        <a:solidFill>
                          <a:schemeClr val="tx1"/>
                        </a:solidFill>
                      </a:rPr>
                      <a:t>
</a:t>
                    </a:r>
                    <a:fld id="{B195172D-BBDD-4BD6-AF8D-C9D2AD741644}" type="PERCENTAGE">
                      <a:rPr lang="en-US" baseline="0">
                        <a:solidFill>
                          <a:schemeClr val="tx1"/>
                        </a:solidFill>
                      </a:rPr>
                      <a:pPr/>
                      <a:t>[PERCENTAGE]</a:t>
                    </a:fld>
                    <a:endParaRPr lang="en-US" baseline="0">
                      <a:solidFill>
                        <a:schemeClr val="tx1"/>
                      </a:solidFill>
                    </a:endParaRP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742C-48C6-B54F-25CC59A9A8F4}"/>
                </c:ext>
              </c:extLst>
            </c:dLbl>
            <c:dLbl>
              <c:idx val="2"/>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0"/>
              <c:showCatName val="1"/>
              <c:showSerName val="0"/>
              <c:showPercent val="1"/>
              <c:showBubbleSize val="0"/>
              <c:extLst>
                <c:ext xmlns:c15="http://schemas.microsoft.com/office/drawing/2012/chart" uri="{CE6537A1-D6FC-4f65-9D91-7224C49458BB}">
                  <c15:layout>
                    <c:manualLayout>
                      <c:w val="0.16699494949494947"/>
                      <c:h val="0.21452020202020203"/>
                    </c:manualLayout>
                  </c15:layout>
                </c:ext>
                <c:ext xmlns:c16="http://schemas.microsoft.com/office/drawing/2014/chart" uri="{C3380CC4-5D6E-409C-BE32-E72D297353CC}">
                  <c16:uniqueId val="{00000005-742C-48C6-B54F-25CC59A9A8F4}"/>
                </c:ext>
              </c:extLst>
            </c:dLbl>
            <c:dLbl>
              <c:idx val="3"/>
              <c:layout>
                <c:manualLayout>
                  <c:x val="8.3083194146186271E-2"/>
                  <c:y val="-0.1684568784962485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42C-48C6-B54F-25CC59A9A8F4}"/>
                </c:ext>
              </c:extLst>
            </c:dLbl>
            <c:dLbl>
              <c:idx val="4"/>
              <c:layout>
                <c:manualLayout>
                  <c:x val="0.1467245287520878"/>
                  <c:y val="0.15287288899493617"/>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874990058060925"/>
                      <c:h val="0.18505892255892256"/>
                    </c:manualLayout>
                  </c15:layout>
                </c:ext>
                <c:ext xmlns:c16="http://schemas.microsoft.com/office/drawing/2014/chart" uri="{C3380CC4-5D6E-409C-BE32-E72D297353CC}">
                  <c16:uniqueId val="{00000009-742C-48C6-B54F-25CC59A9A8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Entry Tab'!$L$9:$L$13</c:f>
              <c:strCache>
                <c:ptCount val="5"/>
                <c:pt idx="0">
                  <c:v>Admin</c:v>
                </c:pt>
                <c:pt idx="1">
                  <c:v>Youth In School</c:v>
                </c:pt>
                <c:pt idx="2">
                  <c:v>Youth Out of School</c:v>
                </c:pt>
                <c:pt idx="3">
                  <c:v>Adult</c:v>
                </c:pt>
                <c:pt idx="4">
                  <c:v>Dislocated Worker</c:v>
                </c:pt>
              </c:strCache>
            </c:strRef>
          </c:cat>
          <c:val>
            <c:numRef>
              <c:f>'Data Entry Tab'!$N$9:$N$13</c:f>
              <c:numCache>
                <c:formatCode>"$"#,##0</c:formatCode>
                <c:ptCount val="5"/>
                <c:pt idx="0">
                  <c:v>900</c:v>
                </c:pt>
                <c:pt idx="1">
                  <c:v>375</c:v>
                </c:pt>
                <c:pt idx="2">
                  <c:v>2370</c:v>
                </c:pt>
                <c:pt idx="3">
                  <c:v>1740</c:v>
                </c:pt>
                <c:pt idx="4">
                  <c:v>2335</c:v>
                </c:pt>
              </c:numCache>
            </c:numRef>
          </c:val>
          <c:extLst>
            <c:ext xmlns:c16="http://schemas.microsoft.com/office/drawing/2014/chart" uri="{C3380CC4-5D6E-409C-BE32-E72D297353CC}">
              <c16:uniqueId val="{0000000A-742C-48C6-B54F-25CC59A9A8F4}"/>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C-742C-48C6-B54F-25CC59A9A8F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742C-48C6-B54F-25CC59A9A8F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0-742C-48C6-B54F-25CC59A9A8F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2-742C-48C6-B54F-25CC59A9A8F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4-742C-48C6-B54F-25CC59A9A8F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'Data Entry Tab'!$L$9:$L$13</c15:sqref>
                        </c15:formulaRef>
                      </c:ext>
                    </c:extLst>
                    <c:strCache>
                      <c:ptCount val="5"/>
                      <c:pt idx="0">
                        <c:v>Admin</c:v>
                      </c:pt>
                      <c:pt idx="1">
                        <c:v>Youth In School</c:v>
                      </c:pt>
                      <c:pt idx="2">
                        <c:v>Youth Out of School</c:v>
                      </c:pt>
                      <c:pt idx="3">
                        <c:v>Adult</c:v>
                      </c:pt>
                      <c:pt idx="4">
                        <c:v>Dislocated Worker</c:v>
                      </c:pt>
                    </c:strCache>
                  </c:strRef>
                </c:cat>
                <c:val>
                  <c:numRef>
                    <c:extLst>
                      <c:ext uri="{02D57815-91ED-43cb-92C2-25804820EDAC}">
                        <c15:formulaRef>
                          <c15:sqref>'Data Entry Tab'!$M$9:$M$13</c15:sqref>
                        </c15:formulaRef>
                      </c:ext>
                    </c:extLst>
                    <c:numCache>
                      <c:formatCode>General</c:formatCode>
                      <c:ptCount val="5"/>
                    </c:numCache>
                  </c:numRef>
                </c:val>
                <c:extLst>
                  <c:ext xmlns:c16="http://schemas.microsoft.com/office/drawing/2014/chart" uri="{C3380CC4-5D6E-409C-BE32-E72D297353CC}">
                    <c16:uniqueId val="{00000015-742C-48C6-B54F-25CC59A9A8F4}"/>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DIRECT TRAINING</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'Data Entry Tab'!$B$83</c:f>
              <c:strCache>
                <c:ptCount val="1"/>
                <c:pt idx="0">
                  <c:v>Required Training %</c:v>
                </c:pt>
              </c:strCache>
            </c:strRef>
          </c:tx>
          <c:spPr>
            <a:solidFill>
              <a:srgbClr val="C00000"/>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5-C02B-4597-B165-F7527A2FABD3}"/>
              </c:ext>
            </c:extLst>
          </c:dPt>
          <c:dPt>
            <c:idx val="1"/>
            <c:invertIfNegative val="0"/>
            <c:bubble3D val="0"/>
            <c:spPr>
              <a:solidFill>
                <a:srgbClr val="002060"/>
              </a:solidFill>
              <a:ln>
                <a:noFill/>
              </a:ln>
              <a:effectLst/>
            </c:spPr>
            <c:extLst>
              <c:ext xmlns:c16="http://schemas.microsoft.com/office/drawing/2014/chart" uri="{C3380CC4-5D6E-409C-BE32-E72D297353CC}">
                <c16:uniqueId val="{00000006-C02B-4597-B165-F7527A2FABD3}"/>
              </c:ext>
            </c:extLst>
          </c:dPt>
          <c:dPt>
            <c:idx val="2"/>
            <c:invertIfNegative val="0"/>
            <c:bubble3D val="0"/>
            <c:spPr>
              <a:solidFill>
                <a:srgbClr val="002060"/>
              </a:solidFill>
              <a:ln>
                <a:noFill/>
              </a:ln>
              <a:effectLst/>
            </c:spPr>
            <c:extLst>
              <c:ext xmlns:c16="http://schemas.microsoft.com/office/drawing/2014/chart" uri="{C3380CC4-5D6E-409C-BE32-E72D297353CC}">
                <c16:uniqueId val="{00000007-C02B-4597-B165-F7527A2FABD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 Tab'!$C$82:$E$82</c:f>
              <c:strCache>
                <c:ptCount val="3"/>
                <c:pt idx="0">
                  <c:v>Adult</c:v>
                </c:pt>
                <c:pt idx="1">
                  <c:v>Dislocated Worker</c:v>
                </c:pt>
                <c:pt idx="2">
                  <c:v>Adult and Dislocated Worker Combined</c:v>
                </c:pt>
              </c:strCache>
            </c:strRef>
          </c:cat>
          <c:val>
            <c:numRef>
              <c:f>'Data Entry Tab'!$C$83:$E$83</c:f>
              <c:numCache>
                <c:formatCode>0%</c:formatCode>
                <c:ptCount val="3"/>
                <c:pt idx="0">
                  <c:v>0.5</c:v>
                </c:pt>
                <c:pt idx="1">
                  <c:v>0.5</c:v>
                </c:pt>
                <c:pt idx="2">
                  <c:v>0.5</c:v>
                </c:pt>
              </c:numCache>
            </c:numRef>
          </c:val>
          <c:extLst>
            <c:ext xmlns:c16="http://schemas.microsoft.com/office/drawing/2014/chart" uri="{C3380CC4-5D6E-409C-BE32-E72D297353CC}">
              <c16:uniqueId val="{00000000-40E7-4F6C-A8F0-DF7BD172F21A}"/>
            </c:ext>
          </c:extLst>
        </c:ser>
        <c:ser>
          <c:idx val="3"/>
          <c:order val="3"/>
          <c:tx>
            <c:strRef>
              <c:f>'Data Entry Tab'!$B$86</c:f>
              <c:strCache>
                <c:ptCount val="1"/>
                <c:pt idx="0">
                  <c:v>Actual Direct Training %</c:v>
                </c:pt>
              </c:strCache>
            </c:strRef>
          </c:tx>
          <c:spPr>
            <a:solidFill>
              <a:schemeClr val="accent4"/>
            </a:solidFill>
            <a:ln>
              <a:noFill/>
            </a:ln>
            <a:effectLst/>
          </c:spPr>
          <c:invertIfNegative val="0"/>
          <c:dPt>
            <c:idx val="1"/>
            <c:invertIfNegative val="0"/>
            <c:bubble3D val="0"/>
            <c:spPr>
              <a:solidFill>
                <a:srgbClr val="5B9BD5"/>
              </a:solidFill>
              <a:ln>
                <a:noFill/>
              </a:ln>
              <a:effectLst/>
            </c:spPr>
            <c:extLst>
              <c:ext xmlns:c16="http://schemas.microsoft.com/office/drawing/2014/chart" uri="{C3380CC4-5D6E-409C-BE32-E72D297353CC}">
                <c16:uniqueId val="{00000002-40E7-4F6C-A8F0-DF7BD172F21A}"/>
              </c:ext>
            </c:extLst>
          </c:dPt>
          <c:dPt>
            <c:idx val="2"/>
            <c:invertIfNegative val="0"/>
            <c:bubble3D val="0"/>
            <c:spPr>
              <a:solidFill>
                <a:srgbClr val="70AD47">
                  <a:lumMod val="75000"/>
                </a:srgbClr>
              </a:solidFill>
              <a:ln>
                <a:noFill/>
              </a:ln>
              <a:effectLst/>
            </c:spPr>
            <c:extLst>
              <c:ext xmlns:c16="http://schemas.microsoft.com/office/drawing/2014/chart" uri="{C3380CC4-5D6E-409C-BE32-E72D297353CC}">
                <c16:uniqueId val="{00000004-40E7-4F6C-A8F0-DF7BD172F2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 Tab'!$C$82:$E$82</c:f>
              <c:strCache>
                <c:ptCount val="3"/>
                <c:pt idx="0">
                  <c:v>Adult</c:v>
                </c:pt>
                <c:pt idx="1">
                  <c:v>Dislocated Worker</c:v>
                </c:pt>
                <c:pt idx="2">
                  <c:v>Adult and Dislocated Worker Combined</c:v>
                </c:pt>
              </c:strCache>
            </c:strRef>
          </c:cat>
          <c:val>
            <c:numRef>
              <c:f>'Data Entry Tab'!$C$86:$E$86</c:f>
              <c:numCache>
                <c:formatCode>0.0%</c:formatCode>
                <c:ptCount val="3"/>
                <c:pt idx="0">
                  <c:v>0.61041666666666672</c:v>
                </c:pt>
                <c:pt idx="1">
                  <c:v>0.60779220779220788</c:v>
                </c:pt>
                <c:pt idx="2">
                  <c:v>0.60880000000000012</c:v>
                </c:pt>
              </c:numCache>
            </c:numRef>
          </c:val>
          <c:extLst>
            <c:ext xmlns:c16="http://schemas.microsoft.com/office/drawing/2014/chart" uri="{C3380CC4-5D6E-409C-BE32-E72D297353CC}">
              <c16:uniqueId val="{00000005-40E7-4F6C-A8F0-DF7BD172F21A}"/>
            </c:ext>
          </c:extLst>
        </c:ser>
        <c:dLbls>
          <c:dLblPos val="outEnd"/>
          <c:showLegendKey val="0"/>
          <c:showVal val="1"/>
          <c:showCatName val="0"/>
          <c:showSerName val="0"/>
          <c:showPercent val="0"/>
          <c:showBubbleSize val="0"/>
        </c:dLbls>
        <c:gapWidth val="219"/>
        <c:overlap val="-27"/>
        <c:axId val="745479120"/>
        <c:axId val="745479448"/>
        <c:extLst>
          <c:ext xmlns:c15="http://schemas.microsoft.com/office/drawing/2012/chart" uri="{02D57815-91ED-43cb-92C2-25804820EDAC}">
            <c15:filteredBarSeries>
              <c15:ser>
                <c:idx val="1"/>
                <c:order val="1"/>
                <c:tx>
                  <c:strRef>
                    <c:extLst>
                      <c:ext uri="{02D57815-91ED-43cb-92C2-25804820EDAC}">
                        <c15:formulaRef>
                          <c15:sqref>'Data Entry Tab'!$B$84</c15:sqref>
                        </c15:formulaRef>
                      </c:ext>
                    </c:extLst>
                    <c:strCache>
                      <c:ptCount val="1"/>
                      <c:pt idx="0">
                        <c:v>Direct Training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 Entry Tab'!$C$82:$E$82</c15:sqref>
                        </c15:formulaRef>
                      </c:ext>
                    </c:extLst>
                    <c:strCache>
                      <c:ptCount val="3"/>
                      <c:pt idx="0">
                        <c:v>Adult</c:v>
                      </c:pt>
                      <c:pt idx="1">
                        <c:v>Dislocated Worker</c:v>
                      </c:pt>
                      <c:pt idx="2">
                        <c:v>Adult and Dislocated Worker Combined</c:v>
                      </c:pt>
                    </c:strCache>
                  </c:strRef>
                </c:cat>
                <c:val>
                  <c:numRef>
                    <c:extLst>
                      <c:ext uri="{02D57815-91ED-43cb-92C2-25804820EDAC}">
                        <c15:formulaRef>
                          <c15:sqref>'Data Entry Tab'!$C$84:$E$84</c15:sqref>
                        </c15:formulaRef>
                      </c:ext>
                    </c:extLst>
                    <c:numCache>
                      <c:formatCode>"$"#,##0</c:formatCode>
                      <c:ptCount val="3"/>
                      <c:pt idx="0">
                        <c:v>1.4650000000000001</c:v>
                      </c:pt>
                      <c:pt idx="1">
                        <c:v>2.3400000000000003</c:v>
                      </c:pt>
                      <c:pt idx="2">
                        <c:v>3.8050000000000006</c:v>
                      </c:pt>
                    </c:numCache>
                  </c:numRef>
                </c:val>
                <c:extLst>
                  <c:ext xmlns:c16="http://schemas.microsoft.com/office/drawing/2014/chart" uri="{C3380CC4-5D6E-409C-BE32-E72D297353CC}">
                    <c16:uniqueId val="{00000006-40E7-4F6C-A8F0-DF7BD172F21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'Data Entry Tab'!$B$85</c15:sqref>
                        </c15:formulaRef>
                      </c:ext>
                    </c:extLst>
                    <c:strCache>
                      <c:ptCount val="1"/>
                      <c:pt idx="0">
                        <c:v>Total Expenses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'Data Entry Tab'!$C$82:$E$82</c15:sqref>
                        </c15:formulaRef>
                      </c:ext>
                    </c:extLst>
                    <c:strCache>
                      <c:ptCount val="3"/>
                      <c:pt idx="0">
                        <c:v>Adult</c:v>
                      </c:pt>
                      <c:pt idx="1">
                        <c:v>Dislocated Worker</c:v>
                      </c:pt>
                      <c:pt idx="2">
                        <c:v>Adult and Dislocated Worker Combined</c:v>
                      </c:pt>
                    </c:strCache>
                  </c:strRef>
                </c:cat>
                <c:val>
                  <c:numRef>
                    <c:extLst xmlns:c15="http://schemas.microsoft.com/office/drawing/2012/chart">
                      <c:ext xmlns:c15="http://schemas.microsoft.com/office/drawing/2012/chart" uri="{02D57815-91ED-43cb-92C2-25804820EDAC}">
                        <c15:formulaRef>
                          <c15:sqref>'Data Entry Tab'!$C$85:$E$85</c15:sqref>
                        </c15:formulaRef>
                      </c:ext>
                    </c:extLst>
                    <c:numCache>
                      <c:formatCode>"$"#,##0</c:formatCode>
                      <c:ptCount val="3"/>
                      <c:pt idx="0">
                        <c:v>2.4</c:v>
                      </c:pt>
                      <c:pt idx="1">
                        <c:v>3.8499999999999996</c:v>
                      </c:pt>
                      <c:pt idx="2">
                        <c:v>6.25</c:v>
                      </c:pt>
                    </c:numCache>
                  </c:numRef>
                </c:val>
                <c:extLst xmlns:c15="http://schemas.microsoft.com/office/drawing/2012/chart">
                  <c:ext xmlns:c16="http://schemas.microsoft.com/office/drawing/2014/chart" uri="{C3380CC4-5D6E-409C-BE32-E72D297353CC}">
                    <c16:uniqueId val="{00000007-40E7-4F6C-A8F0-DF7BD172F21A}"/>
                  </c:ext>
                </c:extLst>
              </c15:ser>
            </c15:filteredBarSeries>
          </c:ext>
        </c:extLst>
      </c:barChart>
      <c:catAx>
        <c:axId val="74547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79448"/>
        <c:crosses val="autoZero"/>
        <c:auto val="1"/>
        <c:lblAlgn val="ctr"/>
        <c:lblOffset val="100"/>
        <c:noMultiLvlLbl val="0"/>
      </c:catAx>
      <c:valAx>
        <c:axId val="745479448"/>
        <c:scaling>
          <c:orientation val="minMax"/>
          <c:min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79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Youth Work Based</a:t>
            </a:r>
            <a:r>
              <a:rPr lang="en-US" baseline="0">
                <a:solidFill>
                  <a:sysClr val="windowText" lastClr="000000"/>
                </a:solidFill>
              </a:rPr>
              <a:t> Learning</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'Data Entry Tab'!$B$98</c:f>
              <c:strCache>
                <c:ptCount val="1"/>
                <c:pt idx="0">
                  <c:v>Required Training %</c:v>
                </c:pt>
              </c:strCache>
            </c:strRef>
          </c:tx>
          <c:spPr>
            <a:solidFill>
              <a:srgbClr val="002060"/>
            </a:solidFill>
            <a:ln>
              <a:solidFill>
                <a:srgbClr val="00206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 Tab'!$C$97</c:f>
              <c:strCache>
                <c:ptCount val="1"/>
                <c:pt idx="0">
                  <c:v>Youth</c:v>
                </c:pt>
              </c:strCache>
            </c:strRef>
          </c:cat>
          <c:val>
            <c:numRef>
              <c:f>'Data Entry Tab'!$C$98</c:f>
              <c:numCache>
                <c:formatCode>0%</c:formatCode>
                <c:ptCount val="1"/>
                <c:pt idx="0">
                  <c:v>0.2</c:v>
                </c:pt>
              </c:numCache>
            </c:numRef>
          </c:val>
          <c:extLst>
            <c:ext xmlns:c16="http://schemas.microsoft.com/office/drawing/2014/chart" uri="{C3380CC4-5D6E-409C-BE32-E72D297353CC}">
              <c16:uniqueId val="{00000000-8966-4794-B1D7-019607833766}"/>
            </c:ext>
          </c:extLst>
        </c:ser>
        <c:ser>
          <c:idx val="3"/>
          <c:order val="3"/>
          <c:tx>
            <c:strRef>
              <c:f>'Data Entry Tab'!$B$101</c:f>
              <c:strCache>
                <c:ptCount val="1"/>
                <c:pt idx="0">
                  <c:v>Actual Direct Training %</c:v>
                </c:pt>
              </c:strCache>
            </c:strRef>
          </c:tx>
          <c:spPr>
            <a:solidFill>
              <a:srgbClr val="ED7D31">
                <a:lumMod val="75000"/>
              </a:srgbClr>
            </a:solidFill>
            <a:ln>
              <a:solidFill>
                <a:srgbClr val="ED7D31">
                  <a:lumMod val="75000"/>
                </a:srgbClr>
              </a:solidFill>
            </a:ln>
            <a:effectLst/>
          </c:spPr>
          <c:invertIfNegative val="0"/>
          <c:dPt>
            <c:idx val="0"/>
            <c:invertIfNegative val="0"/>
            <c:bubble3D val="0"/>
            <c:spPr>
              <a:solidFill>
                <a:srgbClr val="ED7D31"/>
              </a:solidFill>
              <a:ln>
                <a:solidFill>
                  <a:srgbClr val="ED7D31">
                    <a:lumMod val="75000"/>
                  </a:srgbClr>
                </a:solidFill>
              </a:ln>
              <a:effectLst/>
            </c:spPr>
            <c:extLst>
              <c:ext xmlns:c16="http://schemas.microsoft.com/office/drawing/2014/chart" uri="{C3380CC4-5D6E-409C-BE32-E72D297353CC}">
                <c16:uniqueId val="{00000001-B988-4F22-990B-DCA3D1AA50E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 Tab'!$C$97</c:f>
              <c:strCache>
                <c:ptCount val="1"/>
                <c:pt idx="0">
                  <c:v>Youth</c:v>
                </c:pt>
              </c:strCache>
            </c:strRef>
          </c:cat>
          <c:val>
            <c:numRef>
              <c:f>'Data Entry Tab'!$C$101</c:f>
              <c:numCache>
                <c:formatCode>0.0%</c:formatCode>
                <c:ptCount val="1"/>
                <c:pt idx="0">
                  <c:v>0.27515047291487532</c:v>
                </c:pt>
              </c:numCache>
            </c:numRef>
          </c:val>
          <c:extLst>
            <c:ext xmlns:c16="http://schemas.microsoft.com/office/drawing/2014/chart" uri="{C3380CC4-5D6E-409C-BE32-E72D297353CC}">
              <c16:uniqueId val="{00000001-8966-4794-B1D7-019607833766}"/>
            </c:ext>
          </c:extLst>
        </c:ser>
        <c:dLbls>
          <c:dLblPos val="outEnd"/>
          <c:showLegendKey val="0"/>
          <c:showVal val="1"/>
          <c:showCatName val="0"/>
          <c:showSerName val="0"/>
          <c:showPercent val="0"/>
          <c:showBubbleSize val="0"/>
        </c:dLbls>
        <c:gapWidth val="227"/>
        <c:overlap val="-27"/>
        <c:axId val="745479120"/>
        <c:axId val="745479448"/>
        <c:extLst>
          <c:ext xmlns:c15="http://schemas.microsoft.com/office/drawing/2012/chart" uri="{02D57815-91ED-43cb-92C2-25804820EDAC}">
            <c15:filteredBarSeries>
              <c15:ser>
                <c:idx val="1"/>
                <c:order val="1"/>
                <c:tx>
                  <c:strRef>
                    <c:extLst>
                      <c:ext uri="{02D57815-91ED-43cb-92C2-25804820EDAC}">
                        <c15:formulaRef>
                          <c15:sqref>'Data Entry Tab'!$B$99</c15:sqref>
                        </c15:formulaRef>
                      </c:ext>
                    </c:extLst>
                    <c:strCache>
                      <c:ptCount val="1"/>
                      <c:pt idx="0">
                        <c:v>Work Based Training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 Entry Tab'!$C$97</c15:sqref>
                        </c15:formulaRef>
                      </c:ext>
                    </c:extLst>
                    <c:strCache>
                      <c:ptCount val="1"/>
                      <c:pt idx="0">
                        <c:v>Youth</c:v>
                      </c:pt>
                    </c:strCache>
                  </c:strRef>
                </c:cat>
                <c:val>
                  <c:numRef>
                    <c:extLst>
                      <c:ext uri="{02D57815-91ED-43cb-92C2-25804820EDAC}">
                        <c15:formulaRef>
                          <c15:sqref>'Data Entry Tab'!$C$99</c15:sqref>
                        </c15:formulaRef>
                      </c:ext>
                    </c:extLst>
                    <c:numCache>
                      <c:formatCode>"$"#,##0</c:formatCode>
                      <c:ptCount val="1"/>
                      <c:pt idx="0">
                        <c:v>320</c:v>
                      </c:pt>
                    </c:numCache>
                  </c:numRef>
                </c:val>
                <c:extLst>
                  <c:ext xmlns:c16="http://schemas.microsoft.com/office/drawing/2014/chart" uri="{C3380CC4-5D6E-409C-BE32-E72D297353CC}">
                    <c16:uniqueId val="{00000002-8966-4794-B1D7-01960783376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'Data Entry Tab'!$B$100</c15:sqref>
                        </c15:formulaRef>
                      </c:ext>
                    </c:extLst>
                    <c:strCache>
                      <c:ptCount val="1"/>
                      <c:pt idx="0">
                        <c:v>Total Expenses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'Data Entry Tab'!$C$97</c15:sqref>
                        </c15:formulaRef>
                      </c:ext>
                    </c:extLst>
                    <c:strCache>
                      <c:ptCount val="1"/>
                      <c:pt idx="0">
                        <c:v>Youth</c:v>
                      </c:pt>
                    </c:strCache>
                  </c:strRef>
                </c:cat>
                <c:val>
                  <c:numRef>
                    <c:extLst xmlns:c15="http://schemas.microsoft.com/office/drawing/2012/chart">
                      <c:ext xmlns:c15="http://schemas.microsoft.com/office/drawing/2012/chart" uri="{02D57815-91ED-43cb-92C2-25804820EDAC}">
                        <c15:formulaRef>
                          <c15:sqref>'Data Entry Tab'!$C$100</c15:sqref>
                        </c15:formulaRef>
                      </c:ext>
                    </c:extLst>
                    <c:numCache>
                      <c:formatCode>"$"#,##0</c:formatCode>
                      <c:ptCount val="1"/>
                      <c:pt idx="0">
                        <c:v>1163</c:v>
                      </c:pt>
                    </c:numCache>
                  </c:numRef>
                </c:val>
                <c:extLst xmlns:c15="http://schemas.microsoft.com/office/drawing/2012/chart">
                  <c:ext xmlns:c16="http://schemas.microsoft.com/office/drawing/2014/chart" uri="{C3380CC4-5D6E-409C-BE32-E72D297353CC}">
                    <c16:uniqueId val="{00000003-8966-4794-B1D7-019607833766}"/>
                  </c:ext>
                </c:extLst>
              </c15:ser>
            </c15:filteredBarSeries>
          </c:ext>
        </c:extLst>
      </c:barChart>
      <c:catAx>
        <c:axId val="74547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79448"/>
        <c:crosses val="autoZero"/>
        <c:auto val="1"/>
        <c:lblAlgn val="ctr"/>
        <c:lblOffset val="100"/>
        <c:noMultiLvlLbl val="0"/>
      </c:catAx>
      <c:valAx>
        <c:axId val="745479448"/>
        <c:scaling>
          <c:orientation val="minMax"/>
          <c:max val="0.4"/>
          <c:min val="0.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791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lang="en-US" sz="1400" b="0" i="0" u="none" strike="noStrike" kern="1200" spc="0" baseline="0">
                <a:solidFill>
                  <a:sysClr val="windowText" lastClr="000000"/>
                </a:solidFill>
                <a:latin typeface="+mn-lt"/>
                <a:ea typeface="+mn-ea"/>
                <a:cs typeface="+mn-cs"/>
              </a:defRPr>
            </a:pPr>
            <a:r>
              <a:rPr lang="en-US" sz="1400" b="0" i="0" u="none" strike="noStrike" kern="1200" spc="0" baseline="0">
                <a:solidFill>
                  <a:sysClr val="windowText" lastClr="000000"/>
                </a:solidFill>
                <a:latin typeface="+mn-lt"/>
                <a:ea typeface="+mn-ea"/>
                <a:cs typeface="+mn-cs"/>
              </a:rPr>
              <a:t>Obligations, Accrual &amp; Expense Breakdown</a:t>
            </a:r>
          </a:p>
        </c:rich>
      </c:tx>
      <c:overlay val="0"/>
      <c:spPr>
        <a:noFill/>
        <a:ln>
          <a:noFill/>
        </a:ln>
        <a:effectLst/>
      </c:spPr>
      <c:txPr>
        <a:bodyPr rot="0" spcFirstLastPara="1" vertOverflow="ellipsis" vert="horz" wrap="square" anchor="ctr" anchorCtr="1"/>
        <a:lstStyle/>
        <a:p>
          <a:pPr>
            <a:defRPr lang="en-US"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stacked"/>
        <c:varyColors val="0"/>
        <c:ser>
          <c:idx val="6"/>
          <c:order val="6"/>
          <c:tx>
            <c:strRef>
              <c:f>'Data Entry Tab'!$C$68:$D$68</c:f>
              <c:strCache>
                <c:ptCount val="2"/>
                <c:pt idx="0">
                  <c:v>Expense Actual %</c:v>
                </c:pt>
              </c:strCache>
            </c:strRef>
          </c:tx>
          <c:spPr>
            <a:solidFill>
              <a:schemeClr val="accent6">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ext>
              </c:extLst>
              <c:f>('Data Entry Tab'!$E$61:$G$61,'Data Entry Tab'!$I$61)</c:f>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Tab'!$E$68:$I$68</c15:sqref>
                  </c15:fullRef>
                </c:ext>
              </c:extLst>
              <c:f>('Data Entry Tab'!$E$68:$G$68,'Data Entry Tab'!$I$68)</c:f>
              <c:numCache>
                <c:formatCode>0%</c:formatCode>
                <c:ptCount val="4"/>
                <c:pt idx="1">
                  <c:v>0.21839080459770116</c:v>
                </c:pt>
                <c:pt idx="2">
                  <c:v>0.21841541755888652</c:v>
                </c:pt>
                <c:pt idx="3">
                  <c:v>0.12276867030965392</c:v>
                </c:pt>
              </c:numCache>
            </c:numRef>
          </c:val>
          <c:extLst>
            <c:ext xmlns:c16="http://schemas.microsoft.com/office/drawing/2014/chart" uri="{C3380CC4-5D6E-409C-BE32-E72D297353CC}">
              <c16:uniqueId val="{00000000-F07B-43D7-92F3-7374988AA0B8}"/>
            </c:ext>
          </c:extLst>
        </c:ser>
        <c:ser>
          <c:idx val="8"/>
          <c:order val="8"/>
          <c:tx>
            <c:strRef>
              <c:f>'Data Entry Tab'!$C$70:$D$70</c:f>
              <c:strCache>
                <c:ptCount val="2"/>
                <c:pt idx="0">
                  <c:v>Accruals Actual %</c:v>
                </c:pt>
              </c:strCache>
            </c:strRef>
          </c:tx>
          <c:spPr>
            <a:solidFill>
              <a:schemeClr val="accent4">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ext>
              </c:extLst>
              <c:f>('Data Entry Tab'!$E$61:$G$61,'Data Entry Tab'!$I$61)</c:f>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Tab'!$E$70:$I$70</c15:sqref>
                  </c15:fullRef>
                </c:ext>
              </c:extLst>
              <c:f>('Data Entry Tab'!$E$70:$G$70,'Data Entry Tab'!$I$70)</c:f>
              <c:numCache>
                <c:formatCode>0%</c:formatCode>
                <c:ptCount val="4"/>
                <c:pt idx="1">
                  <c:v>9.1954022988505833E-3</c:v>
                </c:pt>
                <c:pt idx="2">
                  <c:v>8.7794432548179854E-2</c:v>
                </c:pt>
                <c:pt idx="3">
                  <c:v>9.398907103825134E-2</c:v>
                </c:pt>
              </c:numCache>
            </c:numRef>
          </c:val>
          <c:extLst>
            <c:ext xmlns:c16="http://schemas.microsoft.com/office/drawing/2014/chart" uri="{C3380CC4-5D6E-409C-BE32-E72D297353CC}">
              <c16:uniqueId val="{00000001-F07B-43D7-92F3-7374988AA0B8}"/>
            </c:ext>
          </c:extLst>
        </c:ser>
        <c:ser>
          <c:idx val="10"/>
          <c:order val="10"/>
          <c:tx>
            <c:strRef>
              <c:f>'Data Entry Tab'!$C$72:$D$72</c:f>
              <c:strCache>
                <c:ptCount val="2"/>
                <c:pt idx="0">
                  <c:v>Obigations Actual %</c:v>
                </c:pt>
              </c:strCache>
            </c:strRef>
          </c:tx>
          <c:spPr>
            <a:solidFill>
              <a:schemeClr val="accent5">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ext>
              </c:extLst>
              <c:f>('Data Entry Tab'!$E$61:$G$61,'Data Entry Tab'!$I$61)</c:f>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Tab'!$E$72:$I$72</c15:sqref>
                  </c15:fullRef>
                </c:ext>
              </c:extLst>
              <c:f>('Data Entry Tab'!$E$72:$G$72,'Data Entry Tab'!$I$72)</c:f>
              <c:numCache>
                <c:formatCode>0%</c:formatCode>
                <c:ptCount val="4"/>
                <c:pt idx="1">
                  <c:v>0.20344827586206896</c:v>
                </c:pt>
                <c:pt idx="2">
                  <c:v>0.15631691648822274</c:v>
                </c:pt>
                <c:pt idx="3">
                  <c:v>0.20692167577413481</c:v>
                </c:pt>
              </c:numCache>
            </c:numRef>
          </c:val>
          <c:extLst>
            <c:ext xmlns:c16="http://schemas.microsoft.com/office/drawing/2014/chart" uri="{C3380CC4-5D6E-409C-BE32-E72D297353CC}">
              <c16:uniqueId val="{00000002-F07B-43D7-92F3-7374988AA0B8}"/>
            </c:ext>
          </c:extLst>
        </c:ser>
        <c:ser>
          <c:idx val="11"/>
          <c:order val="11"/>
          <c:tx>
            <c:strRef>
              <c:f>'Data Entry Tab'!$C$73:$D$73</c:f>
              <c:strCache>
                <c:ptCount val="2"/>
                <c:pt idx="0">
                  <c:v>Obligations &amp; Expense Required %</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ext>
              </c:extLst>
              <c:f>('Data Entry Tab'!$E$61:$G$61,'Data Entry Tab'!$I$61)</c:f>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Tab'!$E$73:$I$73</c15:sqref>
                  </c15:fullRef>
                </c:ext>
              </c:extLst>
              <c:f>('Data Entry Tab'!$E$73:$G$73,'Data Entry Tab'!$I$73)</c:f>
              <c:numCache>
                <c:formatCode>0%</c:formatCode>
                <c:ptCount val="4"/>
                <c:pt idx="0">
                  <c:v>0.8</c:v>
                </c:pt>
              </c:numCache>
            </c:numRef>
          </c:val>
          <c:extLst>
            <c:ext xmlns:c16="http://schemas.microsoft.com/office/drawing/2014/chart" uri="{C3380CC4-5D6E-409C-BE32-E72D297353CC}">
              <c16:uniqueId val="{00000003-F07B-43D7-92F3-7374988AA0B8}"/>
            </c:ext>
          </c:extLst>
        </c:ser>
        <c:dLbls>
          <c:dLblPos val="ctr"/>
          <c:showLegendKey val="0"/>
          <c:showVal val="1"/>
          <c:showCatName val="0"/>
          <c:showSerName val="0"/>
          <c:showPercent val="0"/>
          <c:showBubbleSize val="0"/>
        </c:dLbls>
        <c:gapWidth val="219"/>
        <c:overlap val="100"/>
        <c:axId val="677444280"/>
        <c:axId val="677444936"/>
        <c:extLst>
          <c:ext xmlns:c15="http://schemas.microsoft.com/office/drawing/2012/chart" uri="{02D57815-91ED-43cb-92C2-25804820EDAC}">
            <c15:filteredBarSeries>
              <c15:ser>
                <c:idx val="0"/>
                <c:order val="0"/>
                <c:tx>
                  <c:strRef>
                    <c:extLst>
                      <c:ext uri="{02D57815-91ED-43cb-92C2-25804820EDAC}">
                        <c15:formulaRef>
                          <c15:sqref>'Data Entry Tab'!$C$62:$D$62</c15:sqref>
                        </c15:formulaRef>
                      </c:ext>
                    </c:extLst>
                    <c:strCache>
                      <c:ptCount val="2"/>
                      <c:pt idx="0">
                        <c:v>Total Budget (in Thousands)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uri="{02D57815-91ED-43cb-92C2-25804820EDAC}">
                        <c15:fullRef>
                          <c15:sqref>'Data Entry Tab'!$E$62:$I$62</c15:sqref>
                        </c15:fullRef>
                        <c15:formulaRef>
                          <c15:sqref>('Data Entry Tab'!$E$62:$G$62,'Data Entry Tab'!$I$62)</c15:sqref>
                        </c15:formulaRef>
                      </c:ext>
                    </c:extLst>
                    <c:numCache>
                      <c:formatCode>"$"#,##0</c:formatCode>
                      <c:ptCount val="4"/>
                      <c:pt idx="1">
                        <c:v>1.74</c:v>
                      </c:pt>
                      <c:pt idx="2">
                        <c:v>2.335</c:v>
                      </c:pt>
                      <c:pt idx="3">
                        <c:v>2.7450000000000001</c:v>
                      </c:pt>
                    </c:numCache>
                  </c:numRef>
                </c:val>
                <c:extLst>
                  <c:ext xmlns:c16="http://schemas.microsoft.com/office/drawing/2014/chart" uri="{C3380CC4-5D6E-409C-BE32-E72D297353CC}">
                    <c16:uniqueId val="{00000004-F07B-43D7-92F3-7374988AA0B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'Data Entry Tab'!$C$63:$D$63</c15:sqref>
                        </c15:formulaRef>
                      </c:ext>
                    </c:extLst>
                    <c:strCache>
                      <c:ptCount val="2"/>
                      <c:pt idx="0">
                        <c:v>Required %</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Tab'!$E$63:$I$63</c15:sqref>
                        </c15:fullRef>
                        <c15:formulaRef>
                          <c15:sqref>('Data Entry Tab'!$E$63:$G$63,'Data Entry Tab'!$I$63)</c15:sqref>
                        </c15:formulaRef>
                      </c:ext>
                    </c:extLst>
                    <c:numCache>
                      <c:formatCode>0%</c:formatCode>
                      <c:ptCount val="4"/>
                      <c:pt idx="1">
                        <c:v>0.8</c:v>
                      </c:pt>
                      <c:pt idx="2">
                        <c:v>0.8</c:v>
                      </c:pt>
                      <c:pt idx="3">
                        <c:v>0.8</c:v>
                      </c:pt>
                    </c:numCache>
                  </c:numRef>
                </c:val>
                <c:extLst xmlns:c15="http://schemas.microsoft.com/office/drawing/2012/chart">
                  <c:ext xmlns:c16="http://schemas.microsoft.com/office/drawing/2014/chart" uri="{C3380CC4-5D6E-409C-BE32-E72D297353CC}">
                    <c16:uniqueId val="{00000005-F07B-43D7-92F3-7374988AA0B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'Data Entry Tab'!$C$64:$D$64</c15:sqref>
                        </c15:formulaRef>
                      </c:ext>
                    </c:extLst>
                    <c:strCache>
                      <c:ptCount val="2"/>
                      <c:pt idx="0">
                        <c:v>Required 80% (in Thousands)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Tab'!$E$64:$I$64</c15:sqref>
                        </c15:fullRef>
                        <c15:formulaRef>
                          <c15:sqref>('Data Entry Tab'!$E$64:$G$64,'Data Entry Tab'!$I$64)</c15:sqref>
                        </c15:formulaRef>
                      </c:ext>
                    </c:extLst>
                    <c:numCache>
                      <c:formatCode>"$"#,##0</c:formatCode>
                      <c:ptCount val="4"/>
                      <c:pt idx="1">
                        <c:v>1.3920000000000001</c:v>
                      </c:pt>
                      <c:pt idx="2">
                        <c:v>1.8680000000000001</c:v>
                      </c:pt>
                      <c:pt idx="3">
                        <c:v>2.1960000000000002</c:v>
                      </c:pt>
                    </c:numCache>
                  </c:numRef>
                </c:val>
                <c:extLst xmlns:c15="http://schemas.microsoft.com/office/drawing/2012/chart">
                  <c:ext xmlns:c16="http://schemas.microsoft.com/office/drawing/2014/chart" uri="{C3380CC4-5D6E-409C-BE32-E72D297353CC}">
                    <c16:uniqueId val="{00000006-F07B-43D7-92F3-7374988AA0B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'Data Entry Tab'!$C$65:$D$65</c15:sqref>
                        </c15:formulaRef>
                      </c:ext>
                    </c:extLst>
                    <c:strCache>
                      <c:ptCount val="2"/>
                      <c:pt idx="0">
                        <c:v>Actual $ (in Thousands)</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Tab'!$E$65:$I$65</c15:sqref>
                        </c15:fullRef>
                        <c15:formulaRef>
                          <c15:sqref>('Data Entry Tab'!$E$65:$G$65,'Data Entry Tab'!$I$65)</c15:sqref>
                        </c15:formulaRef>
                      </c:ext>
                    </c:extLst>
                    <c:numCache>
                      <c:formatCode>"$"#,##0</c:formatCode>
                      <c:ptCount val="4"/>
                      <c:pt idx="1">
                        <c:v>0.75</c:v>
                      </c:pt>
                      <c:pt idx="2">
                        <c:v>1.08</c:v>
                      </c:pt>
                      <c:pt idx="3">
                        <c:v>1.163</c:v>
                      </c:pt>
                    </c:numCache>
                  </c:numRef>
                </c:val>
                <c:extLst xmlns:c15="http://schemas.microsoft.com/office/drawing/2012/chart">
                  <c:ext xmlns:c16="http://schemas.microsoft.com/office/drawing/2014/chart" uri="{C3380CC4-5D6E-409C-BE32-E72D297353CC}">
                    <c16:uniqueId val="{00000007-F07B-43D7-92F3-7374988AA0B8}"/>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'Data Entry Tab'!$C$66:$D$66</c15:sqref>
                        </c15:formulaRef>
                      </c:ext>
                    </c:extLst>
                    <c:strCache>
                      <c:ptCount val="2"/>
                      <c:pt idx="0">
                        <c:v>Obligations &amp; Exp Actual %</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Tab'!$E$66:$I$66</c15:sqref>
                        </c15:fullRef>
                        <c15:formulaRef>
                          <c15:sqref>('Data Entry Tab'!$E$66:$G$66,'Data Entry Tab'!$I$66)</c15:sqref>
                        </c15:formulaRef>
                      </c:ext>
                    </c:extLst>
                    <c:numCache>
                      <c:formatCode>0%</c:formatCode>
                      <c:ptCount val="4"/>
                      <c:pt idx="0">
                        <c:v>0.8</c:v>
                      </c:pt>
                      <c:pt idx="1">
                        <c:v>0.43103448275862072</c:v>
                      </c:pt>
                      <c:pt idx="2">
                        <c:v>0.46252676659528913</c:v>
                      </c:pt>
                      <c:pt idx="3">
                        <c:v>0.42367941712204005</c:v>
                      </c:pt>
                    </c:numCache>
                  </c:numRef>
                </c:val>
                <c:extLst xmlns:c15="http://schemas.microsoft.com/office/drawing/2012/chart">
                  <c:ext xmlns:c16="http://schemas.microsoft.com/office/drawing/2014/chart" uri="{C3380CC4-5D6E-409C-BE32-E72D297353CC}">
                    <c16:uniqueId val="{00000008-F07B-43D7-92F3-7374988AA0B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'Data Entry Tab'!$C$67:$D$67</c15:sqref>
                        </c15:formulaRef>
                      </c:ext>
                    </c:extLst>
                    <c:strCache>
                      <c:ptCount val="2"/>
                      <c:pt idx="0">
                        <c:v>Actual $ (in Thousands)</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Tab'!$E$67:$I$67</c15:sqref>
                        </c15:fullRef>
                        <c15:formulaRef>
                          <c15:sqref>('Data Entry Tab'!$E$67:$G$67,'Data Entry Tab'!$I$67)</c15:sqref>
                        </c15:formulaRef>
                      </c:ext>
                    </c:extLst>
                    <c:numCache>
                      <c:formatCode>"$"#,##0</c:formatCode>
                      <c:ptCount val="4"/>
                      <c:pt idx="1">
                        <c:v>0.38</c:v>
                      </c:pt>
                      <c:pt idx="2">
                        <c:v>0.51</c:v>
                      </c:pt>
                      <c:pt idx="3">
                        <c:v>0.33700000000000002</c:v>
                      </c:pt>
                    </c:numCache>
                  </c:numRef>
                </c:val>
                <c:extLst xmlns:c15="http://schemas.microsoft.com/office/drawing/2012/chart">
                  <c:ext xmlns:c16="http://schemas.microsoft.com/office/drawing/2014/chart" uri="{C3380CC4-5D6E-409C-BE32-E72D297353CC}">
                    <c16:uniqueId val="{00000009-F07B-43D7-92F3-7374988AA0B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'Data Entry Tab'!$C$69:$D$69</c15:sqref>
                        </c15:formulaRef>
                      </c:ext>
                    </c:extLst>
                    <c:strCache>
                      <c:ptCount val="2"/>
                      <c:pt idx="0">
                        <c:v>Actual $ (in Thousands)</c:v>
                      </c:pt>
                    </c:strCache>
                  </c:strRef>
                </c:tx>
                <c:spPr>
                  <a:solidFill>
                    <a:schemeClr val="accent5">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Tab'!$E$69:$I$69</c15:sqref>
                        </c15:fullRef>
                        <c15:formulaRef>
                          <c15:sqref>('Data Entry Tab'!$E$69:$G$69,'Data Entry Tab'!$I$69)</c15:sqref>
                        </c15:formulaRef>
                      </c:ext>
                    </c:extLst>
                    <c:numCache>
                      <c:formatCode>"$"#,##0</c:formatCode>
                      <c:ptCount val="4"/>
                      <c:pt idx="1">
                        <c:v>1.6000000000000014E-2</c:v>
                      </c:pt>
                      <c:pt idx="2">
                        <c:v>0.20499999999999996</c:v>
                      </c:pt>
                      <c:pt idx="3">
                        <c:v>0.25799999999999995</c:v>
                      </c:pt>
                    </c:numCache>
                  </c:numRef>
                </c:val>
                <c:extLst xmlns:c15="http://schemas.microsoft.com/office/drawing/2012/chart">
                  <c:ext xmlns:c16="http://schemas.microsoft.com/office/drawing/2014/chart" uri="{C3380CC4-5D6E-409C-BE32-E72D297353CC}">
                    <c16:uniqueId val="{0000000A-F07B-43D7-92F3-7374988AA0B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'Data Entry Tab'!$C$71:$D$71</c15:sqref>
                        </c15:formulaRef>
                      </c:ext>
                    </c:extLst>
                    <c:strCache>
                      <c:ptCount val="2"/>
                      <c:pt idx="0">
                        <c:v>Actual $ (in Thousands)</c:v>
                      </c:pt>
                    </c:strCache>
                  </c:strRef>
                </c:tx>
                <c:spPr>
                  <a:solidFill>
                    <a:schemeClr val="accent6">
                      <a:lumMod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Tab'!$E$61:$I$61</c15:sqref>
                        </c15:fullRef>
                        <c15:formulaRef>
                          <c15:sqref>('Data Entry Tab'!$E$61:$G$61,'Data Entry Tab'!$I$61)</c15:sqref>
                        </c15:formulaRef>
                      </c:ext>
                    </c:extLst>
                    <c:strCache>
                      <c:ptCount val="4"/>
                      <c:pt idx="0">
                        <c:v>Required</c:v>
                      </c:pt>
                      <c:pt idx="1">
                        <c:v>Adult</c:v>
                      </c:pt>
                      <c:pt idx="2">
                        <c:v>Dislocated Worker</c:v>
                      </c:pt>
                      <c:pt idx="3">
                        <c:v>Youth</c:v>
                      </c:pt>
                    </c:strCache>
                  </c:strRef>
                </c:cat>
                <c:val>
                  <c:numRef>
                    <c:extLst>
                      <c:ext xmlns:c15="http://schemas.microsoft.com/office/drawing/2012/chart" uri="{02D57815-91ED-43cb-92C2-25804820EDAC}">
                        <c15:fullRef>
                          <c15:sqref>'Data Entry Tab'!$E$71:$I$71</c15:sqref>
                        </c15:fullRef>
                        <c15:formulaRef>
                          <c15:sqref>('Data Entry Tab'!$E$71:$G$71,'Data Entry Tab'!$I$71)</c15:sqref>
                        </c15:formulaRef>
                      </c:ext>
                    </c:extLst>
                    <c:numCache>
                      <c:formatCode>"$"#,##0</c:formatCode>
                      <c:ptCount val="4"/>
                      <c:pt idx="1">
                        <c:v>0.35399999999999998</c:v>
                      </c:pt>
                      <c:pt idx="2">
                        <c:v>0.3650000000000001</c:v>
                      </c:pt>
                      <c:pt idx="3">
                        <c:v>0.56800000000000006</c:v>
                      </c:pt>
                    </c:numCache>
                  </c:numRef>
                </c:val>
                <c:extLst xmlns:c15="http://schemas.microsoft.com/office/drawing/2012/chart">
                  <c:ext xmlns:c16="http://schemas.microsoft.com/office/drawing/2014/chart" uri="{C3380CC4-5D6E-409C-BE32-E72D297353CC}">
                    <c16:uniqueId val="{0000000B-F07B-43D7-92F3-7374988AA0B8}"/>
                  </c:ext>
                </c:extLst>
              </c15:ser>
            </c15:filteredBarSeries>
          </c:ext>
        </c:extLst>
      </c:barChart>
      <c:catAx>
        <c:axId val="6774442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444936"/>
        <c:crosses val="autoZero"/>
        <c:auto val="1"/>
        <c:lblAlgn val="ctr"/>
        <c:lblOffset val="100"/>
        <c:noMultiLvlLbl val="0"/>
      </c:catAx>
      <c:valAx>
        <c:axId val="67744493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44428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Total WIOA Formula Grant Budget</a:t>
            </a:r>
          </a:p>
          <a:p>
            <a:pPr>
              <a:defRPr>
                <a:solidFill>
                  <a:sysClr val="windowText" lastClr="000000"/>
                </a:solidFill>
              </a:defRPr>
            </a:pPr>
            <a:r>
              <a:rPr lang="en-US" sz="1000">
                <a:solidFill>
                  <a:sysClr val="windowText" lastClr="000000"/>
                </a:solidFill>
              </a:rPr>
              <a:t>(Amounts in Thousands)</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pieChart>
        <c:varyColors val="1"/>
        <c:ser>
          <c:idx val="1"/>
          <c:order val="1"/>
          <c:dPt>
            <c:idx val="0"/>
            <c:bubble3D val="0"/>
            <c:spPr>
              <a:solidFill>
                <a:schemeClr val="accent3"/>
              </a:solidFill>
              <a:ln w="19050">
                <a:solidFill>
                  <a:schemeClr val="lt1"/>
                </a:solidFill>
              </a:ln>
              <a:effectLst/>
            </c:spPr>
            <c:extLst>
              <c:ext xmlns:c16="http://schemas.microsoft.com/office/drawing/2014/chart" uri="{C3380CC4-5D6E-409C-BE32-E72D297353CC}">
                <c16:uniqueId val="{00000001-B1E0-4BD3-A05D-BBD4D0E4542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807-4268-A692-8B1E7541A3F6}"/>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B1E0-4BD3-A05D-BBD4D0E4542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1E0-4BD3-A05D-BBD4D0E4542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1E0-4BD3-A05D-BBD4D0E4542A}"/>
              </c:ext>
            </c:extLst>
          </c:dPt>
          <c:dLbls>
            <c:dLbl>
              <c:idx val="1"/>
              <c:layout>
                <c:manualLayout>
                  <c:x val="3.7831934231361476E-2"/>
                  <c:y val="5.6973748131058507E-3"/>
                </c:manualLayout>
              </c:layout>
              <c:tx>
                <c:rich>
                  <a:bodyPr/>
                  <a:lstStyle/>
                  <a:p>
                    <a:fld id="{E86CB75C-4BC3-4477-9EAB-5C1BCE62204D}" type="CATEGORYNAME">
                      <a:rPr lang="en-US">
                        <a:solidFill>
                          <a:schemeClr val="tx1"/>
                        </a:solidFill>
                      </a:rPr>
                      <a:pPr/>
                      <a:t>[CATEGORY NAME]</a:t>
                    </a:fld>
                    <a:r>
                      <a:rPr lang="en-US" baseline="0">
                        <a:solidFill>
                          <a:schemeClr val="tx1"/>
                        </a:solidFill>
                      </a:rPr>
                      <a:t>
</a:t>
                    </a:r>
                    <a:fld id="{B195172D-BBDD-4BD6-AF8D-C9D2AD741644}" type="PERCENTAGE">
                      <a:rPr lang="en-US" baseline="0">
                        <a:solidFill>
                          <a:schemeClr val="tx1"/>
                        </a:solidFill>
                      </a:rPr>
                      <a:pPr/>
                      <a:t>[PERCENTAGE]</a:t>
                    </a:fld>
                    <a:endParaRPr lang="en-US" baseline="0">
                      <a:solidFill>
                        <a:schemeClr val="tx1"/>
                      </a:solidFill>
                    </a:endParaRPr>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A807-4268-A692-8B1E7541A3F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Entry Tab'!$L$9:$L$13</c:f>
              <c:strCache>
                <c:ptCount val="5"/>
                <c:pt idx="0">
                  <c:v>Admin</c:v>
                </c:pt>
                <c:pt idx="1">
                  <c:v>Youth In School</c:v>
                </c:pt>
                <c:pt idx="2">
                  <c:v>Youth Out of School</c:v>
                </c:pt>
                <c:pt idx="3">
                  <c:v>Adult</c:v>
                </c:pt>
                <c:pt idx="4">
                  <c:v>Dislocated Worker</c:v>
                </c:pt>
              </c:strCache>
            </c:strRef>
          </c:cat>
          <c:val>
            <c:numRef>
              <c:f>'Data Entry Tab'!$N$9:$N$13</c:f>
              <c:numCache>
                <c:formatCode>"$"#,##0</c:formatCode>
                <c:ptCount val="5"/>
                <c:pt idx="0">
                  <c:v>900</c:v>
                </c:pt>
                <c:pt idx="1">
                  <c:v>375</c:v>
                </c:pt>
                <c:pt idx="2">
                  <c:v>2370</c:v>
                </c:pt>
                <c:pt idx="3">
                  <c:v>1740</c:v>
                </c:pt>
                <c:pt idx="4">
                  <c:v>2335</c:v>
                </c:pt>
              </c:numCache>
            </c:numRef>
          </c:val>
          <c:extLst>
            <c:ext xmlns:c16="http://schemas.microsoft.com/office/drawing/2014/chart" uri="{C3380CC4-5D6E-409C-BE32-E72D297353CC}">
              <c16:uniqueId val="{0000000D-A807-4268-A692-8B1E7541A3F6}"/>
            </c:ext>
          </c:extLst>
        </c:ser>
        <c:dLbls>
          <c:dLblPos val="bestFit"/>
          <c:showLegendKey val="0"/>
          <c:showVal val="1"/>
          <c:showCatName val="0"/>
          <c:showSerName val="0"/>
          <c:showPercent val="0"/>
          <c:showBubbleSize val="0"/>
          <c:showLeaderLines val="1"/>
        </c:dLbls>
        <c:firstSliceAng val="0"/>
        <c:extLst>
          <c:ext xmlns:c15="http://schemas.microsoft.com/office/drawing/2012/chart" uri="{02D57815-91ED-43cb-92C2-25804820EDAC}">
            <c15:filteredPieSeries>
              <c15: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807-4268-A692-8B1E7541A3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807-4268-A692-8B1E7541A3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807-4268-A692-8B1E7541A3F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807-4268-A692-8B1E7541A3F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807-4268-A692-8B1E7541A3F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'Data Entry Tab'!$L$9:$L$13</c15:sqref>
                        </c15:formulaRef>
                      </c:ext>
                    </c:extLst>
                    <c:strCache>
                      <c:ptCount val="5"/>
                      <c:pt idx="0">
                        <c:v>Admin</c:v>
                      </c:pt>
                      <c:pt idx="1">
                        <c:v>Youth In School</c:v>
                      </c:pt>
                      <c:pt idx="2">
                        <c:v>Youth Out of School</c:v>
                      </c:pt>
                      <c:pt idx="3">
                        <c:v>Adult</c:v>
                      </c:pt>
                      <c:pt idx="4">
                        <c:v>Dislocated Worker</c:v>
                      </c:pt>
                    </c:strCache>
                  </c:strRef>
                </c:cat>
                <c:val>
                  <c:numRef>
                    <c:extLst>
                      <c:ext uri="{02D57815-91ED-43cb-92C2-25804820EDAC}">
                        <c15:formulaRef>
                          <c15:sqref>'Data Entry Tab'!$M$9:$M$13</c15:sqref>
                        </c15:formulaRef>
                      </c:ext>
                    </c:extLst>
                    <c:numCache>
                      <c:formatCode>General</c:formatCode>
                      <c:ptCount val="5"/>
                    </c:numCache>
                  </c:numRef>
                </c:val>
                <c:extLst>
                  <c:ext xmlns:c16="http://schemas.microsoft.com/office/drawing/2014/chart" uri="{C3380CC4-5D6E-409C-BE32-E72D297353CC}">
                    <c16:uniqueId val="{0000000A-A807-4268-A692-8B1E7541A3F6}"/>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400" b="0" i="0" u="none" strike="noStrike" kern="1200" spc="0" baseline="0">
                <a:solidFill>
                  <a:sysClr val="windowText" lastClr="000000"/>
                </a:solidFill>
                <a:latin typeface="+mn-lt"/>
                <a:ea typeface="+mn-ea"/>
                <a:cs typeface="+mn-cs"/>
              </a:defRPr>
            </a:pPr>
            <a:r>
              <a:rPr lang="en-US" sz="1400" b="0" i="0" u="none" strike="noStrike" kern="1200" spc="0" baseline="0">
                <a:solidFill>
                  <a:sysClr val="windowText" lastClr="000000"/>
                </a:solidFill>
                <a:latin typeface="+mn-lt"/>
                <a:ea typeface="+mn-ea"/>
                <a:cs typeface="+mn-cs"/>
              </a:rPr>
              <a:t>Obligations</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1"/>
          <c:order val="1"/>
          <c:tx>
            <c:strRef>
              <c:f>'Data Entry Tab'!$C$63:$D$63</c:f>
              <c:strCache>
                <c:ptCount val="2"/>
                <c:pt idx="0">
                  <c:v>Required %</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Tab'!$F$61:$I$61</c15:sqref>
                  </c15:fullRef>
                </c:ext>
              </c:extLst>
              <c:f>('Data Entry Tab'!$F$61:$G$61,'Data Entry Tab'!$I$61)</c:f>
              <c:strCache>
                <c:ptCount val="3"/>
                <c:pt idx="0">
                  <c:v>Adult</c:v>
                </c:pt>
                <c:pt idx="1">
                  <c:v>Dislocated Worker</c:v>
                </c:pt>
                <c:pt idx="2">
                  <c:v>Youth</c:v>
                </c:pt>
              </c:strCache>
            </c:strRef>
          </c:cat>
          <c:val>
            <c:numRef>
              <c:extLst>
                <c:ext xmlns:c15="http://schemas.microsoft.com/office/drawing/2012/chart" uri="{02D57815-91ED-43cb-92C2-25804820EDAC}">
                  <c15:fullRef>
                    <c15:sqref>'Data Entry Tab'!$F$63:$I$63</c15:sqref>
                  </c15:fullRef>
                </c:ext>
              </c:extLst>
              <c:f>('Data Entry Tab'!$F$63:$G$63,'Data Entry Tab'!$I$63)</c:f>
              <c:numCache>
                <c:formatCode>0%</c:formatCode>
                <c:ptCount val="3"/>
                <c:pt idx="0">
                  <c:v>0.8</c:v>
                </c:pt>
                <c:pt idx="1">
                  <c:v>0.8</c:v>
                </c:pt>
                <c:pt idx="2">
                  <c:v>0.8</c:v>
                </c:pt>
              </c:numCache>
            </c:numRef>
          </c:val>
          <c:extLst>
            <c:ext xmlns:c16="http://schemas.microsoft.com/office/drawing/2014/chart" uri="{C3380CC4-5D6E-409C-BE32-E72D297353CC}">
              <c16:uniqueId val="{00000000-A3BA-4CC2-B123-8BCC5A76A03F}"/>
            </c:ext>
          </c:extLst>
        </c:ser>
        <c:ser>
          <c:idx val="4"/>
          <c:order val="4"/>
          <c:tx>
            <c:strRef>
              <c:f>'Data Entry Tab'!$C$66:$D$66</c:f>
              <c:strCache>
                <c:ptCount val="2"/>
                <c:pt idx="0">
                  <c:v>Obligations &amp; Exp Actual %</c:v>
                </c:pt>
              </c:strCache>
            </c:strRef>
          </c:tx>
          <c:spPr>
            <a:solidFill>
              <a:schemeClr val="accent5">
                <a:lumMod val="60000"/>
              </a:schemeClr>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2-A3BA-4CC2-B123-8BCC5A76A03F}"/>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4-A3BA-4CC2-B123-8BCC5A76A03F}"/>
              </c:ext>
            </c:extLst>
          </c:dPt>
          <c:dPt>
            <c:idx val="2"/>
            <c:invertIfNegative val="0"/>
            <c:bubble3D val="0"/>
            <c:spPr>
              <a:solidFill>
                <a:schemeClr val="accent2"/>
              </a:solidFill>
              <a:ln>
                <a:noFill/>
              </a:ln>
              <a:effectLst/>
            </c:spPr>
            <c:extLst>
              <c:ext xmlns:c16="http://schemas.microsoft.com/office/drawing/2014/chart" uri="{C3380CC4-5D6E-409C-BE32-E72D297353CC}">
                <c16:uniqueId val="{00000006-A3BA-4CC2-B123-8BCC5A76A03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Tab'!$F$61:$I$61</c15:sqref>
                  </c15:fullRef>
                </c:ext>
              </c:extLst>
              <c:f>('Data Entry Tab'!$F$61:$G$61,'Data Entry Tab'!$I$61)</c:f>
              <c:strCache>
                <c:ptCount val="3"/>
                <c:pt idx="0">
                  <c:v>Adult</c:v>
                </c:pt>
                <c:pt idx="1">
                  <c:v>Dislocated Worker</c:v>
                </c:pt>
                <c:pt idx="2">
                  <c:v>Youth</c:v>
                </c:pt>
              </c:strCache>
            </c:strRef>
          </c:cat>
          <c:val>
            <c:numRef>
              <c:extLst>
                <c:ext xmlns:c15="http://schemas.microsoft.com/office/drawing/2012/chart" uri="{02D57815-91ED-43cb-92C2-25804820EDAC}">
                  <c15:fullRef>
                    <c15:sqref>'Data Entry Tab'!$F$66:$I$66</c15:sqref>
                  </c15:fullRef>
                </c:ext>
              </c:extLst>
              <c:f>('Data Entry Tab'!$F$66:$G$66,'Data Entry Tab'!$I$66)</c:f>
              <c:numCache>
                <c:formatCode>0%</c:formatCode>
                <c:ptCount val="3"/>
                <c:pt idx="0">
                  <c:v>0.43103448275862072</c:v>
                </c:pt>
                <c:pt idx="1">
                  <c:v>0.46252676659528913</c:v>
                </c:pt>
                <c:pt idx="2">
                  <c:v>0.42367941712204005</c:v>
                </c:pt>
              </c:numCache>
            </c:numRef>
          </c:val>
          <c:extLst>
            <c:ext xmlns:c16="http://schemas.microsoft.com/office/drawing/2014/chart" uri="{C3380CC4-5D6E-409C-BE32-E72D297353CC}">
              <c16:uniqueId val="{00000007-A3BA-4CC2-B123-8BCC5A76A03F}"/>
            </c:ext>
          </c:extLst>
        </c:ser>
        <c:dLbls>
          <c:dLblPos val="outEnd"/>
          <c:showLegendKey val="0"/>
          <c:showVal val="1"/>
          <c:showCatName val="0"/>
          <c:showSerName val="0"/>
          <c:showPercent val="0"/>
          <c:showBubbleSize val="0"/>
        </c:dLbls>
        <c:gapWidth val="219"/>
        <c:overlap val="-27"/>
        <c:axId val="677444280"/>
        <c:axId val="677444936"/>
        <c:extLst>
          <c:ext xmlns:c15="http://schemas.microsoft.com/office/drawing/2012/chart" uri="{02D57815-91ED-43cb-92C2-25804820EDAC}">
            <c15:filteredBarSeries>
              <c15:ser>
                <c:idx val="0"/>
                <c:order val="0"/>
                <c:tx>
                  <c:strRef>
                    <c:extLst>
                      <c:ext uri="{02D57815-91ED-43cb-92C2-25804820EDAC}">
                        <c15:formulaRef>
                          <c15:sqref>'Data Entry Tab'!$C$62:$D$62</c15:sqref>
                        </c15:formulaRef>
                      </c:ext>
                    </c:extLst>
                    <c:strCache>
                      <c:ptCount val="2"/>
                      <c:pt idx="0">
                        <c:v>Total Budget (in Thousands)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'Data Entry Tab'!$F$61:$I$61</c15:sqref>
                        </c15:fullRef>
                        <c15:formulaRef>
                          <c15:sqref>('Data Entry Tab'!$F$61:$G$61,'Data Entry Tab'!$I$61)</c15:sqref>
                        </c15:formulaRef>
                      </c:ext>
                    </c:extLst>
                    <c:strCache>
                      <c:ptCount val="3"/>
                      <c:pt idx="0">
                        <c:v>Adult</c:v>
                      </c:pt>
                      <c:pt idx="1">
                        <c:v>Dislocated Worker</c:v>
                      </c:pt>
                      <c:pt idx="2">
                        <c:v>Youth</c:v>
                      </c:pt>
                    </c:strCache>
                  </c:strRef>
                </c:cat>
                <c:val>
                  <c:numRef>
                    <c:extLst>
                      <c:ext uri="{02D57815-91ED-43cb-92C2-25804820EDAC}">
                        <c15:fullRef>
                          <c15:sqref>'Data Entry Tab'!$F$62:$I$62</c15:sqref>
                        </c15:fullRef>
                        <c15:formulaRef>
                          <c15:sqref>('Data Entry Tab'!$F$62:$G$62,'Data Entry Tab'!$I$62)</c15:sqref>
                        </c15:formulaRef>
                      </c:ext>
                    </c:extLst>
                    <c:numCache>
                      <c:formatCode>"$"#,##0</c:formatCode>
                      <c:ptCount val="3"/>
                      <c:pt idx="0">
                        <c:v>1.74</c:v>
                      </c:pt>
                      <c:pt idx="1">
                        <c:v>2.335</c:v>
                      </c:pt>
                      <c:pt idx="2">
                        <c:v>2.7450000000000001</c:v>
                      </c:pt>
                    </c:numCache>
                  </c:numRef>
                </c:val>
                <c:extLst>
                  <c:ext xmlns:c16="http://schemas.microsoft.com/office/drawing/2014/chart" uri="{C3380CC4-5D6E-409C-BE32-E72D297353CC}">
                    <c16:uniqueId val="{00000008-A3BA-4CC2-B123-8BCC5A76A03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'Data Entry Tab'!$C$64:$D$64</c15:sqref>
                        </c15:formulaRef>
                      </c:ext>
                    </c:extLst>
                    <c:strCache>
                      <c:ptCount val="2"/>
                      <c:pt idx="0">
                        <c:v>Required 80% (in Thousands)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Tab'!$F$61:$I$61</c15:sqref>
                        </c15:fullRef>
                        <c15:formulaRef>
                          <c15:sqref>('Data Entry Tab'!$F$61:$G$61,'Data Entry Tab'!$I$61)</c15:sqref>
                        </c15:formulaRef>
                      </c:ext>
                    </c:extLst>
                    <c:strCache>
                      <c:ptCount val="3"/>
                      <c:pt idx="0">
                        <c:v>Adult</c:v>
                      </c:pt>
                      <c:pt idx="1">
                        <c:v>Dislocated Worker</c:v>
                      </c:pt>
                      <c:pt idx="2">
                        <c:v>Youth</c:v>
                      </c:pt>
                    </c:strCache>
                  </c:strRef>
                </c:cat>
                <c:val>
                  <c:numRef>
                    <c:extLst>
                      <c:ext xmlns:c15="http://schemas.microsoft.com/office/drawing/2012/chart" uri="{02D57815-91ED-43cb-92C2-25804820EDAC}">
                        <c15:fullRef>
                          <c15:sqref>'Data Entry Tab'!$F$64:$I$64</c15:sqref>
                        </c15:fullRef>
                        <c15:formulaRef>
                          <c15:sqref>('Data Entry Tab'!$F$64:$G$64,'Data Entry Tab'!$I$64)</c15:sqref>
                        </c15:formulaRef>
                      </c:ext>
                    </c:extLst>
                    <c:numCache>
                      <c:formatCode>"$"#,##0</c:formatCode>
                      <c:ptCount val="3"/>
                      <c:pt idx="0">
                        <c:v>1.3920000000000001</c:v>
                      </c:pt>
                      <c:pt idx="1">
                        <c:v>1.8680000000000001</c:v>
                      </c:pt>
                      <c:pt idx="2">
                        <c:v>2.1960000000000002</c:v>
                      </c:pt>
                    </c:numCache>
                  </c:numRef>
                </c:val>
                <c:extLst xmlns:c15="http://schemas.microsoft.com/office/drawing/2012/chart">
                  <c:ext xmlns:c16="http://schemas.microsoft.com/office/drawing/2014/chart" uri="{C3380CC4-5D6E-409C-BE32-E72D297353CC}">
                    <c16:uniqueId val="{00000009-A3BA-4CC2-B123-8BCC5A76A03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'Data Entry Tab'!$C$65:$D$65</c15:sqref>
                        </c15:formulaRef>
                      </c:ext>
                    </c:extLst>
                    <c:strCache>
                      <c:ptCount val="2"/>
                      <c:pt idx="0">
                        <c:v>Actual $ (in Thousands)</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Entry Tab'!$F$61:$I$61</c15:sqref>
                        </c15:fullRef>
                        <c15:formulaRef>
                          <c15:sqref>('Data Entry Tab'!$F$61:$G$61,'Data Entry Tab'!$I$61)</c15:sqref>
                        </c15:formulaRef>
                      </c:ext>
                    </c:extLst>
                    <c:strCache>
                      <c:ptCount val="3"/>
                      <c:pt idx="0">
                        <c:v>Adult</c:v>
                      </c:pt>
                      <c:pt idx="1">
                        <c:v>Dislocated Worker</c:v>
                      </c:pt>
                      <c:pt idx="2">
                        <c:v>Youth</c:v>
                      </c:pt>
                    </c:strCache>
                  </c:strRef>
                </c:cat>
                <c:val>
                  <c:numRef>
                    <c:extLst>
                      <c:ext xmlns:c15="http://schemas.microsoft.com/office/drawing/2012/chart" uri="{02D57815-91ED-43cb-92C2-25804820EDAC}">
                        <c15:fullRef>
                          <c15:sqref>'Data Entry Tab'!$F$65:$I$65</c15:sqref>
                        </c15:fullRef>
                        <c15:formulaRef>
                          <c15:sqref>('Data Entry Tab'!$F$65:$G$65,'Data Entry Tab'!$I$65)</c15:sqref>
                        </c15:formulaRef>
                      </c:ext>
                    </c:extLst>
                    <c:numCache>
                      <c:formatCode>"$"#,##0</c:formatCode>
                      <c:ptCount val="3"/>
                      <c:pt idx="0">
                        <c:v>0.75</c:v>
                      </c:pt>
                      <c:pt idx="1">
                        <c:v>1.08</c:v>
                      </c:pt>
                      <c:pt idx="2">
                        <c:v>1.163</c:v>
                      </c:pt>
                    </c:numCache>
                  </c:numRef>
                </c:val>
                <c:extLst xmlns:c15="http://schemas.microsoft.com/office/drawing/2012/chart">
                  <c:ext xmlns:c16="http://schemas.microsoft.com/office/drawing/2014/chart" uri="{C3380CC4-5D6E-409C-BE32-E72D297353CC}">
                    <c16:uniqueId val="{0000000A-A3BA-4CC2-B123-8BCC5A76A03F}"/>
                  </c:ext>
                </c:extLst>
              </c15:ser>
            </c15:filteredBarSeries>
          </c:ext>
        </c:extLst>
      </c:barChart>
      <c:catAx>
        <c:axId val="6774442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444936"/>
        <c:crosses val="autoZero"/>
        <c:auto val="1"/>
        <c:lblAlgn val="ctr"/>
        <c:lblOffset val="100"/>
        <c:noMultiLvlLbl val="0"/>
      </c:catAx>
      <c:valAx>
        <c:axId val="67744493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74442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solidFill>
                  <a:sysClr val="windowText" lastClr="000000"/>
                </a:solidFill>
              </a:rPr>
              <a:t>Direct Training</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'Data Entry Tab'!$B$83</c:f>
              <c:strCache>
                <c:ptCount val="1"/>
                <c:pt idx="0">
                  <c:v>Required Training %</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 Tab'!$C$82:$E$82</c:f>
              <c:strCache>
                <c:ptCount val="3"/>
                <c:pt idx="0">
                  <c:v>Adult</c:v>
                </c:pt>
                <c:pt idx="1">
                  <c:v>Dislocated Worker</c:v>
                </c:pt>
                <c:pt idx="2">
                  <c:v>Adult and Dislocated Worker Combined</c:v>
                </c:pt>
              </c:strCache>
            </c:strRef>
          </c:cat>
          <c:val>
            <c:numRef>
              <c:f>'Data Entry Tab'!$C$83:$E$83</c:f>
              <c:numCache>
                <c:formatCode>0%</c:formatCode>
                <c:ptCount val="3"/>
                <c:pt idx="0">
                  <c:v>0.5</c:v>
                </c:pt>
                <c:pt idx="1">
                  <c:v>0.5</c:v>
                </c:pt>
                <c:pt idx="2">
                  <c:v>0.5</c:v>
                </c:pt>
              </c:numCache>
            </c:numRef>
          </c:val>
          <c:extLst>
            <c:ext xmlns:c16="http://schemas.microsoft.com/office/drawing/2014/chart" uri="{C3380CC4-5D6E-409C-BE32-E72D297353CC}">
              <c16:uniqueId val="{00000000-6B84-4CDB-AF7C-7AE2724BD76C}"/>
            </c:ext>
          </c:extLst>
        </c:ser>
        <c:ser>
          <c:idx val="3"/>
          <c:order val="3"/>
          <c:tx>
            <c:strRef>
              <c:f>'Data Entry Tab'!$B$86</c:f>
              <c:strCache>
                <c:ptCount val="1"/>
                <c:pt idx="0">
                  <c:v>Actual Direct Training %</c:v>
                </c:pt>
              </c:strCache>
            </c:strRef>
          </c:tx>
          <c:spPr>
            <a:solidFill>
              <a:schemeClr val="accent4"/>
            </a:solidFill>
            <a:ln>
              <a:noFill/>
            </a:ln>
            <a:effectLst/>
          </c:spPr>
          <c:invertIfNegative val="0"/>
          <c:dPt>
            <c:idx val="1"/>
            <c:invertIfNegative val="0"/>
            <c:bubble3D val="0"/>
            <c:spPr>
              <a:solidFill>
                <a:srgbClr val="0070C0"/>
              </a:solidFill>
              <a:ln>
                <a:noFill/>
              </a:ln>
              <a:effectLst/>
            </c:spPr>
            <c:extLst>
              <c:ext xmlns:c16="http://schemas.microsoft.com/office/drawing/2014/chart" uri="{C3380CC4-5D6E-409C-BE32-E72D297353CC}">
                <c16:uniqueId val="{00000004-6B84-4CDB-AF7C-7AE2724BD76C}"/>
              </c:ext>
            </c:extLst>
          </c:dPt>
          <c:dPt>
            <c:idx val="2"/>
            <c:invertIfNegative val="0"/>
            <c:bubble3D val="0"/>
            <c:spPr>
              <a:solidFill>
                <a:srgbClr val="70AD47">
                  <a:lumMod val="75000"/>
                </a:srgbClr>
              </a:solidFill>
              <a:ln>
                <a:noFill/>
              </a:ln>
              <a:effectLst/>
            </c:spPr>
            <c:extLst>
              <c:ext xmlns:c16="http://schemas.microsoft.com/office/drawing/2014/chart" uri="{C3380CC4-5D6E-409C-BE32-E72D297353CC}">
                <c16:uniqueId val="{00000006-6B84-4CDB-AF7C-7AE2724BD76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Entry Tab'!$C$82:$E$82</c:f>
              <c:strCache>
                <c:ptCount val="3"/>
                <c:pt idx="0">
                  <c:v>Adult</c:v>
                </c:pt>
                <c:pt idx="1">
                  <c:v>Dislocated Worker</c:v>
                </c:pt>
                <c:pt idx="2">
                  <c:v>Adult and Dislocated Worker Combined</c:v>
                </c:pt>
              </c:strCache>
            </c:strRef>
          </c:cat>
          <c:val>
            <c:numRef>
              <c:f>'Data Entry Tab'!$C$86:$E$86</c:f>
              <c:numCache>
                <c:formatCode>0.0%</c:formatCode>
                <c:ptCount val="3"/>
                <c:pt idx="0">
                  <c:v>0.61041666666666672</c:v>
                </c:pt>
                <c:pt idx="1">
                  <c:v>0.60779220779220788</c:v>
                </c:pt>
                <c:pt idx="2">
                  <c:v>0.60880000000000012</c:v>
                </c:pt>
              </c:numCache>
            </c:numRef>
          </c:val>
          <c:extLst>
            <c:ext xmlns:c16="http://schemas.microsoft.com/office/drawing/2014/chart" uri="{C3380CC4-5D6E-409C-BE32-E72D297353CC}">
              <c16:uniqueId val="{00000007-6B84-4CDB-AF7C-7AE2724BD76C}"/>
            </c:ext>
          </c:extLst>
        </c:ser>
        <c:dLbls>
          <c:dLblPos val="outEnd"/>
          <c:showLegendKey val="0"/>
          <c:showVal val="1"/>
          <c:showCatName val="0"/>
          <c:showSerName val="0"/>
          <c:showPercent val="0"/>
          <c:showBubbleSize val="0"/>
        </c:dLbls>
        <c:gapWidth val="219"/>
        <c:overlap val="-27"/>
        <c:axId val="745479120"/>
        <c:axId val="745479448"/>
        <c:extLst>
          <c:ext xmlns:c15="http://schemas.microsoft.com/office/drawing/2012/chart" uri="{02D57815-91ED-43cb-92C2-25804820EDAC}">
            <c15:filteredBarSeries>
              <c15:ser>
                <c:idx val="1"/>
                <c:order val="1"/>
                <c:tx>
                  <c:strRef>
                    <c:extLst>
                      <c:ext uri="{02D57815-91ED-43cb-92C2-25804820EDAC}">
                        <c15:formulaRef>
                          <c15:sqref>'Data Entry Tab'!$B$84</c15:sqref>
                        </c15:formulaRef>
                      </c:ext>
                    </c:extLst>
                    <c:strCache>
                      <c:ptCount val="1"/>
                      <c:pt idx="0">
                        <c:v>Direct Training</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 Entry Tab'!$C$82:$E$82</c15:sqref>
                        </c15:formulaRef>
                      </c:ext>
                    </c:extLst>
                    <c:strCache>
                      <c:ptCount val="3"/>
                      <c:pt idx="0">
                        <c:v>Adult</c:v>
                      </c:pt>
                      <c:pt idx="1">
                        <c:v>Dislocated Worker</c:v>
                      </c:pt>
                      <c:pt idx="2">
                        <c:v>Adult and Dislocated Worker Combined</c:v>
                      </c:pt>
                    </c:strCache>
                  </c:strRef>
                </c:cat>
                <c:val>
                  <c:numRef>
                    <c:extLst>
                      <c:ext uri="{02D57815-91ED-43cb-92C2-25804820EDAC}">
                        <c15:formulaRef>
                          <c15:sqref>'Data Entry Tab'!$C$84:$E$84</c15:sqref>
                        </c15:formulaRef>
                      </c:ext>
                    </c:extLst>
                    <c:numCache>
                      <c:formatCode>"$"#,##0</c:formatCode>
                      <c:ptCount val="3"/>
                      <c:pt idx="0">
                        <c:v>1.4650000000000001</c:v>
                      </c:pt>
                      <c:pt idx="1">
                        <c:v>2.3400000000000003</c:v>
                      </c:pt>
                      <c:pt idx="2">
                        <c:v>3.8050000000000006</c:v>
                      </c:pt>
                    </c:numCache>
                  </c:numRef>
                </c:val>
                <c:extLst>
                  <c:ext xmlns:c16="http://schemas.microsoft.com/office/drawing/2014/chart" uri="{C3380CC4-5D6E-409C-BE32-E72D297353CC}">
                    <c16:uniqueId val="{00000008-6B84-4CDB-AF7C-7AE2724BD76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'Data Entry Tab'!$B$85</c15:sqref>
                        </c15:formulaRef>
                      </c:ext>
                    </c:extLst>
                    <c:strCache>
                      <c:ptCount val="1"/>
                      <c:pt idx="0">
                        <c:v>Total Expenses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'Data Entry Tab'!$C$82:$E$82</c15:sqref>
                        </c15:formulaRef>
                      </c:ext>
                    </c:extLst>
                    <c:strCache>
                      <c:ptCount val="3"/>
                      <c:pt idx="0">
                        <c:v>Adult</c:v>
                      </c:pt>
                      <c:pt idx="1">
                        <c:v>Dislocated Worker</c:v>
                      </c:pt>
                      <c:pt idx="2">
                        <c:v>Adult and Dislocated Worker Combined</c:v>
                      </c:pt>
                    </c:strCache>
                  </c:strRef>
                </c:cat>
                <c:val>
                  <c:numRef>
                    <c:extLst xmlns:c15="http://schemas.microsoft.com/office/drawing/2012/chart">
                      <c:ext xmlns:c15="http://schemas.microsoft.com/office/drawing/2012/chart" uri="{02D57815-91ED-43cb-92C2-25804820EDAC}">
                        <c15:formulaRef>
                          <c15:sqref>'Data Entry Tab'!$C$85:$E$85</c15:sqref>
                        </c15:formulaRef>
                      </c:ext>
                    </c:extLst>
                    <c:numCache>
                      <c:formatCode>"$"#,##0</c:formatCode>
                      <c:ptCount val="3"/>
                      <c:pt idx="0">
                        <c:v>2.4</c:v>
                      </c:pt>
                      <c:pt idx="1">
                        <c:v>3.8499999999999996</c:v>
                      </c:pt>
                      <c:pt idx="2">
                        <c:v>6.25</c:v>
                      </c:pt>
                    </c:numCache>
                  </c:numRef>
                </c:val>
                <c:extLst xmlns:c15="http://schemas.microsoft.com/office/drawing/2012/chart">
                  <c:ext xmlns:c16="http://schemas.microsoft.com/office/drawing/2014/chart" uri="{C3380CC4-5D6E-409C-BE32-E72D297353CC}">
                    <c16:uniqueId val="{00000009-6B84-4CDB-AF7C-7AE2724BD76C}"/>
                  </c:ext>
                </c:extLst>
              </c15:ser>
            </c15:filteredBarSeries>
          </c:ext>
        </c:extLst>
      </c:barChart>
      <c:catAx>
        <c:axId val="74547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79448"/>
        <c:crosses val="autoZero"/>
        <c:auto val="1"/>
        <c:lblAlgn val="ctr"/>
        <c:lblOffset val="100"/>
        <c:noMultiLvlLbl val="0"/>
      </c:catAx>
      <c:valAx>
        <c:axId val="745479448"/>
        <c:scaling>
          <c:orientation val="minMax"/>
          <c:min val="0.2"/>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4791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474345</xdr:colOff>
      <xdr:row>34</xdr:row>
      <xdr:rowOff>13335</xdr:rowOff>
    </xdr:from>
    <xdr:to>
      <xdr:col>15</xdr:col>
      <xdr:colOff>369570</xdr:colOff>
      <xdr:row>49</xdr:row>
      <xdr:rowOff>173355</xdr:rowOff>
    </xdr:to>
    <xdr:graphicFrame macro="">
      <xdr:nvGraphicFramePr>
        <xdr:cNvPr id="7" name="Chart 6">
          <a:extLst>
            <a:ext uri="{FF2B5EF4-FFF2-40B4-BE49-F238E27FC236}">
              <a16:creationId xmlns:a16="http://schemas.microsoft.com/office/drawing/2014/main" id="{E25F378B-192D-4D9B-A7CD-C2D55049D4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384811</xdr:colOff>
      <xdr:row>34</xdr:row>
      <xdr:rowOff>3810</xdr:rowOff>
    </xdr:from>
    <xdr:to>
      <xdr:col>7</xdr:col>
      <xdr:colOff>280036</xdr:colOff>
      <xdr:row>49</xdr:row>
      <xdr:rowOff>163830</xdr:rowOff>
    </xdr:to>
    <xdr:graphicFrame macro="">
      <xdr:nvGraphicFramePr>
        <xdr:cNvPr id="8" name="Chart 7">
          <a:extLst>
            <a:ext uri="{FF2B5EF4-FFF2-40B4-BE49-F238E27FC236}">
              <a16:creationId xmlns:a16="http://schemas.microsoft.com/office/drawing/2014/main" id="{F64F68B2-AFBF-49F4-8C71-B495EAB821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611505</xdr:colOff>
      <xdr:row>7</xdr:row>
      <xdr:rowOff>0</xdr:rowOff>
    </xdr:from>
    <xdr:to>
      <xdr:col>10</xdr:col>
      <xdr:colOff>506730</xdr:colOff>
      <xdr:row>22</xdr:row>
      <xdr:rowOff>131445</xdr:rowOff>
    </xdr:to>
    <xdr:graphicFrame macro="">
      <xdr:nvGraphicFramePr>
        <xdr:cNvPr id="11" name="Chart 10">
          <a:extLst>
            <a:ext uri="{FF2B5EF4-FFF2-40B4-BE49-F238E27FC236}">
              <a16:creationId xmlns:a16="http://schemas.microsoft.com/office/drawing/2014/main" id="{30793F1D-6BCC-4A62-B97F-8014C6F7F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398145</xdr:colOff>
      <xdr:row>61</xdr:row>
      <xdr:rowOff>85725</xdr:rowOff>
    </xdr:from>
    <xdr:to>
      <xdr:col>7</xdr:col>
      <xdr:colOff>293370</xdr:colOff>
      <xdr:row>78</xdr:row>
      <xdr:rowOff>47625</xdr:rowOff>
    </xdr:to>
    <xdr:graphicFrame macro="">
      <xdr:nvGraphicFramePr>
        <xdr:cNvPr id="14" name="Chart 13">
          <a:extLst>
            <a:ext uri="{FF2B5EF4-FFF2-40B4-BE49-F238E27FC236}">
              <a16:creationId xmlns:a16="http://schemas.microsoft.com/office/drawing/2014/main" id="{E06F1D3F-3C7F-4578-86D7-61DC743C7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607695</xdr:colOff>
      <xdr:row>64</xdr:row>
      <xdr:rowOff>0</xdr:rowOff>
    </xdr:from>
    <xdr:to>
      <xdr:col>15</xdr:col>
      <xdr:colOff>28575</xdr:colOff>
      <xdr:row>80</xdr:row>
      <xdr:rowOff>152400</xdr:rowOff>
    </xdr:to>
    <xdr:graphicFrame macro="">
      <xdr:nvGraphicFramePr>
        <xdr:cNvPr id="10" name="Chart 9">
          <a:extLst>
            <a:ext uri="{FF2B5EF4-FFF2-40B4-BE49-F238E27FC236}">
              <a16:creationId xmlns:a16="http://schemas.microsoft.com/office/drawing/2014/main" id="{1164D1F9-BF56-4A31-9FC9-8A4D4DAC8F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248127</xdr:colOff>
      <xdr:row>60</xdr:row>
      <xdr:rowOff>13810</xdr:rowOff>
    </xdr:from>
    <xdr:to>
      <xdr:col>23</xdr:col>
      <xdr:colOff>552927</xdr:colOff>
      <xdr:row>75</xdr:row>
      <xdr:rowOff>156685</xdr:rowOff>
    </xdr:to>
    <xdr:graphicFrame macro="">
      <xdr:nvGraphicFramePr>
        <xdr:cNvPr id="8" name="Chart 7">
          <a:extLst>
            <a:ext uri="{FF2B5EF4-FFF2-40B4-BE49-F238E27FC236}">
              <a16:creationId xmlns:a16="http://schemas.microsoft.com/office/drawing/2014/main" id="{23B16205-2B57-4D32-A8DB-FB9E860C36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7619</xdr:colOff>
      <xdr:row>15</xdr:row>
      <xdr:rowOff>0</xdr:rowOff>
    </xdr:from>
    <xdr:to>
      <xdr:col>15</xdr:col>
      <xdr:colOff>579119</xdr:colOff>
      <xdr:row>30</xdr:row>
      <xdr:rowOff>116205</xdr:rowOff>
    </xdr:to>
    <xdr:graphicFrame macro="">
      <xdr:nvGraphicFramePr>
        <xdr:cNvPr id="9" name="Chart 8">
          <a:extLst>
            <a:ext uri="{FF2B5EF4-FFF2-40B4-BE49-F238E27FC236}">
              <a16:creationId xmlns:a16="http://schemas.microsoft.com/office/drawing/2014/main" id="{2B3ECF45-1B8F-4318-B6F4-C06DA89CB1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129540</xdr:colOff>
      <xdr:row>60</xdr:row>
      <xdr:rowOff>3809</xdr:rowOff>
    </xdr:from>
    <xdr:to>
      <xdr:col>16</xdr:col>
      <xdr:colOff>91440</xdr:colOff>
      <xdr:row>75</xdr:row>
      <xdr:rowOff>146684</xdr:rowOff>
    </xdr:to>
    <xdr:graphicFrame macro="">
      <xdr:nvGraphicFramePr>
        <xdr:cNvPr id="19" name="Chart 18">
          <a:extLst>
            <a:ext uri="{FF2B5EF4-FFF2-40B4-BE49-F238E27FC236}">
              <a16:creationId xmlns:a16="http://schemas.microsoft.com/office/drawing/2014/main" id="{9EF79758-82B8-438B-BA8E-787DF2D4F9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2380</xdr:colOff>
      <xdr:row>81</xdr:row>
      <xdr:rowOff>23813</xdr:rowOff>
    </xdr:from>
    <xdr:to>
      <xdr:col>11</xdr:col>
      <xdr:colOff>1028699</xdr:colOff>
      <xdr:row>93</xdr:row>
      <xdr:rowOff>176213</xdr:rowOff>
    </xdr:to>
    <xdr:graphicFrame macro="">
      <xdr:nvGraphicFramePr>
        <xdr:cNvPr id="20" name="Chart 19">
          <a:extLst>
            <a:ext uri="{FF2B5EF4-FFF2-40B4-BE49-F238E27FC236}">
              <a16:creationId xmlns:a16="http://schemas.microsoft.com/office/drawing/2014/main" id="{1A1D6437-EF65-4445-8B20-0AD9E86342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533400</xdr:colOff>
      <xdr:row>102</xdr:row>
      <xdr:rowOff>0</xdr:rowOff>
    </xdr:from>
    <xdr:to>
      <xdr:col>4</xdr:col>
      <xdr:colOff>434340</xdr:colOff>
      <xdr:row>118</xdr:row>
      <xdr:rowOff>167640</xdr:rowOff>
    </xdr:to>
    <xdr:graphicFrame macro="">
      <xdr:nvGraphicFramePr>
        <xdr:cNvPr id="6" name="Chart 5">
          <a:extLst>
            <a:ext uri="{FF2B5EF4-FFF2-40B4-BE49-F238E27FC236}">
              <a16:creationId xmlns:a16="http://schemas.microsoft.com/office/drawing/2014/main" id="{C2D50B07-C06A-4403-AEBE-C4A0D8E52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35AC0-29BF-4C15-B811-742A642461A8}">
  <dimension ref="A1:I12"/>
  <sheetViews>
    <sheetView tabSelected="1" zoomScaleNormal="100" workbookViewId="0">
      <selection activeCell="A6" sqref="A6:I6"/>
    </sheetView>
  </sheetViews>
  <sheetFormatPr defaultRowHeight="15" x14ac:dyDescent="0.25"/>
  <sheetData>
    <row r="1" spans="1:9" ht="15.75" thickBot="1" x14ac:dyDescent="0.3">
      <c r="A1" s="102" t="s">
        <v>74</v>
      </c>
      <c r="B1" s="102"/>
      <c r="C1" s="102"/>
      <c r="D1" s="102"/>
      <c r="E1" s="102"/>
      <c r="F1" s="102"/>
      <c r="G1" s="102"/>
      <c r="H1" s="102"/>
      <c r="I1" s="102"/>
    </row>
    <row r="2" spans="1:9" ht="73.5" customHeight="1" thickBot="1" x14ac:dyDescent="0.3">
      <c r="A2" s="103" t="s">
        <v>90</v>
      </c>
      <c r="B2" s="104"/>
      <c r="C2" s="104"/>
      <c r="D2" s="104"/>
      <c r="E2" s="104"/>
      <c r="F2" s="104"/>
      <c r="G2" s="104"/>
      <c r="H2" s="104"/>
      <c r="I2" s="105"/>
    </row>
    <row r="3" spans="1:9" ht="15.75" thickBot="1" x14ac:dyDescent="0.3">
      <c r="A3" s="4"/>
      <c r="B3" s="5"/>
      <c r="C3" s="5"/>
      <c r="D3" s="5"/>
      <c r="E3" s="5"/>
      <c r="F3" s="5"/>
      <c r="G3" s="5"/>
      <c r="H3" s="5"/>
      <c r="I3" s="6"/>
    </row>
    <row r="4" spans="1:9" ht="31.5" customHeight="1" thickBot="1" x14ac:dyDescent="0.3">
      <c r="A4" s="112" t="s">
        <v>96</v>
      </c>
      <c r="B4" s="104"/>
      <c r="C4" s="104"/>
      <c r="D4" s="104"/>
      <c r="E4" s="104"/>
      <c r="F4" s="104"/>
      <c r="G4" s="104"/>
      <c r="H4" s="104"/>
      <c r="I4" s="105"/>
    </row>
    <row r="5" spans="1:9" ht="15.75" thickBot="1" x14ac:dyDescent="0.3">
      <c r="A5" s="1"/>
      <c r="B5" s="2"/>
      <c r="C5" s="2"/>
      <c r="D5" s="2"/>
      <c r="E5" s="2"/>
      <c r="F5" s="2"/>
      <c r="G5" s="2"/>
      <c r="H5" s="2"/>
      <c r="I5" s="3"/>
    </row>
    <row r="6" spans="1:9" ht="90" customHeight="1" thickBot="1" x14ac:dyDescent="0.3">
      <c r="A6" s="106" t="s">
        <v>97</v>
      </c>
      <c r="B6" s="107"/>
      <c r="C6" s="107"/>
      <c r="D6" s="107"/>
      <c r="E6" s="107"/>
      <c r="F6" s="107"/>
      <c r="G6" s="107"/>
      <c r="H6" s="107"/>
      <c r="I6" s="108"/>
    </row>
    <row r="7" spans="1:9" ht="15.75" thickBot="1" x14ac:dyDescent="0.3">
      <c r="A7" s="1"/>
      <c r="B7" s="2"/>
      <c r="C7" s="2"/>
      <c r="D7" s="2"/>
      <c r="E7" s="2"/>
      <c r="F7" s="2"/>
      <c r="G7" s="2"/>
      <c r="H7" s="2"/>
      <c r="I7" s="3"/>
    </row>
    <row r="8" spans="1:9" ht="30" customHeight="1" thickBot="1" x14ac:dyDescent="0.3">
      <c r="A8" s="109" t="s">
        <v>91</v>
      </c>
      <c r="B8" s="110"/>
      <c r="C8" s="110"/>
      <c r="D8" s="110"/>
      <c r="E8" s="110"/>
      <c r="F8" s="110"/>
      <c r="G8" s="110"/>
      <c r="H8" s="110"/>
      <c r="I8" s="111"/>
    </row>
    <row r="9" spans="1:9" ht="15.75" thickBot="1" x14ac:dyDescent="0.3">
      <c r="A9" s="1"/>
      <c r="B9" s="2"/>
      <c r="C9" s="2"/>
      <c r="D9" s="2"/>
      <c r="E9" s="2"/>
      <c r="F9" s="2"/>
      <c r="G9" s="2"/>
      <c r="H9" s="2"/>
      <c r="I9" s="3"/>
    </row>
    <row r="10" spans="1:9" ht="30.75" customHeight="1" thickBot="1" x14ac:dyDescent="0.3">
      <c r="A10" s="109" t="s">
        <v>92</v>
      </c>
      <c r="B10" s="110"/>
      <c r="C10" s="110"/>
      <c r="D10" s="110"/>
      <c r="E10" s="110"/>
      <c r="F10" s="110"/>
      <c r="G10" s="110"/>
      <c r="H10" s="110"/>
      <c r="I10" s="111"/>
    </row>
    <row r="11" spans="1:9" ht="15.75" thickBot="1" x14ac:dyDescent="0.3">
      <c r="A11" s="1"/>
      <c r="B11" s="2"/>
      <c r="C11" s="2"/>
      <c r="D11" s="2"/>
      <c r="E11" s="2"/>
      <c r="F11" s="2"/>
      <c r="G11" s="2"/>
      <c r="H11" s="2"/>
      <c r="I11" s="3"/>
    </row>
    <row r="12" spans="1:9" ht="15.75" thickBot="1" x14ac:dyDescent="0.3">
      <c r="A12" s="99" t="s">
        <v>93</v>
      </c>
      <c r="B12" s="100"/>
      <c r="C12" s="100"/>
      <c r="D12" s="100"/>
      <c r="E12" s="100"/>
      <c r="F12" s="100"/>
      <c r="G12" s="100"/>
      <c r="H12" s="100"/>
      <c r="I12" s="101"/>
    </row>
  </sheetData>
  <mergeCells count="7">
    <mergeCell ref="A12:I12"/>
    <mergeCell ref="A1:I1"/>
    <mergeCell ref="A2:I2"/>
    <mergeCell ref="A6:I6"/>
    <mergeCell ref="A8:I8"/>
    <mergeCell ref="A10:I10"/>
    <mergeCell ref="A4:I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37878-6FAC-4F0B-ACEB-3A86C8AD6011}">
  <sheetPr>
    <pageSetUpPr fitToPage="1"/>
  </sheetPr>
  <dimension ref="A1:P83"/>
  <sheetViews>
    <sheetView zoomScaleNormal="100" workbookViewId="0">
      <selection activeCell="R36" sqref="R36"/>
    </sheetView>
  </sheetViews>
  <sheetFormatPr defaultRowHeight="15" x14ac:dyDescent="0.25"/>
  <cols>
    <col min="1" max="1" width="9.140625" style="7"/>
    <col min="2" max="2" width="10.28515625" style="7" customWidth="1"/>
    <col min="3" max="3" width="9.5703125" style="7" customWidth="1"/>
    <col min="4" max="4" width="9.85546875" style="7" bestFit="1" customWidth="1"/>
    <col min="5" max="7" width="12.7109375" style="7" customWidth="1"/>
    <col min="8" max="8" width="10.7109375" style="7" customWidth="1"/>
    <col min="9" max="14" width="9.140625" style="7"/>
    <col min="15" max="15" width="11.42578125" style="7" customWidth="1"/>
    <col min="16" max="16384" width="9.140625" style="7"/>
  </cols>
  <sheetData>
    <row r="1" spans="1:15" x14ac:dyDescent="0.25">
      <c r="A1" s="7" t="s">
        <v>61</v>
      </c>
    </row>
    <row r="2" spans="1:15" x14ac:dyDescent="0.25">
      <c r="A2" s="7" t="s">
        <v>49</v>
      </c>
      <c r="C2" s="8">
        <v>44286</v>
      </c>
    </row>
    <row r="3" spans="1:15" x14ac:dyDescent="0.25">
      <c r="A3" s="7" t="s">
        <v>50</v>
      </c>
      <c r="C3" s="8">
        <v>44337</v>
      </c>
    </row>
    <row r="5" spans="1:15" x14ac:dyDescent="0.25">
      <c r="B5" s="9" t="s">
        <v>22</v>
      </c>
    </row>
    <row r="6" spans="1:15" x14ac:dyDescent="0.25">
      <c r="B6" s="7" t="s">
        <v>62</v>
      </c>
    </row>
    <row r="9" spans="1:15" x14ac:dyDescent="0.25">
      <c r="E9" s="10"/>
    </row>
    <row r="10" spans="1:15" ht="15.75" thickBot="1" x14ac:dyDescent="0.3">
      <c r="E10" s="10"/>
    </row>
    <row r="11" spans="1:15" x14ac:dyDescent="0.25">
      <c r="E11" s="10"/>
      <c r="M11" s="115" t="s">
        <v>16</v>
      </c>
      <c r="N11" s="116"/>
      <c r="O11" s="26">
        <f>'Data Entry Tab'!$N9</f>
        <v>900</v>
      </c>
    </row>
    <row r="12" spans="1:15" x14ac:dyDescent="0.25">
      <c r="E12" s="10"/>
      <c r="M12" s="117" t="s">
        <v>17</v>
      </c>
      <c r="N12" s="118"/>
      <c r="O12" s="27">
        <f>'Data Entry Tab'!$N10</f>
        <v>375</v>
      </c>
    </row>
    <row r="13" spans="1:15" x14ac:dyDescent="0.25">
      <c r="E13" s="10"/>
      <c r="M13" s="117" t="s">
        <v>18</v>
      </c>
      <c r="N13" s="118"/>
      <c r="O13" s="27">
        <f>'Data Entry Tab'!$N11</f>
        <v>2370</v>
      </c>
    </row>
    <row r="14" spans="1:15" x14ac:dyDescent="0.25">
      <c r="E14" s="10"/>
      <c r="M14" s="117" t="s">
        <v>19</v>
      </c>
      <c r="N14" s="118"/>
      <c r="O14" s="27">
        <f>'Data Entry Tab'!$N12</f>
        <v>1740</v>
      </c>
    </row>
    <row r="15" spans="1:15" ht="15.75" thickBot="1" x14ac:dyDescent="0.3">
      <c r="M15" s="119" t="s">
        <v>20</v>
      </c>
      <c r="N15" s="120"/>
      <c r="O15" s="28">
        <f>'Data Entry Tab'!$N13</f>
        <v>2335</v>
      </c>
    </row>
    <row r="16" spans="1:15" ht="15.75" thickBot="1" x14ac:dyDescent="0.3">
      <c r="M16" s="122" t="s">
        <v>21</v>
      </c>
      <c r="N16" s="123"/>
      <c r="O16" s="29">
        <f>'Data Entry Tab'!$N14</f>
        <v>7720</v>
      </c>
    </row>
    <row r="23" spans="2:11" ht="20.25" customHeight="1" x14ac:dyDescent="0.25"/>
    <row r="24" spans="2:11" x14ac:dyDescent="0.25">
      <c r="B24" s="9" t="s">
        <v>23</v>
      </c>
      <c r="I24" s="11"/>
      <c r="J24" s="11"/>
      <c r="K24" s="11"/>
    </row>
    <row r="25" spans="2:11" x14ac:dyDescent="0.25">
      <c r="B25" s="113" t="s">
        <v>24</v>
      </c>
      <c r="C25" s="113"/>
      <c r="D25" s="113"/>
      <c r="E25" s="113"/>
      <c r="F25" s="113"/>
      <c r="G25" s="113"/>
      <c r="H25" s="113"/>
      <c r="I25" s="113"/>
      <c r="J25" s="113"/>
      <c r="K25" s="113"/>
    </row>
    <row r="26" spans="2:11" x14ac:dyDescent="0.25">
      <c r="B26" s="114" t="s">
        <v>48</v>
      </c>
      <c r="C26" s="114"/>
      <c r="D26" s="114"/>
      <c r="E26" s="114"/>
      <c r="F26" s="114"/>
      <c r="G26" s="114"/>
      <c r="H26" s="114"/>
      <c r="I26" s="114"/>
      <c r="J26" s="114"/>
      <c r="K26" s="114"/>
    </row>
    <row r="27" spans="2:11" ht="31.5" customHeight="1" x14ac:dyDescent="0.25">
      <c r="B27" s="114"/>
      <c r="C27" s="114"/>
      <c r="D27" s="114"/>
      <c r="E27" s="114"/>
      <c r="F27" s="114"/>
      <c r="G27" s="114"/>
      <c r="H27" s="114"/>
      <c r="I27" s="114"/>
      <c r="J27" s="114"/>
      <c r="K27" s="114"/>
    </row>
    <row r="28" spans="2:11" ht="45" x14ac:dyDescent="0.25">
      <c r="E28" s="12" t="s">
        <v>19</v>
      </c>
      <c r="F28" s="13" t="s">
        <v>20</v>
      </c>
      <c r="G28" s="12" t="s">
        <v>94</v>
      </c>
      <c r="I28" s="121"/>
      <c r="J28" s="121"/>
      <c r="K28" s="14"/>
    </row>
    <row r="29" spans="2:11" x14ac:dyDescent="0.25">
      <c r="B29" s="7" t="s">
        <v>26</v>
      </c>
      <c r="E29" s="88">
        <f>'Data Entry Tab'!$F$62</f>
        <v>1.74</v>
      </c>
      <c r="F29" s="89">
        <f>'Data Entry Tab'!G62</f>
        <v>2.335</v>
      </c>
      <c r="G29" s="88">
        <f>'Data Entry Tab'!$I$62</f>
        <v>2.7450000000000001</v>
      </c>
      <c r="I29" s="11"/>
      <c r="J29" s="11"/>
      <c r="K29" s="11"/>
    </row>
    <row r="30" spans="2:11" x14ac:dyDescent="0.25">
      <c r="B30" s="7" t="s">
        <v>34</v>
      </c>
      <c r="E30" s="15">
        <v>0.8</v>
      </c>
      <c r="F30" s="16">
        <v>0.8</v>
      </c>
      <c r="G30" s="15">
        <v>0.8</v>
      </c>
      <c r="I30" s="11"/>
      <c r="J30" s="11"/>
      <c r="K30" s="11"/>
    </row>
    <row r="31" spans="2:11" x14ac:dyDescent="0.25">
      <c r="B31" s="7" t="s">
        <v>27</v>
      </c>
      <c r="E31" s="88">
        <f>E29*E30</f>
        <v>1.3920000000000001</v>
      </c>
      <c r="F31" s="89">
        <f>F29*F30</f>
        <v>1.8680000000000001</v>
      </c>
      <c r="G31" s="88">
        <f>G29*G30</f>
        <v>2.1960000000000002</v>
      </c>
    </row>
    <row r="32" spans="2:11" x14ac:dyDescent="0.25">
      <c r="B32" s="7" t="s">
        <v>28</v>
      </c>
      <c r="E32" s="88">
        <f>'Data Entry Tab'!F65</f>
        <v>0.75</v>
      </c>
      <c r="F32" s="89">
        <f>'Data Entry Tab'!G65</f>
        <v>1.08</v>
      </c>
      <c r="G32" s="88">
        <f>'Data Entry Tab'!I65</f>
        <v>1.163</v>
      </c>
    </row>
    <row r="33" spans="2:16" x14ac:dyDescent="0.25">
      <c r="B33" s="7" t="s">
        <v>25</v>
      </c>
      <c r="E33" s="90">
        <f>E32/E29</f>
        <v>0.43103448275862072</v>
      </c>
      <c r="F33" s="91">
        <f>F32/F29</f>
        <v>0.46252676659528913</v>
      </c>
      <c r="G33" s="90">
        <f>G32/G29</f>
        <v>0.42367941712204005</v>
      </c>
      <c r="I33" s="17"/>
      <c r="J33" s="17"/>
    </row>
    <row r="34" spans="2:16" x14ac:dyDescent="0.25">
      <c r="D34" s="15"/>
      <c r="E34" s="15"/>
      <c r="F34" s="15"/>
      <c r="G34" s="15"/>
      <c r="H34" s="15"/>
      <c r="J34" s="17"/>
    </row>
    <row r="35" spans="2:16" x14ac:dyDescent="0.25">
      <c r="P35" s="18"/>
    </row>
    <row r="52" spans="2:15" x14ac:dyDescent="0.25">
      <c r="B52" s="19"/>
      <c r="C52" s="113" t="s">
        <v>63</v>
      </c>
      <c r="D52" s="113"/>
      <c r="E52" s="113"/>
      <c r="F52" s="113"/>
      <c r="G52" s="113"/>
    </row>
    <row r="53" spans="2:15" x14ac:dyDescent="0.25">
      <c r="B53" s="20"/>
      <c r="C53" s="21" t="s">
        <v>64</v>
      </c>
      <c r="D53" s="21"/>
      <c r="E53" s="21"/>
      <c r="F53" s="21"/>
      <c r="G53" s="21"/>
    </row>
    <row r="54" spans="2:15" x14ac:dyDescent="0.25">
      <c r="B54" s="22"/>
      <c r="C54" s="21" t="s">
        <v>65</v>
      </c>
      <c r="D54" s="21"/>
      <c r="E54" s="21"/>
      <c r="F54" s="21"/>
      <c r="G54" s="21"/>
    </row>
    <row r="55" spans="2:15" x14ac:dyDescent="0.25">
      <c r="B55" s="23"/>
      <c r="C55" s="21" t="s">
        <v>66</v>
      </c>
      <c r="D55" s="21"/>
      <c r="E55" s="21"/>
      <c r="F55" s="21"/>
      <c r="G55" s="21"/>
    </row>
    <row r="56" spans="2:15" x14ac:dyDescent="0.25">
      <c r="E56" s="17"/>
    </row>
    <row r="57" spans="2:15" ht="14.45" customHeight="1" x14ac:dyDescent="0.25">
      <c r="B57" s="9" t="s">
        <v>44</v>
      </c>
      <c r="H57" s="24"/>
      <c r="I57" s="24"/>
      <c r="J57" s="9" t="s">
        <v>73</v>
      </c>
    </row>
    <row r="58" spans="2:15" ht="15" customHeight="1" x14ac:dyDescent="0.25">
      <c r="B58" s="114" t="s">
        <v>85</v>
      </c>
      <c r="C58" s="114"/>
      <c r="D58" s="114"/>
      <c r="E58" s="114"/>
      <c r="F58" s="114"/>
      <c r="G58" s="114"/>
      <c r="H58" s="24"/>
      <c r="I58" s="24"/>
      <c r="J58" s="114" t="s">
        <v>72</v>
      </c>
      <c r="K58" s="114"/>
      <c r="L58" s="114"/>
      <c r="M58" s="114"/>
      <c r="N58" s="114"/>
      <c r="O58" s="114"/>
    </row>
    <row r="59" spans="2:15" x14ac:dyDescent="0.25">
      <c r="B59" s="114"/>
      <c r="C59" s="114"/>
      <c r="D59" s="114"/>
      <c r="E59" s="114"/>
      <c r="F59" s="114"/>
      <c r="G59" s="114"/>
      <c r="H59" s="24"/>
      <c r="I59" s="24"/>
      <c r="J59" s="114"/>
      <c r="K59" s="114"/>
      <c r="L59" s="114"/>
      <c r="M59" s="114"/>
      <c r="N59" s="114"/>
      <c r="O59" s="114"/>
    </row>
    <row r="60" spans="2:15" ht="30.75" customHeight="1" x14ac:dyDescent="0.25">
      <c r="B60" s="114"/>
      <c r="C60" s="114"/>
      <c r="D60" s="114"/>
      <c r="E60" s="114"/>
      <c r="F60" s="114"/>
      <c r="G60" s="114"/>
      <c r="I60" s="24"/>
      <c r="J60" s="114"/>
      <c r="K60" s="114"/>
      <c r="L60" s="114"/>
      <c r="M60" s="114"/>
      <c r="N60" s="114"/>
      <c r="O60" s="114"/>
    </row>
    <row r="61" spans="2:15" ht="15" customHeight="1" x14ac:dyDescent="0.25">
      <c r="B61" s="114"/>
      <c r="C61" s="114"/>
      <c r="D61" s="114"/>
      <c r="E61" s="114"/>
      <c r="F61" s="114"/>
      <c r="G61" s="114"/>
      <c r="I61" s="24"/>
      <c r="J61" s="114"/>
      <c r="K61" s="114"/>
      <c r="L61" s="114"/>
      <c r="M61" s="114"/>
      <c r="N61" s="114"/>
      <c r="O61" s="114"/>
    </row>
    <row r="62" spans="2:15" x14ac:dyDescent="0.25">
      <c r="I62" s="24"/>
      <c r="J62" s="114"/>
      <c r="K62" s="114"/>
      <c r="L62" s="114"/>
      <c r="M62" s="114"/>
      <c r="N62" s="114"/>
      <c r="O62" s="114"/>
    </row>
    <row r="63" spans="2:15" ht="15" customHeight="1" x14ac:dyDescent="0.25">
      <c r="J63" s="114"/>
      <c r="K63" s="114"/>
      <c r="L63" s="114"/>
      <c r="M63" s="114"/>
      <c r="N63" s="114"/>
      <c r="O63" s="114"/>
    </row>
    <row r="80" spans="2:7" x14ac:dyDescent="0.25">
      <c r="B80" s="19"/>
      <c r="C80" s="113" t="s">
        <v>63</v>
      </c>
      <c r="D80" s="113"/>
      <c r="E80" s="113"/>
      <c r="F80" s="113"/>
      <c r="G80" s="113"/>
    </row>
    <row r="81" spans="2:7" x14ac:dyDescent="0.25">
      <c r="B81" s="20"/>
      <c r="C81" s="113" t="s">
        <v>67</v>
      </c>
      <c r="D81" s="113"/>
      <c r="E81" s="113"/>
      <c r="F81" s="113"/>
      <c r="G81" s="113"/>
    </row>
    <row r="82" spans="2:7" x14ac:dyDescent="0.25">
      <c r="B82" s="22"/>
      <c r="C82" s="113" t="s">
        <v>68</v>
      </c>
      <c r="D82" s="113"/>
      <c r="E82" s="113"/>
      <c r="F82" s="113"/>
      <c r="G82" s="113"/>
    </row>
    <row r="83" spans="2:7" x14ac:dyDescent="0.25">
      <c r="B83" s="25"/>
      <c r="C83" s="113" t="s">
        <v>69</v>
      </c>
      <c r="D83" s="113"/>
      <c r="E83" s="113"/>
      <c r="F83" s="113"/>
      <c r="G83" s="113"/>
    </row>
  </sheetData>
  <sheetProtection algorithmName="SHA-512" hashValue="N/Y/a02OX2QgUl0mK7T6NREpo0WLoHJKljnKZeQewjt32TRxyB2TZDGTxnobO+pZLnS24tXBqEcnmSgdR6hziA==" saltValue="U8xDIqGdwDE0+9yUORFxTQ==" spinCount="100000" sheet="1" objects="1" scenarios="1"/>
  <mergeCells count="16">
    <mergeCell ref="J58:O63"/>
    <mergeCell ref="B25:K25"/>
    <mergeCell ref="B26:K27"/>
    <mergeCell ref="I28:J28"/>
    <mergeCell ref="M16:N16"/>
    <mergeCell ref="C52:G52"/>
    <mergeCell ref="M11:N11"/>
    <mergeCell ref="M12:N12"/>
    <mergeCell ref="M13:N13"/>
    <mergeCell ref="M14:N14"/>
    <mergeCell ref="M15:N15"/>
    <mergeCell ref="C82:G82"/>
    <mergeCell ref="C83:G83"/>
    <mergeCell ref="C80:G80"/>
    <mergeCell ref="C81:G81"/>
    <mergeCell ref="B58:G61"/>
  </mergeCells>
  <pageMargins left="0.7" right="0.7" top="0.75" bottom="0.75" header="0.3" footer="0.3"/>
  <pageSetup scale="54" orientation="portrait" horizont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3A9AC-16CB-44F2-A625-AEA101416F8E}">
  <dimension ref="A1:S101"/>
  <sheetViews>
    <sheetView topLeftCell="A97" zoomScale="90" zoomScaleNormal="90" workbookViewId="0">
      <selection activeCell="E100" sqref="E100"/>
    </sheetView>
  </sheetViews>
  <sheetFormatPr defaultRowHeight="15" x14ac:dyDescent="0.25"/>
  <cols>
    <col min="1" max="1" width="11.42578125" style="7" customWidth="1"/>
    <col min="2" max="2" width="25.5703125" style="7" customWidth="1"/>
    <col min="3" max="10" width="12.7109375" style="7" customWidth="1"/>
    <col min="11" max="11" width="9.140625" style="7"/>
    <col min="12" max="12" width="28.5703125" style="7" customWidth="1"/>
    <col min="13" max="13" width="12.42578125" style="7" customWidth="1"/>
    <col min="14" max="14" width="9.85546875" style="7" bestFit="1" customWidth="1"/>
    <col min="15" max="16384" width="9.140625" style="7"/>
  </cols>
  <sheetData>
    <row r="1" spans="1:16" x14ac:dyDescent="0.25">
      <c r="A1" s="129" t="s">
        <v>77</v>
      </c>
      <c r="B1" s="129"/>
      <c r="C1" s="129"/>
      <c r="D1" s="129"/>
      <c r="E1" s="129"/>
      <c r="F1" s="129"/>
    </row>
    <row r="2" spans="1:16" ht="15.75" thickBot="1" x14ac:dyDescent="0.3">
      <c r="A2" s="30" t="s">
        <v>84</v>
      </c>
      <c r="B2" s="30"/>
      <c r="C2" s="30"/>
      <c r="D2" s="30"/>
      <c r="E2" s="30"/>
      <c r="F2" s="30"/>
      <c r="G2" s="30"/>
      <c r="H2" s="30"/>
      <c r="I2" s="30"/>
      <c r="J2" s="21"/>
    </row>
    <row r="3" spans="1:16" x14ac:dyDescent="0.25">
      <c r="A3" s="30"/>
      <c r="B3" s="31" t="s">
        <v>76</v>
      </c>
      <c r="C3" s="30"/>
      <c r="D3" s="30"/>
      <c r="E3" s="30"/>
      <c r="F3" s="30"/>
      <c r="G3" s="30"/>
      <c r="H3" s="30"/>
      <c r="I3" s="30"/>
      <c r="J3" s="21"/>
    </row>
    <row r="4" spans="1:16" x14ac:dyDescent="0.25">
      <c r="A4" s="30"/>
      <c r="B4" s="32" t="s">
        <v>86</v>
      </c>
      <c r="C4" s="30"/>
      <c r="D4" s="30"/>
      <c r="E4" s="30"/>
      <c r="F4" s="30"/>
      <c r="G4" s="30"/>
      <c r="H4" s="30"/>
      <c r="I4" s="30"/>
      <c r="J4" s="21"/>
    </row>
    <row r="5" spans="1:16" ht="15.75" thickBot="1" x14ac:dyDescent="0.3">
      <c r="A5" s="30"/>
      <c r="B5" s="33" t="s">
        <v>78</v>
      </c>
      <c r="C5" s="30"/>
      <c r="D5" s="30"/>
      <c r="E5" s="30"/>
      <c r="F5" s="30"/>
      <c r="G5" s="30"/>
      <c r="H5" s="30"/>
      <c r="I5" s="30"/>
      <c r="J5" s="21"/>
    </row>
    <row r="6" spans="1:16" ht="9.75" customHeight="1" thickBot="1" x14ac:dyDescent="0.3">
      <c r="A6" s="30"/>
      <c r="B6" s="30"/>
      <c r="C6" s="30"/>
      <c r="D6" s="30"/>
      <c r="E6" s="30"/>
      <c r="F6" s="30"/>
      <c r="G6" s="30"/>
      <c r="H6" s="30"/>
      <c r="I6" s="30"/>
      <c r="J6" s="21"/>
    </row>
    <row r="7" spans="1:16" s="34" customFormat="1" ht="93.75" customHeight="1" thickBot="1" x14ac:dyDescent="0.3">
      <c r="C7" s="35" t="s">
        <v>81</v>
      </c>
      <c r="D7" s="36"/>
      <c r="E7" s="35" t="s">
        <v>82</v>
      </c>
      <c r="F7" s="36"/>
      <c r="G7" s="35" t="s">
        <v>82</v>
      </c>
      <c r="H7" s="36"/>
      <c r="I7" s="35" t="s">
        <v>82</v>
      </c>
      <c r="M7" s="35" t="s">
        <v>88</v>
      </c>
    </row>
    <row r="8" spans="1:16" ht="75.75" thickBot="1" x14ac:dyDescent="0.3">
      <c r="B8" s="37" t="s">
        <v>0</v>
      </c>
      <c r="C8" s="38" t="s">
        <v>1</v>
      </c>
      <c r="D8" s="39" t="s">
        <v>30</v>
      </c>
      <c r="E8" s="40" t="s">
        <v>83</v>
      </c>
      <c r="F8" s="39" t="s">
        <v>30</v>
      </c>
      <c r="G8" s="40" t="s">
        <v>80</v>
      </c>
      <c r="H8" s="39" t="s">
        <v>30</v>
      </c>
      <c r="I8" s="40" t="s">
        <v>79</v>
      </c>
      <c r="J8" s="39" t="s">
        <v>30</v>
      </c>
      <c r="P8" s="17"/>
    </row>
    <row r="9" spans="1:16" ht="15.75" x14ac:dyDescent="0.25">
      <c r="B9" s="41"/>
      <c r="C9" s="41"/>
      <c r="D9" s="42"/>
      <c r="E9" s="42"/>
      <c r="F9" s="42"/>
      <c r="G9" s="42"/>
      <c r="H9" s="42"/>
      <c r="I9" s="42"/>
      <c r="J9" s="42"/>
      <c r="L9" s="43" t="s">
        <v>16</v>
      </c>
      <c r="M9" s="44"/>
      <c r="N9" s="26">
        <f>C14</f>
        <v>900</v>
      </c>
    </row>
    <row r="10" spans="1:16" x14ac:dyDescent="0.25">
      <c r="B10" s="45" t="s">
        <v>2</v>
      </c>
      <c r="C10" s="46">
        <v>500</v>
      </c>
      <c r="D10" s="81">
        <f t="shared" ref="D10:J53" si="0">C10/1000</f>
        <v>0.5</v>
      </c>
      <c r="E10" s="47">
        <v>1</v>
      </c>
      <c r="F10" s="81">
        <f t="shared" si="0"/>
        <v>1E-3</v>
      </c>
      <c r="G10" s="47">
        <v>170</v>
      </c>
      <c r="H10" s="81">
        <f t="shared" si="0"/>
        <v>0.17</v>
      </c>
      <c r="I10" s="47">
        <v>171</v>
      </c>
      <c r="J10" s="81">
        <f t="shared" si="0"/>
        <v>0.17100000000000001</v>
      </c>
      <c r="L10" s="48" t="s">
        <v>17</v>
      </c>
      <c r="M10" s="49"/>
      <c r="N10" s="27">
        <f>C22</f>
        <v>375</v>
      </c>
    </row>
    <row r="11" spans="1:16" x14ac:dyDescent="0.25">
      <c r="B11" s="45" t="s">
        <v>3</v>
      </c>
      <c r="C11" s="46">
        <v>300</v>
      </c>
      <c r="D11" s="81">
        <f t="shared" si="0"/>
        <v>0.3</v>
      </c>
      <c r="E11" s="47">
        <v>2</v>
      </c>
      <c r="F11" s="81">
        <f t="shared" si="0"/>
        <v>2E-3</v>
      </c>
      <c r="G11" s="47">
        <v>50</v>
      </c>
      <c r="H11" s="81">
        <f t="shared" si="0"/>
        <v>0.05</v>
      </c>
      <c r="I11" s="47">
        <v>55</v>
      </c>
      <c r="J11" s="81">
        <f t="shared" si="0"/>
        <v>5.5E-2</v>
      </c>
      <c r="L11" s="48" t="s">
        <v>18</v>
      </c>
      <c r="M11" s="49"/>
      <c r="N11" s="27">
        <f>C30</f>
        <v>2370</v>
      </c>
    </row>
    <row r="12" spans="1:16" x14ac:dyDescent="0.25">
      <c r="B12" s="45" t="s">
        <v>4</v>
      </c>
      <c r="C12" s="46">
        <v>100</v>
      </c>
      <c r="D12" s="81">
        <f t="shared" si="0"/>
        <v>0.1</v>
      </c>
      <c r="E12" s="47">
        <v>1</v>
      </c>
      <c r="F12" s="81">
        <f t="shared" si="0"/>
        <v>1E-3</v>
      </c>
      <c r="G12" s="47">
        <v>30</v>
      </c>
      <c r="H12" s="81">
        <f t="shared" si="0"/>
        <v>0.03</v>
      </c>
      <c r="I12" s="47">
        <v>40</v>
      </c>
      <c r="J12" s="81">
        <f t="shared" si="0"/>
        <v>0.04</v>
      </c>
      <c r="L12" s="48" t="s">
        <v>19</v>
      </c>
      <c r="M12" s="49"/>
      <c r="N12" s="27">
        <f>C41</f>
        <v>1740</v>
      </c>
    </row>
    <row r="13" spans="1:16" ht="15.75" thickBot="1" x14ac:dyDescent="0.3">
      <c r="B13" s="45"/>
      <c r="C13" s="46"/>
      <c r="D13" s="82">
        <f t="shared" si="0"/>
        <v>0</v>
      </c>
      <c r="E13" s="50"/>
      <c r="F13" s="82">
        <f t="shared" si="0"/>
        <v>0</v>
      </c>
      <c r="G13" s="50"/>
      <c r="H13" s="82">
        <f t="shared" si="0"/>
        <v>0</v>
      </c>
      <c r="I13" s="50"/>
      <c r="J13" s="82">
        <f t="shared" si="0"/>
        <v>0</v>
      </c>
      <c r="L13" s="51" t="s">
        <v>20</v>
      </c>
      <c r="M13" s="52"/>
      <c r="N13" s="28">
        <f>C51</f>
        <v>2335</v>
      </c>
    </row>
    <row r="14" spans="1:16" ht="15.75" thickBot="1" x14ac:dyDescent="0.3">
      <c r="B14" s="45" t="s">
        <v>5</v>
      </c>
      <c r="C14" s="80">
        <f t="shared" ref="C14" si="1">SUM(C10:C13)</f>
        <v>900</v>
      </c>
      <c r="D14" s="80">
        <f t="shared" si="0"/>
        <v>0.9</v>
      </c>
      <c r="E14" s="46">
        <v>4</v>
      </c>
      <c r="F14" s="80">
        <f t="shared" si="0"/>
        <v>4.0000000000000001E-3</v>
      </c>
      <c r="G14" s="46">
        <v>250</v>
      </c>
      <c r="H14" s="80">
        <f t="shared" si="0"/>
        <v>0.25</v>
      </c>
      <c r="I14" s="46">
        <v>266</v>
      </c>
      <c r="J14" s="80">
        <f t="shared" si="0"/>
        <v>0.26600000000000001</v>
      </c>
      <c r="L14" s="53" t="s">
        <v>21</v>
      </c>
      <c r="M14" s="54"/>
      <c r="N14" s="29">
        <f>C53</f>
        <v>7720</v>
      </c>
    </row>
    <row r="15" spans="1:16" x14ac:dyDescent="0.25">
      <c r="B15" s="45"/>
      <c r="C15" s="55"/>
      <c r="D15" s="56"/>
      <c r="E15" s="56"/>
      <c r="F15" s="56"/>
      <c r="G15" s="56"/>
      <c r="H15" s="56"/>
      <c r="I15" s="56"/>
      <c r="J15" s="56"/>
    </row>
    <row r="16" spans="1:16" x14ac:dyDescent="0.25">
      <c r="B16" s="45" t="s">
        <v>2</v>
      </c>
      <c r="C16" s="46">
        <v>10</v>
      </c>
      <c r="D16" s="81">
        <f>C16/1000</f>
        <v>0.01</v>
      </c>
      <c r="E16" s="47">
        <v>1</v>
      </c>
      <c r="F16" s="81">
        <f t="shared" si="0"/>
        <v>1E-3</v>
      </c>
      <c r="G16" s="47">
        <v>2</v>
      </c>
      <c r="H16" s="81">
        <f t="shared" si="0"/>
        <v>2E-3</v>
      </c>
      <c r="I16" s="47">
        <v>1</v>
      </c>
      <c r="J16" s="81">
        <f t="shared" si="0"/>
        <v>1E-3</v>
      </c>
    </row>
    <row r="17" spans="2:12" x14ac:dyDescent="0.25">
      <c r="B17" s="45" t="s">
        <v>3</v>
      </c>
      <c r="C17" s="46">
        <v>5</v>
      </c>
      <c r="D17" s="81">
        <f t="shared" si="0"/>
        <v>5.0000000000000001E-3</v>
      </c>
      <c r="E17" s="47">
        <v>1</v>
      </c>
      <c r="F17" s="81">
        <f t="shared" si="0"/>
        <v>1E-3</v>
      </c>
      <c r="G17" s="47">
        <v>0</v>
      </c>
      <c r="H17" s="81">
        <f t="shared" si="0"/>
        <v>0</v>
      </c>
      <c r="I17" s="47">
        <v>0</v>
      </c>
      <c r="J17" s="81">
        <f t="shared" si="0"/>
        <v>0</v>
      </c>
    </row>
    <row r="18" spans="2:12" x14ac:dyDescent="0.25">
      <c r="B18" s="45" t="s">
        <v>4</v>
      </c>
      <c r="C18" s="46">
        <v>60</v>
      </c>
      <c r="D18" s="81">
        <f t="shared" si="0"/>
        <v>0.06</v>
      </c>
      <c r="E18" s="47">
        <v>30</v>
      </c>
      <c r="F18" s="81">
        <f t="shared" si="0"/>
        <v>0.03</v>
      </c>
      <c r="G18" s="47">
        <v>10</v>
      </c>
      <c r="H18" s="81">
        <f t="shared" si="0"/>
        <v>0.01</v>
      </c>
      <c r="I18" s="47">
        <v>15</v>
      </c>
      <c r="J18" s="81">
        <f t="shared" si="0"/>
        <v>1.4999999999999999E-2</v>
      </c>
    </row>
    <row r="19" spans="2:12" x14ac:dyDescent="0.25">
      <c r="B19" s="57" t="s">
        <v>6</v>
      </c>
      <c r="C19" s="46">
        <v>250</v>
      </c>
      <c r="D19" s="81">
        <f t="shared" si="0"/>
        <v>0.25</v>
      </c>
      <c r="E19" s="47">
        <v>5</v>
      </c>
      <c r="F19" s="81">
        <f t="shared" si="0"/>
        <v>5.0000000000000001E-3</v>
      </c>
      <c r="G19" s="47">
        <v>0</v>
      </c>
      <c r="H19" s="81">
        <f t="shared" si="0"/>
        <v>0</v>
      </c>
      <c r="I19" s="47">
        <v>0</v>
      </c>
      <c r="J19" s="81">
        <f t="shared" si="0"/>
        <v>0</v>
      </c>
    </row>
    <row r="20" spans="2:12" x14ac:dyDescent="0.25">
      <c r="B20" s="45" t="s">
        <v>7</v>
      </c>
      <c r="C20" s="46">
        <v>50</v>
      </c>
      <c r="D20" s="81">
        <f t="shared" si="0"/>
        <v>0.05</v>
      </c>
      <c r="E20" s="47">
        <v>20</v>
      </c>
      <c r="F20" s="81">
        <f t="shared" si="0"/>
        <v>0.02</v>
      </c>
      <c r="G20" s="47">
        <v>8</v>
      </c>
      <c r="H20" s="81">
        <f t="shared" si="0"/>
        <v>8.0000000000000002E-3</v>
      </c>
      <c r="I20" s="47">
        <v>10</v>
      </c>
      <c r="J20" s="81">
        <f t="shared" si="0"/>
        <v>0.01</v>
      </c>
    </row>
    <row r="21" spans="2:12" x14ac:dyDescent="0.25">
      <c r="B21" s="45"/>
      <c r="C21" s="46"/>
      <c r="D21" s="58"/>
      <c r="E21" s="59"/>
      <c r="F21" s="56"/>
      <c r="G21" s="59"/>
      <c r="H21" s="56"/>
      <c r="I21" s="59"/>
      <c r="J21" s="58"/>
    </row>
    <row r="22" spans="2:12" x14ac:dyDescent="0.25">
      <c r="B22" s="45" t="s">
        <v>8</v>
      </c>
      <c r="C22" s="80">
        <f t="shared" ref="C22" si="2">SUM(C16:C21)</f>
        <v>375</v>
      </c>
      <c r="D22" s="80">
        <f t="shared" si="0"/>
        <v>0.375</v>
      </c>
      <c r="E22" s="46">
        <v>57</v>
      </c>
      <c r="F22" s="80">
        <f t="shared" si="0"/>
        <v>5.7000000000000002E-2</v>
      </c>
      <c r="G22" s="46">
        <v>20</v>
      </c>
      <c r="H22" s="80">
        <f t="shared" si="0"/>
        <v>0.02</v>
      </c>
      <c r="I22" s="46">
        <v>26</v>
      </c>
      <c r="J22" s="80">
        <f t="shared" si="0"/>
        <v>2.5999999999999999E-2</v>
      </c>
    </row>
    <row r="23" spans="2:12" x14ac:dyDescent="0.25">
      <c r="B23" s="45"/>
      <c r="C23" s="55"/>
      <c r="D23" s="58"/>
      <c r="E23" s="56"/>
      <c r="F23" s="56"/>
      <c r="G23" s="56"/>
      <c r="H23" s="56"/>
      <c r="I23" s="56"/>
      <c r="J23" s="56"/>
    </row>
    <row r="24" spans="2:12" x14ac:dyDescent="0.25">
      <c r="B24" s="45" t="s">
        <v>2</v>
      </c>
      <c r="C24" s="46">
        <v>120</v>
      </c>
      <c r="D24" s="81">
        <f t="shared" si="0"/>
        <v>0.12</v>
      </c>
      <c r="E24" s="47">
        <v>5</v>
      </c>
      <c r="F24" s="81">
        <f t="shared" si="0"/>
        <v>5.0000000000000001E-3</v>
      </c>
      <c r="G24" s="47">
        <v>6</v>
      </c>
      <c r="H24" s="81">
        <f t="shared" si="0"/>
        <v>6.0000000000000001E-3</v>
      </c>
      <c r="I24" s="47">
        <v>4</v>
      </c>
      <c r="J24" s="81">
        <f t="shared" si="0"/>
        <v>4.0000000000000001E-3</v>
      </c>
    </row>
    <row r="25" spans="2:12" x14ac:dyDescent="0.25">
      <c r="B25" s="45" t="s">
        <v>3</v>
      </c>
      <c r="C25" s="46">
        <v>50</v>
      </c>
      <c r="D25" s="81">
        <f t="shared" si="0"/>
        <v>0.05</v>
      </c>
      <c r="E25" s="47">
        <v>1</v>
      </c>
      <c r="F25" s="81">
        <f t="shared" si="0"/>
        <v>1E-3</v>
      </c>
      <c r="G25" s="47">
        <v>1</v>
      </c>
      <c r="H25" s="81">
        <f t="shared" si="0"/>
        <v>1E-3</v>
      </c>
      <c r="I25" s="47">
        <v>2</v>
      </c>
      <c r="J25" s="81">
        <f t="shared" si="0"/>
        <v>2E-3</v>
      </c>
    </row>
    <row r="26" spans="2:12" x14ac:dyDescent="0.25">
      <c r="B26" s="45" t="s">
        <v>4</v>
      </c>
      <c r="C26" s="46">
        <v>1200</v>
      </c>
      <c r="D26" s="81">
        <f t="shared" si="0"/>
        <v>1.2</v>
      </c>
      <c r="E26" s="47">
        <v>600</v>
      </c>
      <c r="F26" s="81">
        <f t="shared" si="0"/>
        <v>0.6</v>
      </c>
      <c r="G26" s="47">
        <v>150</v>
      </c>
      <c r="H26" s="81">
        <f t="shared" si="0"/>
        <v>0.15</v>
      </c>
      <c r="I26" s="47">
        <v>250</v>
      </c>
      <c r="J26" s="81">
        <f t="shared" si="0"/>
        <v>0.25</v>
      </c>
    </row>
    <row r="27" spans="2:12" x14ac:dyDescent="0.25">
      <c r="B27" s="57" t="s">
        <v>6</v>
      </c>
      <c r="C27" s="46">
        <v>300</v>
      </c>
      <c r="D27" s="81">
        <f t="shared" si="0"/>
        <v>0.3</v>
      </c>
      <c r="E27" s="47">
        <v>200</v>
      </c>
      <c r="F27" s="81">
        <f t="shared" si="0"/>
        <v>0.2</v>
      </c>
      <c r="G27" s="47">
        <v>60</v>
      </c>
      <c r="H27" s="81">
        <f t="shared" si="0"/>
        <v>0.06</v>
      </c>
      <c r="I27" s="47">
        <v>80</v>
      </c>
      <c r="J27" s="81">
        <f t="shared" si="0"/>
        <v>0.08</v>
      </c>
    </row>
    <row r="28" spans="2:12" x14ac:dyDescent="0.25">
      <c r="B28" s="57" t="s">
        <v>7</v>
      </c>
      <c r="C28" s="46">
        <v>700</v>
      </c>
      <c r="D28" s="81">
        <f t="shared" si="0"/>
        <v>0.7</v>
      </c>
      <c r="E28" s="47">
        <v>300</v>
      </c>
      <c r="F28" s="81">
        <f t="shared" si="0"/>
        <v>0.3</v>
      </c>
      <c r="G28" s="47">
        <v>100</v>
      </c>
      <c r="H28" s="81">
        <f t="shared" si="0"/>
        <v>0.1</v>
      </c>
      <c r="I28" s="47">
        <v>150</v>
      </c>
      <c r="J28" s="81">
        <f t="shared" si="0"/>
        <v>0.15</v>
      </c>
    </row>
    <row r="29" spans="2:12" x14ac:dyDescent="0.25">
      <c r="B29" s="57"/>
      <c r="C29" s="46"/>
      <c r="D29" s="58"/>
      <c r="E29" s="59"/>
      <c r="F29" s="56"/>
      <c r="G29" s="59"/>
      <c r="H29" s="56"/>
      <c r="I29" s="59"/>
      <c r="J29" s="58"/>
    </row>
    <row r="30" spans="2:12" x14ac:dyDescent="0.25">
      <c r="B30" s="57" t="s">
        <v>9</v>
      </c>
      <c r="C30" s="83">
        <f t="shared" ref="C30" si="3">SUM(C24:C29)</f>
        <v>2370</v>
      </c>
      <c r="D30" s="80">
        <f t="shared" si="0"/>
        <v>2.37</v>
      </c>
      <c r="E30" s="46">
        <v>1106</v>
      </c>
      <c r="F30" s="80">
        <f t="shared" si="0"/>
        <v>1.1060000000000001</v>
      </c>
      <c r="G30" s="46">
        <v>317</v>
      </c>
      <c r="H30" s="80">
        <f t="shared" si="0"/>
        <v>0.317</v>
      </c>
      <c r="I30" s="46">
        <v>486</v>
      </c>
      <c r="J30" s="80">
        <f t="shared" si="0"/>
        <v>0.48599999999999999</v>
      </c>
    </row>
    <row r="31" spans="2:12" x14ac:dyDescent="0.25">
      <c r="B31" s="57" t="s">
        <v>10</v>
      </c>
      <c r="C31" s="80">
        <f>C22+C30</f>
        <v>2745</v>
      </c>
      <c r="D31" s="80">
        <f t="shared" si="0"/>
        <v>2.7450000000000001</v>
      </c>
      <c r="E31" s="46">
        <v>1163</v>
      </c>
      <c r="F31" s="80">
        <f t="shared" si="0"/>
        <v>1.163</v>
      </c>
      <c r="G31" s="46">
        <v>337</v>
      </c>
      <c r="H31" s="80">
        <f t="shared" si="0"/>
        <v>0.33700000000000002</v>
      </c>
      <c r="I31" s="46">
        <v>595</v>
      </c>
      <c r="J31" s="80">
        <f t="shared" si="0"/>
        <v>0.59499999999999997</v>
      </c>
    </row>
    <row r="32" spans="2:12" ht="15.75" thickBot="1" x14ac:dyDescent="0.3">
      <c r="B32" s="57"/>
      <c r="C32" s="60"/>
      <c r="D32" s="58"/>
      <c r="E32" s="56"/>
      <c r="F32" s="56"/>
      <c r="G32" s="56"/>
      <c r="H32" s="56"/>
      <c r="I32" s="56"/>
      <c r="J32" s="56"/>
      <c r="L32" s="61" t="s">
        <v>75</v>
      </c>
    </row>
    <row r="33" spans="2:14" x14ac:dyDescent="0.25">
      <c r="B33" s="45" t="s">
        <v>2</v>
      </c>
      <c r="C33" s="46">
        <v>300</v>
      </c>
      <c r="D33" s="81">
        <f t="shared" si="0"/>
        <v>0.3</v>
      </c>
      <c r="E33" s="47">
        <v>40</v>
      </c>
      <c r="F33" s="81">
        <f t="shared" si="0"/>
        <v>0.04</v>
      </c>
      <c r="G33" s="47">
        <v>40</v>
      </c>
      <c r="H33" s="81">
        <f t="shared" si="0"/>
        <v>0.04</v>
      </c>
      <c r="I33" s="47">
        <v>40</v>
      </c>
      <c r="J33" s="81">
        <f t="shared" si="0"/>
        <v>0.04</v>
      </c>
      <c r="L33" s="45" t="s">
        <v>2</v>
      </c>
      <c r="M33" s="62">
        <v>300</v>
      </c>
      <c r="N33" s="84">
        <f t="shared" ref="N33:N39" si="4">M33/1000</f>
        <v>0.3</v>
      </c>
    </row>
    <row r="34" spans="2:14" x14ac:dyDescent="0.25">
      <c r="B34" s="45" t="s">
        <v>3</v>
      </c>
      <c r="C34" s="46">
        <v>200</v>
      </c>
      <c r="D34" s="81">
        <f t="shared" si="0"/>
        <v>0.2</v>
      </c>
      <c r="E34" s="47">
        <v>20</v>
      </c>
      <c r="F34" s="81">
        <f t="shared" si="0"/>
        <v>0.02</v>
      </c>
      <c r="G34" s="47">
        <v>20</v>
      </c>
      <c r="H34" s="81">
        <f t="shared" si="0"/>
        <v>0.02</v>
      </c>
      <c r="I34" s="47">
        <v>20</v>
      </c>
      <c r="J34" s="81">
        <f t="shared" si="0"/>
        <v>0.02</v>
      </c>
      <c r="L34" s="45" t="s">
        <v>3</v>
      </c>
      <c r="M34" s="46">
        <v>200</v>
      </c>
      <c r="N34" s="81">
        <f t="shared" si="4"/>
        <v>0.2</v>
      </c>
    </row>
    <row r="35" spans="2:14" x14ac:dyDescent="0.25">
      <c r="B35" s="45" t="s">
        <v>4</v>
      </c>
      <c r="C35" s="46">
        <v>200</v>
      </c>
      <c r="D35" s="81">
        <f t="shared" si="0"/>
        <v>0.2</v>
      </c>
      <c r="E35" s="47">
        <v>200</v>
      </c>
      <c r="F35" s="81">
        <f t="shared" si="0"/>
        <v>0.2</v>
      </c>
      <c r="G35" s="47">
        <v>100</v>
      </c>
      <c r="H35" s="81">
        <f t="shared" si="0"/>
        <v>0.1</v>
      </c>
      <c r="I35" s="47">
        <v>100</v>
      </c>
      <c r="J35" s="81">
        <f t="shared" si="0"/>
        <v>0.1</v>
      </c>
      <c r="L35" s="45" t="s">
        <v>4</v>
      </c>
      <c r="M35" s="46">
        <v>275</v>
      </c>
      <c r="N35" s="81">
        <f t="shared" si="4"/>
        <v>0.27500000000000002</v>
      </c>
    </row>
    <row r="36" spans="2:14" x14ac:dyDescent="0.25">
      <c r="B36" s="57" t="s">
        <v>11</v>
      </c>
      <c r="C36" s="46">
        <v>600</v>
      </c>
      <c r="D36" s="81">
        <f t="shared" si="0"/>
        <v>0.6</v>
      </c>
      <c r="E36" s="47">
        <v>300</v>
      </c>
      <c r="F36" s="81">
        <f t="shared" si="0"/>
        <v>0.3</v>
      </c>
      <c r="G36" s="47">
        <v>200</v>
      </c>
      <c r="H36" s="81">
        <f t="shared" si="0"/>
        <v>0.2</v>
      </c>
      <c r="I36" s="47">
        <v>200</v>
      </c>
      <c r="J36" s="81">
        <f t="shared" si="0"/>
        <v>0.2</v>
      </c>
      <c r="L36" s="57" t="s">
        <v>11</v>
      </c>
      <c r="M36" s="46">
        <v>825</v>
      </c>
      <c r="N36" s="81">
        <f t="shared" si="4"/>
        <v>0.82499999999999996</v>
      </c>
    </row>
    <row r="37" spans="2:14" x14ac:dyDescent="0.25">
      <c r="B37" s="57" t="s">
        <v>12</v>
      </c>
      <c r="C37" s="46">
        <v>100</v>
      </c>
      <c r="D37" s="81">
        <f t="shared" si="0"/>
        <v>0.1</v>
      </c>
      <c r="E37" s="47">
        <v>80</v>
      </c>
      <c r="F37" s="81">
        <f t="shared" si="0"/>
        <v>0.08</v>
      </c>
      <c r="G37" s="47">
        <v>10</v>
      </c>
      <c r="H37" s="81">
        <f t="shared" si="0"/>
        <v>0.01</v>
      </c>
      <c r="I37" s="47">
        <v>6</v>
      </c>
      <c r="J37" s="81">
        <f t="shared" si="0"/>
        <v>6.0000000000000001E-3</v>
      </c>
      <c r="L37" s="57" t="s">
        <v>12</v>
      </c>
      <c r="M37" s="46">
        <v>85</v>
      </c>
      <c r="N37" s="81">
        <f t="shared" si="4"/>
        <v>8.5000000000000006E-2</v>
      </c>
    </row>
    <row r="38" spans="2:14" x14ac:dyDescent="0.25">
      <c r="B38" s="57" t="s">
        <v>13</v>
      </c>
      <c r="C38" s="46">
        <v>60</v>
      </c>
      <c r="D38" s="81">
        <f t="shared" si="0"/>
        <v>0.06</v>
      </c>
      <c r="E38" s="47">
        <v>10</v>
      </c>
      <c r="F38" s="81">
        <f t="shared" si="0"/>
        <v>0.01</v>
      </c>
      <c r="G38" s="47">
        <v>5</v>
      </c>
      <c r="H38" s="81">
        <f t="shared" si="0"/>
        <v>5.0000000000000001E-3</v>
      </c>
      <c r="I38" s="47">
        <v>10</v>
      </c>
      <c r="J38" s="81">
        <f t="shared" si="0"/>
        <v>0.01</v>
      </c>
      <c r="L38" s="57" t="s">
        <v>13</v>
      </c>
      <c r="M38" s="46">
        <v>55</v>
      </c>
      <c r="N38" s="81">
        <f t="shared" si="4"/>
        <v>5.5E-2</v>
      </c>
    </row>
    <row r="39" spans="2:14" x14ac:dyDescent="0.25">
      <c r="B39" s="45" t="s">
        <v>7</v>
      </c>
      <c r="C39" s="46">
        <v>280</v>
      </c>
      <c r="D39" s="81">
        <f t="shared" si="0"/>
        <v>0.28000000000000003</v>
      </c>
      <c r="E39" s="47">
        <v>100</v>
      </c>
      <c r="F39" s="81">
        <f t="shared" si="0"/>
        <v>0.1</v>
      </c>
      <c r="G39" s="47">
        <v>5</v>
      </c>
      <c r="H39" s="81">
        <f t="shared" si="0"/>
        <v>5.0000000000000001E-3</v>
      </c>
      <c r="I39" s="47">
        <v>20</v>
      </c>
      <c r="J39" s="81">
        <f t="shared" si="0"/>
        <v>0.02</v>
      </c>
      <c r="L39" s="45" t="s">
        <v>7</v>
      </c>
      <c r="M39" s="46">
        <v>280</v>
      </c>
      <c r="N39" s="81">
        <f t="shared" si="4"/>
        <v>0.28000000000000003</v>
      </c>
    </row>
    <row r="40" spans="2:14" x14ac:dyDescent="0.25">
      <c r="B40" s="45"/>
      <c r="C40" s="46"/>
      <c r="D40" s="58"/>
      <c r="E40" s="59"/>
      <c r="F40" s="56"/>
      <c r="G40" s="59"/>
      <c r="H40" s="56"/>
      <c r="I40" s="59"/>
      <c r="J40" s="56"/>
      <c r="L40" s="45"/>
      <c r="M40" s="46"/>
      <c r="N40" s="58"/>
    </row>
    <row r="41" spans="2:14" ht="15.75" thickBot="1" x14ac:dyDescent="0.3">
      <c r="B41" s="45" t="s">
        <v>14</v>
      </c>
      <c r="C41" s="80">
        <f t="shared" ref="C41" si="5">SUM(C33:C40)</f>
        <v>1740</v>
      </c>
      <c r="D41" s="80">
        <f t="shared" si="0"/>
        <v>1.74</v>
      </c>
      <c r="E41" s="46">
        <v>750</v>
      </c>
      <c r="F41" s="80">
        <f t="shared" si="0"/>
        <v>0.75</v>
      </c>
      <c r="G41" s="46">
        <v>380</v>
      </c>
      <c r="H41" s="80">
        <f t="shared" si="0"/>
        <v>0.38</v>
      </c>
      <c r="I41" s="46">
        <v>396</v>
      </c>
      <c r="J41" s="80">
        <f t="shared" si="0"/>
        <v>0.39600000000000002</v>
      </c>
      <c r="L41" s="45" t="s">
        <v>14</v>
      </c>
      <c r="M41" s="85">
        <f t="shared" ref="M41" si="6">SUM(M33:M40)</f>
        <v>2020</v>
      </c>
      <c r="N41" s="85">
        <f t="shared" ref="N41" si="7">M41/1000</f>
        <v>2.02</v>
      </c>
    </row>
    <row r="42" spans="2:14" ht="15.75" thickBot="1" x14ac:dyDescent="0.3">
      <c r="B42" s="45"/>
      <c r="C42" s="55"/>
      <c r="D42" s="58"/>
      <c r="E42" s="56"/>
      <c r="F42" s="56"/>
      <c r="G42" s="56"/>
      <c r="H42" s="56"/>
      <c r="I42" s="56"/>
      <c r="J42" s="56"/>
    </row>
    <row r="43" spans="2:14" x14ac:dyDescent="0.25">
      <c r="B43" s="45" t="s">
        <v>2</v>
      </c>
      <c r="C43" s="46">
        <v>220</v>
      </c>
      <c r="D43" s="81">
        <f t="shared" si="0"/>
        <v>0.22</v>
      </c>
      <c r="E43" s="47">
        <v>80</v>
      </c>
      <c r="F43" s="81">
        <f t="shared" si="0"/>
        <v>0.08</v>
      </c>
      <c r="G43" s="47">
        <v>80</v>
      </c>
      <c r="H43" s="81">
        <f t="shared" si="0"/>
        <v>0.08</v>
      </c>
      <c r="I43" s="47">
        <v>80</v>
      </c>
      <c r="J43" s="81">
        <f t="shared" si="0"/>
        <v>0.08</v>
      </c>
      <c r="L43" s="45" t="s">
        <v>2</v>
      </c>
      <c r="M43" s="62">
        <v>250</v>
      </c>
      <c r="N43" s="84">
        <f t="shared" ref="N43:N49" si="8">M43/1000</f>
        <v>0.25</v>
      </c>
    </row>
    <row r="44" spans="2:14" x14ac:dyDescent="0.25">
      <c r="B44" s="45" t="s">
        <v>3</v>
      </c>
      <c r="C44" s="46">
        <v>150</v>
      </c>
      <c r="D44" s="81">
        <f t="shared" si="0"/>
        <v>0.15</v>
      </c>
      <c r="E44" s="47">
        <v>40</v>
      </c>
      <c r="F44" s="81">
        <f t="shared" si="0"/>
        <v>0.04</v>
      </c>
      <c r="G44" s="47">
        <v>40</v>
      </c>
      <c r="H44" s="81">
        <f t="shared" si="0"/>
        <v>0.04</v>
      </c>
      <c r="I44" s="47">
        <v>40</v>
      </c>
      <c r="J44" s="81">
        <f t="shared" si="0"/>
        <v>0.04</v>
      </c>
      <c r="L44" s="45" t="s">
        <v>3</v>
      </c>
      <c r="M44" s="46">
        <v>175</v>
      </c>
      <c r="N44" s="81">
        <f t="shared" si="8"/>
        <v>0.17499999999999999</v>
      </c>
    </row>
    <row r="45" spans="2:14" x14ac:dyDescent="0.25">
      <c r="B45" s="45" t="s">
        <v>4</v>
      </c>
      <c r="C45" s="46">
        <v>600</v>
      </c>
      <c r="D45" s="81">
        <f t="shared" si="0"/>
        <v>0.6</v>
      </c>
      <c r="E45" s="47">
        <v>400</v>
      </c>
      <c r="F45" s="81">
        <f t="shared" si="0"/>
        <v>0.4</v>
      </c>
      <c r="G45" s="47">
        <v>150</v>
      </c>
      <c r="H45" s="81">
        <f t="shared" si="0"/>
        <v>0.15</v>
      </c>
      <c r="I45" s="47">
        <v>180</v>
      </c>
      <c r="J45" s="81">
        <f t="shared" si="0"/>
        <v>0.18</v>
      </c>
      <c r="L45" s="45" t="s">
        <v>4</v>
      </c>
      <c r="M45" s="46">
        <v>815</v>
      </c>
      <c r="N45" s="81">
        <f t="shared" si="8"/>
        <v>0.81499999999999995</v>
      </c>
    </row>
    <row r="46" spans="2:14" x14ac:dyDescent="0.25">
      <c r="B46" s="57" t="s">
        <v>11</v>
      </c>
      <c r="C46" s="46">
        <v>900</v>
      </c>
      <c r="D46" s="81">
        <f t="shared" si="0"/>
        <v>0.9</v>
      </c>
      <c r="E46" s="47">
        <v>400</v>
      </c>
      <c r="F46" s="81">
        <f t="shared" si="0"/>
        <v>0.4</v>
      </c>
      <c r="G46" s="47">
        <v>200</v>
      </c>
      <c r="H46" s="81">
        <f t="shared" si="0"/>
        <v>0.2</v>
      </c>
      <c r="I46" s="47">
        <v>360</v>
      </c>
      <c r="J46" s="81">
        <f t="shared" si="0"/>
        <v>0.36</v>
      </c>
      <c r="L46" s="57" t="s">
        <v>11</v>
      </c>
      <c r="M46" s="46">
        <v>1500</v>
      </c>
      <c r="N46" s="81">
        <f t="shared" si="8"/>
        <v>1.5</v>
      </c>
    </row>
    <row r="47" spans="2:14" x14ac:dyDescent="0.25">
      <c r="B47" s="57" t="s">
        <v>12</v>
      </c>
      <c r="C47" s="46">
        <v>100</v>
      </c>
      <c r="D47" s="81">
        <f t="shared" si="0"/>
        <v>0.1</v>
      </c>
      <c r="E47" s="47">
        <v>50</v>
      </c>
      <c r="F47" s="81">
        <f t="shared" si="0"/>
        <v>0.05</v>
      </c>
      <c r="G47" s="47">
        <v>20</v>
      </c>
      <c r="H47" s="81">
        <f t="shared" si="0"/>
        <v>0.02</v>
      </c>
      <c r="I47" s="47">
        <v>20</v>
      </c>
      <c r="J47" s="81">
        <f t="shared" si="0"/>
        <v>0.02</v>
      </c>
      <c r="L47" s="57" t="s">
        <v>12</v>
      </c>
      <c r="M47" s="46">
        <v>175</v>
      </c>
      <c r="N47" s="81">
        <f t="shared" si="8"/>
        <v>0.17499999999999999</v>
      </c>
    </row>
    <row r="48" spans="2:14" x14ac:dyDescent="0.25">
      <c r="B48" s="57" t="s">
        <v>13</v>
      </c>
      <c r="C48" s="46">
        <v>65</v>
      </c>
      <c r="D48" s="81">
        <f t="shared" si="0"/>
        <v>6.5000000000000002E-2</v>
      </c>
      <c r="E48" s="47">
        <v>10</v>
      </c>
      <c r="F48" s="81">
        <f t="shared" si="0"/>
        <v>0.01</v>
      </c>
      <c r="G48" s="47">
        <v>10</v>
      </c>
      <c r="H48" s="81">
        <f t="shared" si="0"/>
        <v>0.01</v>
      </c>
      <c r="I48" s="47">
        <v>5</v>
      </c>
      <c r="J48" s="81">
        <f t="shared" si="0"/>
        <v>5.0000000000000001E-3</v>
      </c>
      <c r="L48" s="57" t="s">
        <v>13</v>
      </c>
      <c r="M48" s="46">
        <v>75</v>
      </c>
      <c r="N48" s="81">
        <f t="shared" si="8"/>
        <v>7.4999999999999997E-2</v>
      </c>
    </row>
    <row r="49" spans="1:14" x14ac:dyDescent="0.25">
      <c r="B49" s="45" t="s">
        <v>7</v>
      </c>
      <c r="C49" s="46">
        <v>300</v>
      </c>
      <c r="D49" s="81">
        <f t="shared" si="0"/>
        <v>0.3</v>
      </c>
      <c r="E49" s="47">
        <v>100</v>
      </c>
      <c r="F49" s="81">
        <f t="shared" si="0"/>
        <v>0.1</v>
      </c>
      <c r="G49" s="47">
        <v>10</v>
      </c>
      <c r="H49" s="81">
        <f t="shared" si="0"/>
        <v>0.01</v>
      </c>
      <c r="I49" s="47">
        <v>30</v>
      </c>
      <c r="J49" s="81">
        <f t="shared" si="0"/>
        <v>0.03</v>
      </c>
      <c r="L49" s="45" t="s">
        <v>7</v>
      </c>
      <c r="M49" s="46">
        <v>350</v>
      </c>
      <c r="N49" s="81">
        <f t="shared" si="8"/>
        <v>0.35</v>
      </c>
    </row>
    <row r="50" spans="1:14" x14ac:dyDescent="0.25">
      <c r="B50" s="56"/>
      <c r="C50" s="59"/>
      <c r="D50" s="58"/>
      <c r="E50" s="59"/>
      <c r="F50" s="56"/>
      <c r="G50" s="59"/>
      <c r="H50" s="56"/>
      <c r="I50" s="59"/>
      <c r="J50" s="56"/>
      <c r="L50" s="56"/>
      <c r="M50" s="59"/>
      <c r="N50" s="58"/>
    </row>
    <row r="51" spans="1:14" ht="15.75" thickBot="1" x14ac:dyDescent="0.3">
      <c r="B51" s="45" t="s">
        <v>15</v>
      </c>
      <c r="C51" s="80">
        <f t="shared" ref="C51" si="9">SUM(C43:C50)</f>
        <v>2335</v>
      </c>
      <c r="D51" s="80">
        <f t="shared" si="0"/>
        <v>2.335</v>
      </c>
      <c r="E51" s="46">
        <v>1080</v>
      </c>
      <c r="F51" s="80">
        <f t="shared" si="0"/>
        <v>1.08</v>
      </c>
      <c r="G51" s="46">
        <v>510</v>
      </c>
      <c r="H51" s="80">
        <f t="shared" si="0"/>
        <v>0.51</v>
      </c>
      <c r="I51" s="46">
        <v>715</v>
      </c>
      <c r="J51" s="80">
        <f t="shared" si="0"/>
        <v>0.71499999999999997</v>
      </c>
      <c r="L51" s="45" t="s">
        <v>15</v>
      </c>
      <c r="M51" s="85">
        <f t="shared" ref="M51" si="10">SUM(M43:M50)</f>
        <v>3340</v>
      </c>
      <c r="N51" s="85">
        <f t="shared" ref="N51" si="11">M51/1000</f>
        <v>3.34</v>
      </c>
    </row>
    <row r="52" spans="1:14" ht="15.75" thickBot="1" x14ac:dyDescent="0.3">
      <c r="B52" s="63"/>
      <c r="C52" s="63"/>
      <c r="D52" s="63"/>
      <c r="E52" s="63"/>
      <c r="F52" s="87"/>
      <c r="G52" s="63"/>
      <c r="H52" s="63"/>
      <c r="I52" s="63"/>
      <c r="J52" s="63"/>
    </row>
    <row r="53" spans="1:14" ht="15.75" thickBot="1" x14ac:dyDescent="0.3">
      <c r="B53" s="63"/>
      <c r="C53" s="86">
        <f>+C14+C22+C30+C41+C51</f>
        <v>7720</v>
      </c>
      <c r="D53" s="86">
        <f t="shared" si="0"/>
        <v>7.72</v>
      </c>
      <c r="E53" s="86">
        <f>+E14+E22+E30+E41+E51</f>
        <v>2997</v>
      </c>
      <c r="F53" s="86">
        <f t="shared" si="0"/>
        <v>2.9969999999999999</v>
      </c>
      <c r="G53" s="86">
        <f>+G14+G22+G30+G41+G51</f>
        <v>1477</v>
      </c>
      <c r="H53" s="86">
        <f t="shared" si="0"/>
        <v>1.4770000000000001</v>
      </c>
      <c r="I53" s="86">
        <f>+I14+I22+I30+I41+I51</f>
        <v>1889</v>
      </c>
      <c r="J53" s="86">
        <f t="shared" si="0"/>
        <v>1.889</v>
      </c>
    </row>
    <row r="54" spans="1:14" ht="15.75" thickBot="1" x14ac:dyDescent="0.3">
      <c r="B54" s="64"/>
      <c r="C54" s="64"/>
      <c r="D54" s="64"/>
      <c r="E54" s="65" t="s">
        <v>29</v>
      </c>
      <c r="F54" s="65"/>
      <c r="G54" s="64"/>
      <c r="H54" s="64"/>
      <c r="I54" s="64"/>
      <c r="J54" s="64"/>
    </row>
    <row r="58" spans="1:14" x14ac:dyDescent="0.25">
      <c r="B58" s="66" t="s">
        <v>23</v>
      </c>
    </row>
    <row r="59" spans="1:14" x14ac:dyDescent="0.25">
      <c r="B59" s="7" t="s">
        <v>24</v>
      </c>
      <c r="I59" s="11"/>
      <c r="J59" s="11"/>
      <c r="K59" s="11"/>
    </row>
    <row r="60" spans="1:14" x14ac:dyDescent="0.25">
      <c r="F60" s="7" t="s">
        <v>57</v>
      </c>
      <c r="G60" s="7" t="s">
        <v>58</v>
      </c>
      <c r="I60" s="11" t="s">
        <v>59</v>
      </c>
      <c r="J60" s="11"/>
      <c r="K60" s="11"/>
    </row>
    <row r="61" spans="1:14" ht="28.15" customHeight="1" x14ac:dyDescent="0.25">
      <c r="E61" s="7" t="s">
        <v>38</v>
      </c>
      <c r="F61" s="67" t="s">
        <v>19</v>
      </c>
      <c r="G61" s="130" t="s">
        <v>20</v>
      </c>
      <c r="H61" s="130"/>
      <c r="I61" s="67" t="s">
        <v>32</v>
      </c>
      <c r="J61" s="121" t="s">
        <v>31</v>
      </c>
      <c r="K61" s="121"/>
      <c r="L61" s="14"/>
    </row>
    <row r="62" spans="1:14" x14ac:dyDescent="0.25">
      <c r="A62" s="7" t="s">
        <v>52</v>
      </c>
      <c r="C62" s="7" t="s">
        <v>26</v>
      </c>
      <c r="F62" s="92">
        <f>D41</f>
        <v>1.74</v>
      </c>
      <c r="G62" s="128">
        <f>D51</f>
        <v>2.335</v>
      </c>
      <c r="H62" s="128"/>
      <c r="I62" s="92">
        <f>D31</f>
        <v>2.7450000000000001</v>
      </c>
      <c r="K62" s="11"/>
      <c r="L62" s="11"/>
    </row>
    <row r="63" spans="1:14" x14ac:dyDescent="0.25">
      <c r="B63" s="68" t="s">
        <v>33</v>
      </c>
      <c r="C63" s="7" t="s">
        <v>34</v>
      </c>
      <c r="E63" s="69"/>
      <c r="F63" s="70">
        <v>0.8</v>
      </c>
      <c r="G63" s="131">
        <v>0.8</v>
      </c>
      <c r="H63" s="131"/>
      <c r="I63" s="70">
        <v>0.8</v>
      </c>
      <c r="K63" s="11"/>
      <c r="L63" s="11"/>
    </row>
    <row r="64" spans="1:14" ht="15.75" thickBot="1" x14ac:dyDescent="0.3">
      <c r="C64" s="7" t="s">
        <v>27</v>
      </c>
      <c r="F64" s="92">
        <f>F62*F63</f>
        <v>1.3920000000000001</v>
      </c>
      <c r="G64" s="128">
        <f>G62*G63</f>
        <v>1.8680000000000001</v>
      </c>
      <c r="H64" s="128"/>
      <c r="I64" s="92">
        <f>I62*I63</f>
        <v>2.1960000000000002</v>
      </c>
    </row>
    <row r="65" spans="1:18" ht="15.75" thickBot="1" x14ac:dyDescent="0.3">
      <c r="A65" s="7" t="s">
        <v>53</v>
      </c>
      <c r="B65" s="71" t="s">
        <v>51</v>
      </c>
      <c r="C65" s="7" t="s">
        <v>28</v>
      </c>
      <c r="F65" s="92">
        <f>F41</f>
        <v>0.75</v>
      </c>
      <c r="G65" s="128">
        <f>F51</f>
        <v>1.08</v>
      </c>
      <c r="H65" s="128"/>
      <c r="I65" s="92">
        <f>F31</f>
        <v>1.163</v>
      </c>
    </row>
    <row r="66" spans="1:18" ht="15.75" thickBot="1" x14ac:dyDescent="0.3">
      <c r="A66" s="72" t="s">
        <v>60</v>
      </c>
      <c r="C66" s="7" t="s">
        <v>39</v>
      </c>
      <c r="E66" s="69">
        <v>0.8</v>
      </c>
      <c r="F66" s="93">
        <f>F65/F62</f>
        <v>0.43103448275862072</v>
      </c>
      <c r="G66" s="126">
        <f>G65/G62</f>
        <v>0.46252676659528913</v>
      </c>
      <c r="H66" s="126"/>
      <c r="I66" s="93">
        <f>I65/I62</f>
        <v>0.42367941712204005</v>
      </c>
    </row>
    <row r="67" spans="1:18" ht="15.75" thickBot="1" x14ac:dyDescent="0.3">
      <c r="A67" s="7" t="s">
        <v>54</v>
      </c>
      <c r="B67" s="40" t="s">
        <v>35</v>
      </c>
      <c r="C67" s="7" t="s">
        <v>28</v>
      </c>
      <c r="F67" s="92">
        <f>H41</f>
        <v>0.38</v>
      </c>
      <c r="G67" s="128">
        <f>H51</f>
        <v>0.51</v>
      </c>
      <c r="H67" s="128"/>
      <c r="I67" s="92">
        <f>H31</f>
        <v>0.33700000000000002</v>
      </c>
    </row>
    <row r="68" spans="1:18" x14ac:dyDescent="0.25">
      <c r="C68" s="7" t="s">
        <v>41</v>
      </c>
      <c r="E68" s="69"/>
      <c r="F68" s="93">
        <f>F67/F62</f>
        <v>0.21839080459770116</v>
      </c>
      <c r="G68" s="126">
        <f>G67/G62</f>
        <v>0.21841541755888652</v>
      </c>
      <c r="H68" s="126"/>
      <c r="I68" s="93">
        <f>I67/I62</f>
        <v>0.12276867030965392</v>
      </c>
    </row>
    <row r="69" spans="1:18" x14ac:dyDescent="0.25">
      <c r="A69" s="7" t="s">
        <v>55</v>
      </c>
      <c r="B69" s="7" t="s">
        <v>36</v>
      </c>
      <c r="C69" s="7" t="s">
        <v>28</v>
      </c>
      <c r="F69" s="92">
        <f>J41-H41</f>
        <v>1.6000000000000014E-2</v>
      </c>
      <c r="G69" s="128">
        <f>J51-H51</f>
        <v>0.20499999999999996</v>
      </c>
      <c r="H69" s="128"/>
      <c r="I69" s="92">
        <f>J31-H31</f>
        <v>0.25799999999999995</v>
      </c>
    </row>
    <row r="70" spans="1:18" x14ac:dyDescent="0.25">
      <c r="C70" s="7" t="s">
        <v>42</v>
      </c>
      <c r="F70" s="93">
        <f>F69/F62</f>
        <v>9.1954022988505833E-3</v>
      </c>
      <c r="G70" s="126">
        <f>G69/G62</f>
        <v>8.7794432548179854E-2</v>
      </c>
      <c r="H70" s="126"/>
      <c r="I70" s="93">
        <f>I69/I62</f>
        <v>9.398907103825134E-2</v>
      </c>
    </row>
    <row r="71" spans="1:18" x14ac:dyDescent="0.25">
      <c r="A71" s="7" t="s">
        <v>56</v>
      </c>
      <c r="B71" s="7" t="s">
        <v>37</v>
      </c>
      <c r="C71" s="7" t="s">
        <v>28</v>
      </c>
      <c r="F71" s="92">
        <f>F41-J41</f>
        <v>0.35399999999999998</v>
      </c>
      <c r="G71" s="128">
        <f>F51-J51</f>
        <v>0.3650000000000001</v>
      </c>
      <c r="H71" s="128"/>
      <c r="I71" s="92">
        <f>F31-J31</f>
        <v>0.56800000000000006</v>
      </c>
    </row>
    <row r="72" spans="1:18" x14ac:dyDescent="0.25">
      <c r="C72" s="7" t="s">
        <v>40</v>
      </c>
      <c r="E72" s="69"/>
      <c r="F72" s="93">
        <f>F71/F62</f>
        <v>0.20344827586206896</v>
      </c>
      <c r="G72" s="126">
        <f>G71/G62</f>
        <v>0.15631691648822274</v>
      </c>
      <c r="H72" s="126"/>
      <c r="I72" s="93">
        <f>I71/I62</f>
        <v>0.20692167577413481</v>
      </c>
    </row>
    <row r="73" spans="1:18" x14ac:dyDescent="0.25">
      <c r="C73" s="7" t="s">
        <v>43</v>
      </c>
      <c r="E73" s="69">
        <v>0.8</v>
      </c>
      <c r="F73" s="15"/>
      <c r="G73" s="127"/>
      <c r="H73" s="127"/>
      <c r="I73" s="15"/>
    </row>
    <row r="77" spans="1:18" x14ac:dyDescent="0.25">
      <c r="M77" s="61" t="s">
        <v>95</v>
      </c>
    </row>
    <row r="78" spans="1:18" x14ac:dyDescent="0.25">
      <c r="M78" s="19"/>
      <c r="N78" s="21" t="s">
        <v>63</v>
      </c>
      <c r="O78" s="21"/>
      <c r="P78" s="21"/>
      <c r="Q78" s="21"/>
      <c r="R78" s="21"/>
    </row>
    <row r="79" spans="1:18" x14ac:dyDescent="0.25">
      <c r="M79" s="20"/>
      <c r="N79" s="21" t="s">
        <v>64</v>
      </c>
      <c r="O79" s="21"/>
      <c r="P79" s="21"/>
      <c r="Q79" s="21"/>
      <c r="R79" s="21"/>
    </row>
    <row r="80" spans="1:18" x14ac:dyDescent="0.25">
      <c r="M80" s="22"/>
      <c r="N80" s="21" t="s">
        <v>65</v>
      </c>
      <c r="O80" s="21"/>
      <c r="P80" s="21"/>
      <c r="Q80" s="21"/>
      <c r="R80" s="21"/>
    </row>
    <row r="81" spans="2:19" x14ac:dyDescent="0.25">
      <c r="M81" s="23"/>
      <c r="N81" s="21" t="s">
        <v>66</v>
      </c>
      <c r="O81" s="21"/>
      <c r="P81" s="21"/>
      <c r="Q81" s="21"/>
      <c r="R81" s="21"/>
    </row>
    <row r="82" spans="2:19" ht="60" x14ac:dyDescent="0.25">
      <c r="B82" s="73"/>
      <c r="C82" s="74" t="s">
        <v>19</v>
      </c>
      <c r="D82" s="67" t="s">
        <v>20</v>
      </c>
      <c r="E82" s="67" t="s">
        <v>89</v>
      </c>
      <c r="N82" s="75"/>
      <c r="O82" s="76"/>
      <c r="P82" s="76"/>
      <c r="Q82" s="76"/>
      <c r="R82" s="76"/>
      <c r="S82" s="76"/>
    </row>
    <row r="83" spans="2:19" x14ac:dyDescent="0.25">
      <c r="B83" s="77" t="s">
        <v>46</v>
      </c>
      <c r="C83" s="78">
        <v>0.5</v>
      </c>
      <c r="D83" s="79">
        <v>0.5</v>
      </c>
      <c r="E83" s="79">
        <v>0.5</v>
      </c>
      <c r="N83" s="75"/>
      <c r="O83" s="76"/>
      <c r="P83" s="76"/>
      <c r="Q83" s="76"/>
      <c r="R83" s="76"/>
      <c r="S83" s="76"/>
    </row>
    <row r="84" spans="2:19" x14ac:dyDescent="0.25">
      <c r="B84" s="77" t="s">
        <v>6</v>
      </c>
      <c r="C84" s="94">
        <f>SUM(H36:H39)+SUM(N36:N39)</f>
        <v>1.4650000000000001</v>
      </c>
      <c r="D84" s="94">
        <f>SUM(H46:H49)+SUM(N46:N49)</f>
        <v>2.3400000000000003</v>
      </c>
      <c r="E84" s="94">
        <f>SUM(C84:D84)</f>
        <v>3.8050000000000006</v>
      </c>
      <c r="N84" s="75"/>
      <c r="O84" s="76"/>
      <c r="P84" s="76"/>
      <c r="Q84" s="76"/>
      <c r="R84" s="76"/>
      <c r="S84" s="76"/>
    </row>
    <row r="85" spans="2:19" x14ac:dyDescent="0.25">
      <c r="B85" s="77" t="s">
        <v>45</v>
      </c>
      <c r="C85" s="94">
        <f>H41+N41</f>
        <v>2.4</v>
      </c>
      <c r="D85" s="94">
        <f>H51+N51</f>
        <v>3.8499999999999996</v>
      </c>
      <c r="E85" s="94">
        <f>SUM(C85:D85)</f>
        <v>6.25</v>
      </c>
      <c r="N85" s="75"/>
      <c r="O85" s="76"/>
      <c r="P85" s="76"/>
      <c r="Q85" s="76"/>
      <c r="R85" s="76"/>
      <c r="S85" s="76"/>
    </row>
    <row r="86" spans="2:19" x14ac:dyDescent="0.25">
      <c r="B86" s="77" t="s">
        <v>47</v>
      </c>
      <c r="C86" s="95">
        <f>C84/C85</f>
        <v>0.61041666666666672</v>
      </c>
      <c r="D86" s="95">
        <f>D84/D85</f>
        <v>0.60779220779220788</v>
      </c>
      <c r="E86" s="95">
        <f>E84/E85</f>
        <v>0.60880000000000012</v>
      </c>
      <c r="N86" s="75"/>
      <c r="O86" s="76"/>
      <c r="P86" s="76"/>
      <c r="Q86" s="76"/>
      <c r="R86" s="76"/>
      <c r="S86" s="76"/>
    </row>
    <row r="87" spans="2:19" x14ac:dyDescent="0.25">
      <c r="B87" s="73"/>
      <c r="C87" s="73"/>
      <c r="D87" s="73"/>
      <c r="E87" s="73"/>
      <c r="N87" s="75"/>
      <c r="O87" s="76"/>
      <c r="P87" s="76"/>
      <c r="Q87" s="76"/>
      <c r="R87" s="76"/>
      <c r="S87" s="76"/>
    </row>
    <row r="88" spans="2:19" ht="15" customHeight="1" x14ac:dyDescent="0.25">
      <c r="B88" s="124" t="s">
        <v>87</v>
      </c>
      <c r="C88" s="124"/>
      <c r="D88" s="124"/>
      <c r="E88" s="124"/>
      <c r="F88" s="98"/>
      <c r="N88" s="75"/>
      <c r="O88" s="76"/>
      <c r="P88" s="76"/>
      <c r="Q88" s="76"/>
      <c r="R88" s="76"/>
      <c r="S88" s="76"/>
    </row>
    <row r="89" spans="2:19" x14ac:dyDescent="0.25">
      <c r="B89" s="125"/>
      <c r="C89" s="125"/>
      <c r="D89" s="125"/>
      <c r="E89" s="125"/>
      <c r="F89" s="98"/>
    </row>
    <row r="90" spans="2:19" x14ac:dyDescent="0.25">
      <c r="B90" s="125"/>
      <c r="C90" s="125"/>
      <c r="D90" s="125"/>
      <c r="E90" s="125"/>
      <c r="F90" s="98"/>
    </row>
    <row r="91" spans="2:19" x14ac:dyDescent="0.25">
      <c r="B91" s="125"/>
      <c r="C91" s="125"/>
      <c r="D91" s="125"/>
      <c r="E91" s="125"/>
    </row>
    <row r="95" spans="2:19" x14ac:dyDescent="0.25">
      <c r="G95" s="61" t="s">
        <v>95</v>
      </c>
    </row>
    <row r="96" spans="2:19" x14ac:dyDescent="0.25">
      <c r="G96" s="19"/>
      <c r="H96" s="113" t="s">
        <v>63</v>
      </c>
      <c r="I96" s="113"/>
      <c r="J96" s="113"/>
      <c r="K96" s="113"/>
      <c r="L96" s="113"/>
    </row>
    <row r="97" spans="2:12" x14ac:dyDescent="0.25">
      <c r="B97" s="73"/>
      <c r="C97" s="74" t="s">
        <v>32</v>
      </c>
      <c r="D97" s="74" t="s">
        <v>70</v>
      </c>
      <c r="E97" s="74" t="s">
        <v>71</v>
      </c>
      <c r="G97" s="20"/>
      <c r="H97" s="113" t="s">
        <v>67</v>
      </c>
      <c r="I97" s="113"/>
      <c r="J97" s="113"/>
      <c r="K97" s="113"/>
      <c r="L97" s="113"/>
    </row>
    <row r="98" spans="2:12" x14ac:dyDescent="0.25">
      <c r="B98" s="77" t="s">
        <v>46</v>
      </c>
      <c r="C98" s="78">
        <v>0.2</v>
      </c>
      <c r="D98" s="73"/>
      <c r="E98" s="73"/>
      <c r="G98" s="22"/>
      <c r="H98" s="113" t="s">
        <v>68</v>
      </c>
      <c r="I98" s="113"/>
      <c r="J98" s="113"/>
      <c r="K98" s="113"/>
      <c r="L98" s="113"/>
    </row>
    <row r="99" spans="2:12" x14ac:dyDescent="0.25">
      <c r="B99" s="77" t="s">
        <v>7</v>
      </c>
      <c r="C99" s="94">
        <f>SUM(D99:E99)</f>
        <v>320</v>
      </c>
      <c r="D99" s="96">
        <f>E20</f>
        <v>20</v>
      </c>
      <c r="E99" s="96">
        <f>E28</f>
        <v>300</v>
      </c>
      <c r="G99" s="25"/>
      <c r="H99" s="113" t="s">
        <v>69</v>
      </c>
      <c r="I99" s="113"/>
      <c r="J99" s="113"/>
      <c r="K99" s="113"/>
      <c r="L99" s="113"/>
    </row>
    <row r="100" spans="2:12" x14ac:dyDescent="0.25">
      <c r="B100" s="77" t="s">
        <v>45</v>
      </c>
      <c r="C100" s="94">
        <f>SUM(D100:E100)</f>
        <v>1163</v>
      </c>
      <c r="D100" s="97">
        <f>E22</f>
        <v>57</v>
      </c>
      <c r="E100" s="97">
        <f>E30</f>
        <v>1106</v>
      </c>
    </row>
    <row r="101" spans="2:12" x14ac:dyDescent="0.25">
      <c r="B101" s="77" t="s">
        <v>47</v>
      </c>
      <c r="C101" s="95">
        <f>C99/C100</f>
        <v>0.27515047291487532</v>
      </c>
      <c r="D101" s="73"/>
      <c r="E101" s="73"/>
    </row>
  </sheetData>
  <sheetProtection algorithmName="SHA-512" hashValue="DqA8tx2QScCJedpf5KvmMfEeMuCa/l7Z0rIuecKZfXXFZ6goisdREIabP5YjrgzUbd3WpEmw8XDSWT30mc+PPQ==" saltValue="2f7+CbR2TNf9j6QdHD5iuw==" spinCount="100000" sheet="1" objects="1" scenarios="1"/>
  <mergeCells count="20">
    <mergeCell ref="G64:H64"/>
    <mergeCell ref="A1:F1"/>
    <mergeCell ref="G61:H61"/>
    <mergeCell ref="J61:K61"/>
    <mergeCell ref="G62:H62"/>
    <mergeCell ref="G63:H63"/>
    <mergeCell ref="G72:H72"/>
    <mergeCell ref="G73:H73"/>
    <mergeCell ref="G71:H71"/>
    <mergeCell ref="G65:H65"/>
    <mergeCell ref="G66:H66"/>
    <mergeCell ref="G67:H67"/>
    <mergeCell ref="G68:H68"/>
    <mergeCell ref="G69:H69"/>
    <mergeCell ref="G70:H70"/>
    <mergeCell ref="H96:L96"/>
    <mergeCell ref="H97:L97"/>
    <mergeCell ref="H98:L98"/>
    <mergeCell ref="H99:L99"/>
    <mergeCell ref="B88:E9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72BBCF13D0B54BA6F019D4ADC6FF0A" ma:contentTypeVersion="3" ma:contentTypeDescription="Create a new document." ma:contentTypeScope="" ma:versionID="81be4bf206c7728b0ee89401ad844863">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52C0315-06E7-41EA-AEA2-3B11B99E045A}"/>
</file>

<file path=customXml/itemProps2.xml><?xml version="1.0" encoding="utf-8"?>
<ds:datastoreItem xmlns:ds="http://schemas.openxmlformats.org/officeDocument/2006/customXml" ds:itemID="{050B28B2-CA79-42F4-B40E-2000424BF8A2}"/>
</file>

<file path=customXml/itemProps3.xml><?xml version="1.0" encoding="utf-8"?>
<ds:datastoreItem xmlns:ds="http://schemas.openxmlformats.org/officeDocument/2006/customXml" ds:itemID="{F3F3C117-7F35-4D99-9012-10575EEF30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Dashboard</vt:lpstr>
      <vt:lpstr>Data Entry Tab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Rigney, Kim</dc:creator>
  <cp:lastModifiedBy>Parrish, Mitch</cp:lastModifiedBy>
  <cp:lastPrinted>2021-07-27T16:11:51Z</cp:lastPrinted>
  <dcterms:created xsi:type="dcterms:W3CDTF">2021-05-19T18:35:53Z</dcterms:created>
  <dcterms:modified xsi:type="dcterms:W3CDTF">2021-08-13T16:47:44Z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0x0101001E72BBCF13D0B54BA6F019D4ADC6FF0A</vt:lpwstr>
  </property>
</Properties>
</file>