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drawings/drawing1.xml" ContentType="application/vnd.openxmlformats-officedocument.drawing+xml"/>
  <Override PartName="/xl/worksheets/sheet30.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9.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16.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BAD" lockStructure="1"/>
  <bookViews>
    <workbookView xWindow="240" yWindow="195" windowWidth="20730" windowHeight="10425" tabRatio="943" activeTab="2"/>
  </bookViews>
  <sheets>
    <sheet name="General Instructions" sheetId="1" r:id="rId1"/>
    <sheet name="Program Specific Instructions" sheetId="4" r:id="rId2"/>
    <sheet name="Section A" sheetId="2" r:id="rId3"/>
    <sheet name="Section A - ICI" sheetId="3" r:id="rId4"/>
    <sheet name="Section A - Indirect Worksheet" sheetId="6" r:id="rId5"/>
    <sheet name="Section B" sheetId="5" r:id="rId6"/>
    <sheet name="Certification" sheetId="8" r:id="rId7"/>
    <sheet name="FAFATA Form" sheetId="9" r:id="rId8"/>
    <sheet name="1A" sheetId="10" r:id="rId9"/>
    <sheet name="1B" sheetId="11" r:id="rId10"/>
    <sheet name="1C" sheetId="12" r:id="rId11"/>
    <sheet name="1D" sheetId="19" r:id="rId12"/>
    <sheet name="1E" sheetId="18" r:id="rId13"/>
    <sheet name="2A" sheetId="17" r:id="rId14"/>
    <sheet name="2B" sheetId="16" r:id="rId15"/>
    <sheet name="2C" sheetId="15" r:id="rId16"/>
    <sheet name="2D" sheetId="20" r:id="rId17"/>
    <sheet name="2E" sheetId="21" r:id="rId18"/>
    <sheet name="Travel" sheetId="42" r:id="rId19"/>
    <sheet name="Equipment" sheetId="43" r:id="rId20"/>
    <sheet name="Supplies" sheetId="44" r:id="rId21"/>
    <sheet name="Contractual Services" sheetId="45" r:id="rId22"/>
    <sheet name="Consultant" sheetId="46" r:id="rId23"/>
    <sheet name="Construction" sheetId="47" r:id="rId24"/>
    <sheet name="Occupancy" sheetId="48" r:id="rId25"/>
    <sheet name="R &amp; D" sheetId="49" r:id="rId26"/>
    <sheet name="Telecommunications" sheetId="50" r:id="rId27"/>
    <sheet name="Training &amp; Education" sheetId="51" r:id="rId28"/>
    <sheet name="Direct Administrative" sheetId="52" r:id="rId29"/>
    <sheet name="Miscellaneous (other) Costs" sheetId="53" r:id="rId30"/>
    <sheet name="15A" sheetId="22" r:id="rId31"/>
    <sheet name="15B1" sheetId="23" r:id="rId32"/>
    <sheet name="15B2" sheetId="24" r:id="rId33"/>
    <sheet name="15B3" sheetId="30" r:id="rId34"/>
    <sheet name="15C1" sheetId="29" r:id="rId35"/>
    <sheet name="15C2" sheetId="28" r:id="rId36"/>
    <sheet name="15C3" sheetId="31" r:id="rId37"/>
    <sheet name="15D1" sheetId="32" r:id="rId38"/>
    <sheet name="15D2" sheetId="33" r:id="rId39"/>
    <sheet name="15D3" sheetId="34" r:id="rId40"/>
    <sheet name="15E1" sheetId="35" r:id="rId41"/>
    <sheet name="15E2" sheetId="36" r:id="rId42"/>
    <sheet name="15E3" sheetId="37" r:id="rId43"/>
    <sheet name="17A" sheetId="38" r:id="rId44"/>
    <sheet name="17B" sheetId="39" r:id="rId45"/>
    <sheet name="17C" sheetId="27" r:id="rId46"/>
    <sheet name="17D" sheetId="41" r:id="rId47"/>
    <sheet name="17E" sheetId="40" r:id="rId48"/>
    <sheet name="Narrative Summary" sheetId="25" r:id="rId49"/>
    <sheet name="Section D -WIOA Program Funding" sheetId="13" r:id="rId50"/>
    <sheet name="Section D - WIOA Registrants " sheetId="14" r:id="rId51"/>
    <sheet name="Agency Approval" sheetId="26" r:id="rId52"/>
  </sheets>
  <definedNames>
    <definedName name="OLE_LINK4" localSheetId="1">'Program Specific Instructions'!#REF!</definedName>
    <definedName name="_xlnm.Print_Area" localSheetId="30">'15A'!$A$1:$G$41</definedName>
    <definedName name="_xlnm.Print_Area" localSheetId="31">'15B1'!$A$1:$G$40</definedName>
    <definedName name="_xlnm.Print_Area" localSheetId="32">'15B2'!$A$1:$G$40</definedName>
    <definedName name="_xlnm.Print_Area" localSheetId="33">'15B3'!$A$1:$G$40</definedName>
    <definedName name="_xlnm.Print_Area" localSheetId="34">'15C1'!$A$1:$G$40</definedName>
    <definedName name="_xlnm.Print_Area" localSheetId="35">'15C2'!$A$1:$G$40</definedName>
    <definedName name="_xlnm.Print_Area" localSheetId="36">'15C3'!$A$1:$G$40</definedName>
    <definedName name="_xlnm.Print_Area" localSheetId="37">'15D1'!$A$1:$G$40</definedName>
    <definedName name="_xlnm.Print_Area" localSheetId="38">'15D2'!$A$1:$G$40</definedName>
    <definedName name="_xlnm.Print_Area" localSheetId="39">'15D3'!$A$1:$G$40</definedName>
    <definedName name="_xlnm.Print_Area" localSheetId="40">'15E1'!$A$1:$G$40</definedName>
    <definedName name="_xlnm.Print_Area" localSheetId="41">'15E2'!$A$1:$G$40</definedName>
    <definedName name="_xlnm.Print_Area" localSheetId="42">'15E3'!$A$1:$G$40</definedName>
    <definedName name="_xlnm.Print_Area" localSheetId="43">'17A'!$B$1:$H$34</definedName>
    <definedName name="_xlnm.Print_Area" localSheetId="44">'17B'!$B$1:$H$35</definedName>
    <definedName name="_xlnm.Print_Area" localSheetId="45">'17C'!$B$1:$H$34</definedName>
    <definedName name="_xlnm.Print_Area" localSheetId="46">'17D'!$B$1:$H$34</definedName>
    <definedName name="_xlnm.Print_Area" localSheetId="47">'17E'!$B$1:$H$34</definedName>
    <definedName name="_xlnm.Print_Area" localSheetId="8">'1A'!$A$1:$H$41</definedName>
    <definedName name="_xlnm.Print_Area" localSheetId="9">'1B'!$B$1:$H$42</definedName>
    <definedName name="_xlnm.Print_Area" localSheetId="10">'1C'!$A$1:$H$42</definedName>
    <definedName name="_xlnm.Print_Area" localSheetId="11">'1D'!$A$1:$H$42</definedName>
    <definedName name="_xlnm.Print_Area" localSheetId="12">'1E'!$A$1:$H$42</definedName>
    <definedName name="_xlnm.Print_Area" localSheetId="13">'2A'!$A$1:$H$39</definedName>
    <definedName name="_xlnm.Print_Area" localSheetId="14">'2B'!$A$1:$H$40</definedName>
    <definedName name="_xlnm.Print_Area" localSheetId="15">'2C'!$A$1:$H$39</definedName>
    <definedName name="_xlnm.Print_Area" localSheetId="16">'2D'!$B$1:$H$39</definedName>
    <definedName name="_xlnm.Print_Area" localSheetId="17">'2E'!$B$1:$H$39</definedName>
    <definedName name="_xlnm.Print_Area" localSheetId="23">Construction!$A$1:$G$24</definedName>
    <definedName name="_xlnm.Print_Area" localSheetId="22">Consultant!$B$1:$I$34</definedName>
    <definedName name="_xlnm.Print_Area" localSheetId="21">'Contractual Services'!$A$1:$G$30</definedName>
    <definedName name="_xlnm.Print_Area" localSheetId="28">'Direct Administrative'!$B$1:$H$26</definedName>
    <definedName name="_xlnm.Print_Area" localSheetId="19">Equipment!$A$1:$G$24</definedName>
    <definedName name="_xlnm.Print_Area" localSheetId="0">'General Instructions'!$B$1:$P$94</definedName>
    <definedName name="_xlnm.Print_Area" localSheetId="29">'Miscellaneous (other) Costs'!$A$1:$G$28</definedName>
    <definedName name="_xlnm.Print_Area" localSheetId="48">'Narrative Summary'!$A$1:$F$61</definedName>
    <definedName name="_xlnm.Print_Area" localSheetId="24">Occupancy!$B$1:$H$27</definedName>
    <definedName name="_xlnm.Print_Area" localSheetId="1">'Program Specific Instructions'!$B$1:$P$258</definedName>
    <definedName name="_xlnm.Print_Area" localSheetId="25">'R &amp; D'!$A$1:$G$24</definedName>
    <definedName name="_xlnm.Print_Area" localSheetId="2">'Section A'!$A$1:$C$55</definedName>
    <definedName name="_xlnm.Print_Area" localSheetId="3">'Section A - ICI'!$A$1:$K$29</definedName>
    <definedName name="_xlnm.Print_Area" localSheetId="4">'Section A - Indirect Worksheet'!$A$1:$I$135</definedName>
    <definedName name="_xlnm.Print_Area" localSheetId="5">'Section B'!$A$1:$C$59</definedName>
    <definedName name="_xlnm.Print_Area" localSheetId="50">'Section D - WIOA Registrants '!$A$1:$J$52</definedName>
    <definedName name="_xlnm.Print_Area" localSheetId="49">'Section D -WIOA Program Funding'!$A$1:$J$98</definedName>
    <definedName name="_xlnm.Print_Area" localSheetId="20">Supplies!$B$1:$H$29</definedName>
    <definedName name="_xlnm.Print_Area" localSheetId="26">Telecommunications!$A$1:$G$26</definedName>
    <definedName name="_xlnm.Print_Area" localSheetId="27">'Training &amp; Education'!$A$1:$G$27</definedName>
    <definedName name="_xlnm.Print_Area" localSheetId="18">Travel!$B$1:$I$27</definedName>
    <definedName name="_xlnm.Print_Titles" localSheetId="50">'Section D - WIOA Registrants '!$1:$1</definedName>
    <definedName name="_xlnm.Print_Titles" localSheetId="49">'Section D -WIOA Program Funding'!$24:$26</definedName>
  </definedNames>
  <calcPr calcId="145621"/>
</workbook>
</file>

<file path=xl/calcChain.xml><?xml version="1.0" encoding="utf-8"?>
<calcChain xmlns="http://schemas.openxmlformats.org/spreadsheetml/2006/main">
  <c r="I76" i="13" l="1"/>
  <c r="I94" i="13"/>
  <c r="G1" i="8" l="1"/>
  <c r="G3" i="8"/>
  <c r="D3" i="8"/>
  <c r="A3" i="8"/>
  <c r="G2" i="8"/>
  <c r="D2" i="8"/>
  <c r="A2" i="8"/>
  <c r="C49" i="2" l="1"/>
  <c r="F125" i="6" s="1"/>
  <c r="F63" i="6" s="1"/>
  <c r="C47" i="2"/>
  <c r="F124" i="6" s="1"/>
  <c r="F39" i="6" s="1"/>
  <c r="G111" i="6" l="1"/>
  <c r="F111" i="6"/>
  <c r="G105" i="6"/>
  <c r="F105" i="6"/>
  <c r="G95" i="6"/>
  <c r="F95" i="6"/>
  <c r="G83" i="6"/>
  <c r="F83" i="6"/>
  <c r="G77" i="6"/>
  <c r="F77" i="6"/>
  <c r="G67" i="6"/>
  <c r="F67" i="6"/>
  <c r="G59" i="6"/>
  <c r="F59" i="6"/>
  <c r="G53" i="6"/>
  <c r="F53" i="6"/>
  <c r="F62" i="6" s="1"/>
  <c r="G43" i="6"/>
  <c r="F43" i="6"/>
  <c r="G35" i="6"/>
  <c r="G30" i="6"/>
  <c r="G20" i="6"/>
  <c r="G6" i="6"/>
  <c r="F20" i="6"/>
  <c r="F35" i="6"/>
  <c r="F30" i="6"/>
  <c r="F38" i="6" s="1"/>
  <c r="F6" i="6"/>
  <c r="H104" i="6"/>
  <c r="H76" i="6"/>
  <c r="H52" i="6"/>
  <c r="H29" i="6"/>
  <c r="H15" i="6"/>
  <c r="H111" i="6" l="1"/>
  <c r="H95" i="6"/>
  <c r="H83" i="6"/>
  <c r="H67" i="6"/>
  <c r="H59" i="6"/>
  <c r="H20" i="6"/>
  <c r="H6" i="6"/>
  <c r="H105" i="6"/>
  <c r="F118" i="6"/>
  <c r="H77" i="6"/>
  <c r="F90" i="6"/>
  <c r="H43" i="6"/>
  <c r="H53" i="6"/>
  <c r="H35" i="6"/>
  <c r="H30" i="6"/>
  <c r="E25" i="25" l="1"/>
  <c r="E24" i="25"/>
  <c r="E22" i="25"/>
  <c r="F22" i="25" s="1"/>
  <c r="E21" i="25"/>
  <c r="E20" i="25"/>
  <c r="E19" i="25"/>
  <c r="D25" i="25"/>
  <c r="D24" i="25"/>
  <c r="F24" i="25" s="1"/>
  <c r="D22" i="25"/>
  <c r="D21" i="25"/>
  <c r="F21" i="25" s="1"/>
  <c r="D20" i="25"/>
  <c r="D19" i="25"/>
  <c r="F19" i="25" s="1"/>
  <c r="E15" i="25"/>
  <c r="D15" i="25"/>
  <c r="E23" i="25"/>
  <c r="D23" i="25"/>
  <c r="F23" i="25" s="1"/>
  <c r="E18" i="25"/>
  <c r="D18" i="25"/>
  <c r="E17" i="25"/>
  <c r="F17" i="25" s="1"/>
  <c r="D17" i="25"/>
  <c r="E16" i="25"/>
  <c r="D16" i="25"/>
  <c r="E14" i="25"/>
  <c r="D14" i="25"/>
  <c r="F14" i="25" s="1"/>
  <c r="F25" i="25"/>
  <c r="F20" i="25"/>
  <c r="F18" i="25"/>
  <c r="F16" i="25"/>
  <c r="C34" i="5"/>
  <c r="C33" i="5"/>
  <c r="C31" i="5"/>
  <c r="C30" i="5"/>
  <c r="C29" i="5"/>
  <c r="C28" i="5"/>
  <c r="C24" i="5"/>
  <c r="C32" i="5"/>
  <c r="C27" i="5"/>
  <c r="C26" i="5"/>
  <c r="C25" i="5"/>
  <c r="C23" i="5"/>
  <c r="C29" i="2"/>
  <c r="C30" i="2"/>
  <c r="C26" i="2"/>
  <c r="C27" i="2"/>
  <c r="C25" i="2"/>
  <c r="C24" i="2"/>
  <c r="C20" i="2"/>
  <c r="C28" i="2"/>
  <c r="C23" i="2"/>
  <c r="C22" i="2"/>
  <c r="C21" i="2"/>
  <c r="C19" i="2"/>
  <c r="G10" i="43"/>
  <c r="G11" i="43" s="1"/>
  <c r="G22" i="43" s="1"/>
  <c r="G7" i="43"/>
  <c r="G6" i="43"/>
  <c r="G8" i="43" s="1"/>
  <c r="G16" i="43" s="1"/>
  <c r="H14" i="44"/>
  <c r="H27" i="44" s="1"/>
  <c r="H13" i="44"/>
  <c r="H10" i="44"/>
  <c r="H9" i="44"/>
  <c r="H8" i="44"/>
  <c r="H7" i="44"/>
  <c r="H6" i="44"/>
  <c r="H5" i="44"/>
  <c r="H11" i="44" s="1"/>
  <c r="H21" i="44" s="1"/>
  <c r="G15" i="45"/>
  <c r="G28" i="45" s="1"/>
  <c r="G12" i="45"/>
  <c r="G22" i="45" s="1"/>
  <c r="G30" i="45" s="1"/>
  <c r="I18" i="46"/>
  <c r="I19" i="46" s="1"/>
  <c r="I15" i="46"/>
  <c r="I16" i="46" s="1"/>
  <c r="I26" i="46" s="1"/>
  <c r="I14" i="46"/>
  <c r="I10" i="46"/>
  <c r="I9" i="46"/>
  <c r="I7" i="46"/>
  <c r="I6" i="46"/>
  <c r="I5" i="46"/>
  <c r="G9" i="47"/>
  <c r="G22" i="47" s="1"/>
  <c r="G6" i="47"/>
  <c r="G16" i="47" s="1"/>
  <c r="G24" i="47" s="1"/>
  <c r="H11" i="48"/>
  <c r="H12" i="48" s="1"/>
  <c r="H25" i="48" s="1"/>
  <c r="H8" i="48"/>
  <c r="H7" i="48"/>
  <c r="H9" i="48" s="1"/>
  <c r="H19" i="48" s="1"/>
  <c r="H6" i="48"/>
  <c r="G9" i="49"/>
  <c r="G22" i="49" s="1"/>
  <c r="G6" i="49"/>
  <c r="G16" i="49" s="1"/>
  <c r="G24" i="49" s="1"/>
  <c r="G11" i="50"/>
  <c r="G12" i="50" s="1"/>
  <c r="G24" i="50" s="1"/>
  <c r="G8" i="50"/>
  <c r="G7" i="50"/>
  <c r="G9" i="50" s="1"/>
  <c r="G18" i="50" s="1"/>
  <c r="G6" i="50"/>
  <c r="G11" i="51"/>
  <c r="G12" i="51" s="1"/>
  <c r="G25" i="51" s="1"/>
  <c r="G8" i="51"/>
  <c r="G7" i="51"/>
  <c r="G9" i="51" s="1"/>
  <c r="G19" i="51" s="1"/>
  <c r="G27" i="51" s="1"/>
  <c r="G6" i="51"/>
  <c r="H10" i="52"/>
  <c r="H11" i="52" s="1"/>
  <c r="H24" i="52" s="1"/>
  <c r="H7" i="52"/>
  <c r="H8" i="52" s="1"/>
  <c r="H18" i="52" s="1"/>
  <c r="H6" i="52"/>
  <c r="G13" i="53"/>
  <c r="G26" i="53" s="1"/>
  <c r="G12" i="53"/>
  <c r="G9" i="53"/>
  <c r="G8" i="53"/>
  <c r="G7" i="53"/>
  <c r="G6" i="53"/>
  <c r="G10" i="53" s="1"/>
  <c r="G20" i="53" s="1"/>
  <c r="I11" i="42"/>
  <c r="I12" i="42" s="1"/>
  <c r="I25" i="42" s="1"/>
  <c r="I8" i="42"/>
  <c r="I7" i="42"/>
  <c r="I6" i="42"/>
  <c r="I9" i="42" s="1"/>
  <c r="I19" i="42" s="1"/>
  <c r="I27" i="42" s="1"/>
  <c r="F15" i="25" l="1"/>
  <c r="G26" i="50"/>
  <c r="H27" i="48"/>
  <c r="G24" i="43"/>
  <c r="G28" i="53"/>
  <c r="H26" i="52"/>
  <c r="I32" i="46"/>
  <c r="I34" i="46"/>
  <c r="H29" i="44"/>
  <c r="H16" i="27" l="1"/>
  <c r="H5" i="41"/>
  <c r="H6" i="41"/>
  <c r="H7" i="41"/>
  <c r="H8" i="41"/>
  <c r="H9" i="41"/>
  <c r="H10" i="41"/>
  <c r="H11" i="41"/>
  <c r="H12" i="41"/>
  <c r="H13" i="41"/>
  <c r="H5" i="40"/>
  <c r="H6" i="40"/>
  <c r="H7" i="40"/>
  <c r="H8" i="40"/>
  <c r="H9" i="40"/>
  <c r="H10" i="40"/>
  <c r="H11" i="40"/>
  <c r="H12" i="40"/>
  <c r="H13" i="40"/>
  <c r="H5" i="27"/>
  <c r="H6" i="27"/>
  <c r="H7" i="27"/>
  <c r="H8" i="27"/>
  <c r="H9" i="27"/>
  <c r="H10" i="27"/>
  <c r="H11" i="27"/>
  <c r="H12" i="27"/>
  <c r="H13" i="27"/>
  <c r="H19" i="39"/>
  <c r="H10" i="39"/>
  <c r="H11" i="39"/>
  <c r="H12" i="39"/>
  <c r="H13" i="39"/>
  <c r="H14" i="39"/>
  <c r="H15" i="39"/>
  <c r="H5" i="39"/>
  <c r="H6" i="39"/>
  <c r="H7" i="39"/>
  <c r="H8" i="39"/>
  <c r="H6" i="38"/>
  <c r="H7" i="38"/>
  <c r="H8" i="38"/>
  <c r="H5" i="38"/>
  <c r="H16" i="38" s="1"/>
  <c r="H9" i="38"/>
  <c r="H10" i="38"/>
  <c r="H11" i="38"/>
  <c r="H12" i="38"/>
  <c r="H13" i="38"/>
  <c r="G6" i="37"/>
  <c r="G22" i="37" s="1"/>
  <c r="G7" i="37"/>
  <c r="G8" i="37"/>
  <c r="G9" i="37"/>
  <c r="G10" i="37"/>
  <c r="G11" i="37"/>
  <c r="G12" i="37"/>
  <c r="G13" i="37"/>
  <c r="G14" i="37"/>
  <c r="G15" i="37"/>
  <c r="G16" i="37"/>
  <c r="G17" i="37"/>
  <c r="G6" i="36"/>
  <c r="G22" i="36" s="1"/>
  <c r="G7" i="36"/>
  <c r="G8" i="36"/>
  <c r="G9" i="36"/>
  <c r="G10" i="36"/>
  <c r="G11" i="36"/>
  <c r="G12" i="36"/>
  <c r="G13" i="36"/>
  <c r="G14" i="36"/>
  <c r="G15" i="36"/>
  <c r="G16" i="36"/>
  <c r="G17" i="36"/>
  <c r="G6" i="35"/>
  <c r="G7" i="35"/>
  <c r="G8" i="35"/>
  <c r="G9" i="35"/>
  <c r="G10" i="35"/>
  <c r="G11" i="35"/>
  <c r="G12" i="35"/>
  <c r="G13" i="35"/>
  <c r="G14" i="35"/>
  <c r="G22" i="35" s="1"/>
  <c r="G15" i="35"/>
  <c r="G16" i="35"/>
  <c r="G17" i="35"/>
  <c r="G6" i="34"/>
  <c r="G22" i="34" s="1"/>
  <c r="G7" i="34"/>
  <c r="G8" i="34"/>
  <c r="G9" i="34"/>
  <c r="G10" i="34"/>
  <c r="G11" i="34"/>
  <c r="G12" i="34"/>
  <c r="G13" i="34"/>
  <c r="G14" i="34"/>
  <c r="G15" i="34"/>
  <c r="G16" i="34"/>
  <c r="G17" i="34"/>
  <c r="G6" i="33"/>
  <c r="G22" i="33" s="1"/>
  <c r="G7" i="33"/>
  <c r="G8" i="33"/>
  <c r="G9" i="33"/>
  <c r="G10" i="33"/>
  <c r="G11" i="33"/>
  <c r="G12" i="33"/>
  <c r="G13" i="33"/>
  <c r="G14" i="33"/>
  <c r="G15" i="33"/>
  <c r="G16" i="33"/>
  <c r="G17" i="33"/>
  <c r="G6" i="32"/>
  <c r="G22" i="32" s="1"/>
  <c r="G7" i="32"/>
  <c r="G8" i="32"/>
  <c r="G9" i="32"/>
  <c r="G10" i="32"/>
  <c r="G11" i="32"/>
  <c r="G12" i="32"/>
  <c r="G13" i="32"/>
  <c r="G14" i="32"/>
  <c r="G15" i="32"/>
  <c r="G16" i="32"/>
  <c r="G17" i="32"/>
  <c r="G6" i="31"/>
  <c r="G22" i="31" s="1"/>
  <c r="G7" i="31"/>
  <c r="G8" i="31"/>
  <c r="G9" i="31"/>
  <c r="G10" i="31"/>
  <c r="G11" i="31"/>
  <c r="G12" i="31"/>
  <c r="G13" i="31"/>
  <c r="G14" i="31"/>
  <c r="G15" i="31"/>
  <c r="G16" i="31"/>
  <c r="G17" i="31"/>
  <c r="G6" i="28"/>
  <c r="G22" i="28" s="1"/>
  <c r="G7" i="28"/>
  <c r="G8" i="28"/>
  <c r="G9" i="28"/>
  <c r="G10" i="28"/>
  <c r="G11" i="28"/>
  <c r="G12" i="28"/>
  <c r="G13" i="28"/>
  <c r="G14" i="28"/>
  <c r="G15" i="28"/>
  <c r="G16" i="28"/>
  <c r="G17" i="28"/>
  <c r="G6" i="29"/>
  <c r="G7" i="29"/>
  <c r="G8" i="29"/>
  <c r="G9" i="29"/>
  <c r="G10" i="29"/>
  <c r="G11" i="29"/>
  <c r="G12" i="29"/>
  <c r="G13" i="29"/>
  <c r="G14" i="29"/>
  <c r="G15" i="29"/>
  <c r="G16" i="29"/>
  <c r="G17" i="29"/>
  <c r="G6" i="30"/>
  <c r="G22" i="30" s="1"/>
  <c r="G7" i="30"/>
  <c r="G8" i="30"/>
  <c r="G9" i="30"/>
  <c r="G10" i="30"/>
  <c r="G11" i="30"/>
  <c r="G12" i="30"/>
  <c r="G13" i="30"/>
  <c r="G14" i="30"/>
  <c r="G15" i="30"/>
  <c r="G16" i="30"/>
  <c r="G17" i="30"/>
  <c r="G11" i="24"/>
  <c r="G7" i="24"/>
  <c r="G8" i="24"/>
  <c r="G9" i="24"/>
  <c r="G10" i="24"/>
  <c r="G12" i="24"/>
  <c r="G13" i="24"/>
  <c r="G14" i="24"/>
  <c r="G15" i="24"/>
  <c r="G16" i="24"/>
  <c r="G17" i="24"/>
  <c r="G18" i="24"/>
  <c r="G19" i="24"/>
  <c r="G20" i="24"/>
  <c r="G7" i="23"/>
  <c r="G8" i="23"/>
  <c r="G9" i="23"/>
  <c r="G10" i="23"/>
  <c r="G11" i="23"/>
  <c r="G12" i="23"/>
  <c r="G13" i="23"/>
  <c r="G14" i="23"/>
  <c r="G15" i="23"/>
  <c r="G16" i="23"/>
  <c r="G17" i="23"/>
  <c r="G18" i="23"/>
  <c r="G19" i="23"/>
  <c r="G20" i="23"/>
  <c r="G7" i="22"/>
  <c r="G8" i="22"/>
  <c r="G9" i="22"/>
  <c r="G10" i="22"/>
  <c r="G11" i="22"/>
  <c r="G12" i="22"/>
  <c r="G6" i="22"/>
  <c r="G13" i="22"/>
  <c r="G14" i="22"/>
  <c r="G15" i="22"/>
  <c r="G16" i="22"/>
  <c r="G17" i="22"/>
  <c r="G18" i="22"/>
  <c r="H6" i="21"/>
  <c r="H22" i="21" s="1"/>
  <c r="H7" i="21"/>
  <c r="H8" i="21"/>
  <c r="H9" i="21"/>
  <c r="H10" i="21"/>
  <c r="H11" i="21"/>
  <c r="H12" i="21"/>
  <c r="H13" i="21"/>
  <c r="H14" i="21"/>
  <c r="H15" i="21"/>
  <c r="H16" i="21"/>
  <c r="H17" i="21"/>
  <c r="H18" i="21"/>
  <c r="H6" i="20"/>
  <c r="H22" i="20" s="1"/>
  <c r="H7" i="20"/>
  <c r="H8" i="20"/>
  <c r="H9" i="20"/>
  <c r="H10" i="20"/>
  <c r="H11" i="20"/>
  <c r="H12" i="20"/>
  <c r="H13" i="20"/>
  <c r="H14" i="20"/>
  <c r="H15" i="20"/>
  <c r="H16" i="20"/>
  <c r="H17" i="20"/>
  <c r="H18" i="20"/>
  <c r="H22" i="15"/>
  <c r="H7" i="15"/>
  <c r="H8" i="15"/>
  <c r="H9" i="15"/>
  <c r="H10" i="15"/>
  <c r="H11" i="15"/>
  <c r="H12" i="15"/>
  <c r="H13" i="15"/>
  <c r="H14" i="15"/>
  <c r="H15" i="15"/>
  <c r="H16" i="15"/>
  <c r="H17" i="15"/>
  <c r="H18" i="15"/>
  <c r="H21" i="16"/>
  <c r="H20" i="16"/>
  <c r="H19" i="16"/>
  <c r="H18" i="16"/>
  <c r="H17" i="16"/>
  <c r="H16" i="16"/>
  <c r="H15" i="16"/>
  <c r="H14" i="16"/>
  <c r="H13" i="16"/>
  <c r="H12" i="16"/>
  <c r="H11" i="16"/>
  <c r="H10" i="16"/>
  <c r="H9" i="16"/>
  <c r="H8" i="16"/>
  <c r="H7" i="16"/>
  <c r="H6" i="16"/>
  <c r="H24" i="16"/>
  <c r="H25" i="16" s="1"/>
  <c r="H12" i="17"/>
  <c r="H7" i="17"/>
  <c r="H8" i="17"/>
  <c r="H9" i="17"/>
  <c r="H10" i="17"/>
  <c r="H11" i="17"/>
  <c r="H13" i="17"/>
  <c r="H14" i="17"/>
  <c r="H15" i="17"/>
  <c r="H16" i="17"/>
  <c r="H17" i="17"/>
  <c r="H18" i="17"/>
  <c r="H10" i="18"/>
  <c r="H11" i="18"/>
  <c r="H12" i="18"/>
  <c r="H8" i="18"/>
  <c r="H9" i="18"/>
  <c r="H13" i="18"/>
  <c r="H14" i="18"/>
  <c r="H15" i="18"/>
  <c r="H16" i="18"/>
  <c r="H17" i="18"/>
  <c r="H18" i="18"/>
  <c r="H19" i="18"/>
  <c r="H20" i="18"/>
  <c r="H7" i="18"/>
  <c r="H9" i="19"/>
  <c r="H10" i="19"/>
  <c r="H11" i="19"/>
  <c r="H12" i="19"/>
  <c r="H8" i="19"/>
  <c r="H13" i="19"/>
  <c r="H14" i="19"/>
  <c r="H15" i="19"/>
  <c r="H16" i="19"/>
  <c r="H17" i="19"/>
  <c r="H18" i="19"/>
  <c r="H19" i="19"/>
  <c r="H20" i="19"/>
  <c r="H7" i="19"/>
  <c r="H8" i="12"/>
  <c r="H9" i="12"/>
  <c r="H10" i="12"/>
  <c r="H11" i="12"/>
  <c r="H12" i="12"/>
  <c r="H13" i="12"/>
  <c r="H14" i="12"/>
  <c r="H15" i="12"/>
  <c r="H16" i="12"/>
  <c r="H17" i="12"/>
  <c r="H18" i="12"/>
  <c r="H19" i="12"/>
  <c r="H7" i="12"/>
  <c r="H7" i="10"/>
  <c r="H7" i="11"/>
  <c r="H8" i="11"/>
  <c r="H9" i="11"/>
  <c r="H10" i="11"/>
  <c r="H11" i="11"/>
  <c r="H12" i="11"/>
  <c r="H13" i="11"/>
  <c r="H14" i="11"/>
  <c r="H15" i="11"/>
  <c r="H16" i="11"/>
  <c r="H17" i="11"/>
  <c r="H18" i="11"/>
  <c r="H19" i="11"/>
  <c r="H9" i="10"/>
  <c r="H10" i="10"/>
  <c r="H11" i="10"/>
  <c r="H12" i="10"/>
  <c r="H13" i="10"/>
  <c r="H14" i="10"/>
  <c r="H8" i="10"/>
  <c r="H15" i="10"/>
  <c r="H16" i="10"/>
  <c r="H17" i="10"/>
  <c r="H19" i="10"/>
  <c r="H21" i="10"/>
  <c r="G23" i="22" l="1"/>
  <c r="H22" i="16"/>
  <c r="B4" i="26"/>
  <c r="G3" i="26"/>
  <c r="D3" i="26"/>
  <c r="A3" i="26"/>
  <c r="G2" i="26"/>
  <c r="D2" i="26"/>
  <c r="A2" i="26"/>
  <c r="G1" i="37"/>
  <c r="G1" i="36"/>
  <c r="G1" i="35"/>
  <c r="G1" i="34"/>
  <c r="G1" i="33"/>
  <c r="G1" i="32"/>
  <c r="G1" i="31"/>
  <c r="G1" i="28"/>
  <c r="G1" i="29"/>
  <c r="G1" i="30"/>
  <c r="G1" i="24"/>
  <c r="G1" i="23"/>
  <c r="G1" i="22"/>
  <c r="H1" i="12" l="1"/>
  <c r="H1" i="19"/>
  <c r="H1" i="18"/>
  <c r="H1" i="17"/>
  <c r="H1" i="16"/>
  <c r="H1" i="15"/>
  <c r="H1" i="20"/>
  <c r="H1" i="21"/>
  <c r="H1" i="38"/>
  <c r="H1" i="39"/>
  <c r="H1" i="27"/>
  <c r="H1" i="41"/>
  <c r="H1" i="40"/>
  <c r="H1" i="11"/>
  <c r="H1" i="10"/>
  <c r="F1" i="25" l="1"/>
  <c r="C4" i="5"/>
  <c r="C3" i="5"/>
  <c r="B3" i="5"/>
  <c r="A3" i="5"/>
  <c r="C2" i="5"/>
  <c r="B2" i="5"/>
  <c r="A2" i="5"/>
  <c r="C1" i="5"/>
  <c r="B1" i="5"/>
  <c r="A1" i="5"/>
  <c r="H18" i="40" l="1"/>
  <c r="H19" i="40" s="1"/>
  <c r="H32" i="40" s="1"/>
  <c r="H15" i="40"/>
  <c r="H14" i="40"/>
  <c r="H18" i="41"/>
  <c r="H19" i="41" s="1"/>
  <c r="H32" i="41" s="1"/>
  <c r="H15" i="41"/>
  <c r="H14" i="41"/>
  <c r="H18" i="27"/>
  <c r="H19" i="27" s="1"/>
  <c r="H32" i="27" s="1"/>
  <c r="H15" i="27"/>
  <c r="H14" i="27"/>
  <c r="H17" i="39"/>
  <c r="H20" i="39" s="1"/>
  <c r="H33" i="39" s="1"/>
  <c r="H9" i="39"/>
  <c r="H16" i="39" s="1"/>
  <c r="H18" i="38"/>
  <c r="H19" i="38" s="1"/>
  <c r="H32" i="38" s="1"/>
  <c r="H15" i="38"/>
  <c r="H14" i="38"/>
  <c r="H26" i="38" s="1"/>
  <c r="G24" i="37"/>
  <c r="G25" i="37" s="1"/>
  <c r="G38" i="37" s="1"/>
  <c r="G21" i="37"/>
  <c r="G20" i="37"/>
  <c r="G19" i="37"/>
  <c r="G18" i="37"/>
  <c r="G24" i="36"/>
  <c r="G25" i="36" s="1"/>
  <c r="G38" i="36" s="1"/>
  <c r="G21" i="36"/>
  <c r="G20" i="36"/>
  <c r="G19" i="36"/>
  <c r="G18" i="36"/>
  <c r="G32" i="36" s="1"/>
  <c r="G40" i="36" s="1"/>
  <c r="G24" i="35"/>
  <c r="G25" i="35" s="1"/>
  <c r="G38" i="35" s="1"/>
  <c r="G21" i="35"/>
  <c r="G20" i="35"/>
  <c r="G19" i="35"/>
  <c r="G18" i="35"/>
  <c r="G32" i="35" s="1"/>
  <c r="G40" i="35" s="1"/>
  <c r="G24" i="34"/>
  <c r="G25" i="34" s="1"/>
  <c r="G38" i="34" s="1"/>
  <c r="G21" i="34"/>
  <c r="G20" i="34"/>
  <c r="G19" i="34"/>
  <c r="G18" i="34"/>
  <c r="G24" i="33"/>
  <c r="G25" i="33" s="1"/>
  <c r="G38" i="33" s="1"/>
  <c r="G21" i="33"/>
  <c r="G20" i="33"/>
  <c r="G19" i="33"/>
  <c r="G18" i="33"/>
  <c r="G24" i="32"/>
  <c r="G25" i="32" s="1"/>
  <c r="G38" i="32" s="1"/>
  <c r="G21" i="32"/>
  <c r="G20" i="32"/>
  <c r="G19" i="32"/>
  <c r="G18" i="32"/>
  <c r="G24" i="31"/>
  <c r="G25" i="31" s="1"/>
  <c r="G38" i="31" s="1"/>
  <c r="G21" i="31"/>
  <c r="G20" i="31"/>
  <c r="G19" i="31"/>
  <c r="G18" i="31"/>
  <c r="G24" i="28"/>
  <c r="G25" i="28" s="1"/>
  <c r="G38" i="28" s="1"/>
  <c r="G21" i="28"/>
  <c r="G20" i="28"/>
  <c r="G19" i="28"/>
  <c r="G18" i="28"/>
  <c r="G24" i="29"/>
  <c r="G25" i="29" s="1"/>
  <c r="G38" i="29" s="1"/>
  <c r="G21" i="29"/>
  <c r="G20" i="29"/>
  <c r="G19" i="29"/>
  <c r="G18" i="29"/>
  <c r="G24" i="30"/>
  <c r="G25" i="30" s="1"/>
  <c r="G38" i="30" s="1"/>
  <c r="G21" i="30"/>
  <c r="G20" i="30"/>
  <c r="G19" i="30"/>
  <c r="G18" i="30"/>
  <c r="G24" i="24"/>
  <c r="G25" i="24" s="1"/>
  <c r="G38" i="24" s="1"/>
  <c r="G21" i="24"/>
  <c r="G6" i="24"/>
  <c r="G24" i="23"/>
  <c r="G25" i="23" s="1"/>
  <c r="G38" i="23" s="1"/>
  <c r="G21" i="23"/>
  <c r="G6" i="23"/>
  <c r="G25" i="22"/>
  <c r="G26" i="22" s="1"/>
  <c r="G39" i="22" s="1"/>
  <c r="G22" i="22"/>
  <c r="G21" i="22"/>
  <c r="G20" i="22"/>
  <c r="G19" i="22"/>
  <c r="G33" i="22" s="1"/>
  <c r="G41" i="22" s="1"/>
  <c r="H24" i="21"/>
  <c r="H25" i="21" s="1"/>
  <c r="H37" i="21" s="1"/>
  <c r="H21" i="21"/>
  <c r="H20" i="21"/>
  <c r="H19" i="21"/>
  <c r="H24" i="20"/>
  <c r="H25" i="20" s="1"/>
  <c r="H37" i="20" s="1"/>
  <c r="H21" i="20"/>
  <c r="H20" i="20"/>
  <c r="H31" i="20" s="1"/>
  <c r="H39" i="20" s="1"/>
  <c r="H19" i="20"/>
  <c r="H24" i="15"/>
  <c r="H25" i="15" s="1"/>
  <c r="H37" i="15" s="1"/>
  <c r="H21" i="15"/>
  <c r="H20" i="15"/>
  <c r="H19" i="15"/>
  <c r="H37" i="16"/>
  <c r="H31" i="16"/>
  <c r="H24" i="17"/>
  <c r="H25" i="17" s="1"/>
  <c r="H37" i="17" s="1"/>
  <c r="H21" i="17"/>
  <c r="H20" i="17"/>
  <c r="H19" i="17"/>
  <c r="H25" i="18"/>
  <c r="H26" i="18" s="1"/>
  <c r="H39" i="18" s="1"/>
  <c r="H22" i="18"/>
  <c r="H21" i="18"/>
  <c r="H25" i="19"/>
  <c r="H26" i="19" s="1"/>
  <c r="H39" i="19" s="1"/>
  <c r="H22" i="19"/>
  <c r="H21" i="19"/>
  <c r="H23" i="19" s="1"/>
  <c r="H33" i="19" s="1"/>
  <c r="H25" i="12"/>
  <c r="H26" i="12" s="1"/>
  <c r="H39" i="12" s="1"/>
  <c r="H22" i="12"/>
  <c r="H21" i="12"/>
  <c r="H23" i="12" s="1"/>
  <c r="H33" i="12" s="1"/>
  <c r="H20" i="12"/>
  <c r="H25" i="11"/>
  <c r="H26" i="11" s="1"/>
  <c r="H39" i="11" s="1"/>
  <c r="H22" i="11"/>
  <c r="H21" i="11"/>
  <c r="H20" i="11"/>
  <c r="H52" i="14"/>
  <c r="H51" i="14"/>
  <c r="H50" i="14"/>
  <c r="H49" i="14"/>
  <c r="H48" i="14"/>
  <c r="H47" i="14"/>
  <c r="H46" i="14"/>
  <c r="H45" i="14"/>
  <c r="H44" i="14"/>
  <c r="H43" i="14"/>
  <c r="H42" i="14"/>
  <c r="H41" i="14"/>
  <c r="H40" i="14"/>
  <c r="H37" i="14"/>
  <c r="H36" i="14"/>
  <c r="H35" i="14"/>
  <c r="H34" i="14"/>
  <c r="H33" i="14"/>
  <c r="H32" i="14"/>
  <c r="H31" i="14"/>
  <c r="H30" i="14"/>
  <c r="H29" i="14"/>
  <c r="H28" i="14"/>
  <c r="H27" i="14"/>
  <c r="H26" i="14"/>
  <c r="H25" i="14"/>
  <c r="H22" i="14"/>
  <c r="H21" i="14"/>
  <c r="H20" i="14"/>
  <c r="H19" i="14"/>
  <c r="H18" i="14"/>
  <c r="H17" i="14"/>
  <c r="H16" i="14"/>
  <c r="H15" i="14"/>
  <c r="H14" i="14"/>
  <c r="H13" i="14"/>
  <c r="H12" i="14"/>
  <c r="H11" i="14"/>
  <c r="H10" i="14"/>
  <c r="G98" i="13"/>
  <c r="E98" i="13"/>
  <c r="G96" i="13"/>
  <c r="E96" i="13"/>
  <c r="H95" i="13"/>
  <c r="I93" i="13"/>
  <c r="H93" i="13"/>
  <c r="H92" i="13"/>
  <c r="H91" i="13"/>
  <c r="H90" i="13"/>
  <c r="J89" i="13"/>
  <c r="F89" i="13"/>
  <c r="H88" i="13"/>
  <c r="I87" i="13"/>
  <c r="H87" i="13"/>
  <c r="H86" i="13"/>
  <c r="H85" i="13"/>
  <c r="H84" i="13"/>
  <c r="J83" i="13"/>
  <c r="F83" i="13"/>
  <c r="H82" i="13"/>
  <c r="H80" i="13"/>
  <c r="G78" i="13"/>
  <c r="E78" i="13"/>
  <c r="H77" i="13"/>
  <c r="H76" i="13"/>
  <c r="I75" i="13"/>
  <c r="H75" i="13"/>
  <c r="H74" i="13"/>
  <c r="H73" i="13"/>
  <c r="H72" i="13"/>
  <c r="J71" i="13"/>
  <c r="F71" i="13"/>
  <c r="H70" i="13"/>
  <c r="I69" i="13"/>
  <c r="H69" i="13"/>
  <c r="H68" i="13"/>
  <c r="H67" i="13"/>
  <c r="H66" i="13"/>
  <c r="J65" i="13"/>
  <c r="F65" i="13"/>
  <c r="H64" i="13"/>
  <c r="H63" i="13"/>
  <c r="H62" i="13"/>
  <c r="G60" i="13"/>
  <c r="E60" i="13"/>
  <c r="H59" i="13"/>
  <c r="H58" i="13"/>
  <c r="H57" i="13"/>
  <c r="J56" i="13"/>
  <c r="F56" i="13"/>
  <c r="H55" i="13"/>
  <c r="I54" i="13"/>
  <c r="H54" i="13"/>
  <c r="H53" i="13"/>
  <c r="H52" i="13"/>
  <c r="H51" i="13"/>
  <c r="J50" i="13"/>
  <c r="F50" i="13"/>
  <c r="F60" i="13" s="1"/>
  <c r="H49" i="13"/>
  <c r="H48" i="13"/>
  <c r="H47" i="13"/>
  <c r="G45" i="13"/>
  <c r="E45" i="13"/>
  <c r="H44" i="13"/>
  <c r="H43" i="13"/>
  <c r="H42" i="13"/>
  <c r="J41" i="13"/>
  <c r="F41" i="13"/>
  <c r="H40" i="13"/>
  <c r="I39" i="13"/>
  <c r="H39" i="13"/>
  <c r="H38" i="13"/>
  <c r="H37" i="13"/>
  <c r="J36" i="13"/>
  <c r="F36" i="13"/>
  <c r="H35" i="13"/>
  <c r="H34" i="13"/>
  <c r="H33" i="13"/>
  <c r="J31" i="13"/>
  <c r="H31" i="13"/>
  <c r="F31" i="13"/>
  <c r="E31" i="13"/>
  <c r="I30" i="13"/>
  <c r="I29" i="13"/>
  <c r="I28" i="13"/>
  <c r="I27" i="13"/>
  <c r="J18" i="13"/>
  <c r="I18" i="13"/>
  <c r="J17" i="13"/>
  <c r="J16" i="13"/>
  <c r="I15" i="13"/>
  <c r="I17" i="13" s="1"/>
  <c r="I19" i="13" s="1"/>
  <c r="H15" i="13"/>
  <c r="F15" i="13"/>
  <c r="J14" i="13"/>
  <c r="J13" i="13"/>
  <c r="J12" i="13"/>
  <c r="J10" i="13"/>
  <c r="H25" i="10"/>
  <c r="H26" i="10" s="1"/>
  <c r="H39" i="10" s="1"/>
  <c r="H22" i="10"/>
  <c r="H20" i="10"/>
  <c r="H18" i="10"/>
  <c r="H23" i="10" s="1"/>
  <c r="H116" i="6"/>
  <c r="H115" i="6"/>
  <c r="H114" i="6"/>
  <c r="H113" i="6"/>
  <c r="H112" i="6"/>
  <c r="H110" i="6"/>
  <c r="H109" i="6"/>
  <c r="H108" i="6"/>
  <c r="H107" i="6"/>
  <c r="H106" i="6"/>
  <c r="H103" i="6"/>
  <c r="H102" i="6"/>
  <c r="H101" i="6"/>
  <c r="H100" i="6"/>
  <c r="H99" i="6"/>
  <c r="H98" i="6"/>
  <c r="H97" i="6"/>
  <c r="H96" i="6"/>
  <c r="H94" i="6"/>
  <c r="H93" i="6"/>
  <c r="H88" i="6"/>
  <c r="H87" i="6"/>
  <c r="H86" i="6"/>
  <c r="H85" i="6"/>
  <c r="H84" i="6"/>
  <c r="H82" i="6"/>
  <c r="H81" i="6"/>
  <c r="H80" i="6"/>
  <c r="H79" i="6"/>
  <c r="H78" i="6"/>
  <c r="H75" i="6"/>
  <c r="H74" i="6"/>
  <c r="H73" i="6"/>
  <c r="H72" i="6"/>
  <c r="H71" i="6"/>
  <c r="H70" i="6"/>
  <c r="H69" i="6"/>
  <c r="H68" i="6"/>
  <c r="H66" i="6"/>
  <c r="H65" i="6"/>
  <c r="H61" i="6"/>
  <c r="H60" i="6"/>
  <c r="H58" i="6"/>
  <c r="H57" i="6"/>
  <c r="H56" i="6"/>
  <c r="H55" i="6"/>
  <c r="H54" i="6"/>
  <c r="H51" i="6"/>
  <c r="H50" i="6"/>
  <c r="H49" i="6"/>
  <c r="H48" i="6"/>
  <c r="H47" i="6"/>
  <c r="H46" i="6"/>
  <c r="H45" i="6"/>
  <c r="H44" i="6"/>
  <c r="H42" i="6"/>
  <c r="H41" i="6"/>
  <c r="H37" i="6"/>
  <c r="H36" i="6"/>
  <c r="H34" i="6"/>
  <c r="H33" i="6"/>
  <c r="H32" i="6"/>
  <c r="H31" i="6"/>
  <c r="H28" i="6"/>
  <c r="H27" i="6"/>
  <c r="H26" i="6"/>
  <c r="H25" i="6"/>
  <c r="H24" i="6"/>
  <c r="H23" i="6"/>
  <c r="H22" i="6"/>
  <c r="H21" i="6"/>
  <c r="H19" i="6"/>
  <c r="H18" i="6"/>
  <c r="H14" i="6"/>
  <c r="H13" i="6"/>
  <c r="H12" i="6"/>
  <c r="H11" i="6"/>
  <c r="H10" i="6"/>
  <c r="H9" i="6"/>
  <c r="H8" i="6"/>
  <c r="H7" i="6"/>
  <c r="H5" i="6"/>
  <c r="H4" i="6"/>
  <c r="H34" i="38" l="1"/>
  <c r="C45" i="2"/>
  <c r="F123" i="6" s="1"/>
  <c r="F16" i="6" s="1"/>
  <c r="J78" i="13"/>
  <c r="J96" i="13"/>
  <c r="H89" i="13"/>
  <c r="H83" i="13"/>
  <c r="F96" i="13"/>
  <c r="H71" i="13"/>
  <c r="F78" i="13"/>
  <c r="H65" i="13"/>
  <c r="I56" i="13"/>
  <c r="I41" i="13"/>
  <c r="J60" i="13"/>
  <c r="I60" i="13" s="1"/>
  <c r="H56" i="13"/>
  <c r="J45" i="13"/>
  <c r="H41" i="13"/>
  <c r="F45" i="13"/>
  <c r="H36" i="13"/>
  <c r="I31" i="13"/>
  <c r="H17" i="13"/>
  <c r="H19" i="13" s="1"/>
  <c r="H16" i="41"/>
  <c r="H26" i="41" s="1"/>
  <c r="C51" i="2" s="1"/>
  <c r="F126" i="6" s="1"/>
  <c r="F91" i="6" s="1"/>
  <c r="F92" i="6" s="1"/>
  <c r="H16" i="40"/>
  <c r="H26" i="40" s="1"/>
  <c r="F122" i="6"/>
  <c r="F64" i="6"/>
  <c r="F40" i="6"/>
  <c r="F17" i="6"/>
  <c r="H27" i="39"/>
  <c r="H35" i="39" s="1"/>
  <c r="G32" i="37"/>
  <c r="D38" i="25" s="1"/>
  <c r="C57" i="5"/>
  <c r="E43" i="25"/>
  <c r="E42" i="25"/>
  <c r="C55" i="5"/>
  <c r="C53" i="5"/>
  <c r="E41" i="25"/>
  <c r="H26" i="27"/>
  <c r="H34" i="27" s="1"/>
  <c r="E40" i="25"/>
  <c r="C51" i="5"/>
  <c r="E39" i="25"/>
  <c r="C49" i="5"/>
  <c r="D39" i="25"/>
  <c r="E38" i="25"/>
  <c r="C47" i="5"/>
  <c r="E37" i="25"/>
  <c r="C46" i="5"/>
  <c r="C42" i="2"/>
  <c r="D37" i="25"/>
  <c r="E36" i="25"/>
  <c r="C45" i="5"/>
  <c r="C41" i="2"/>
  <c r="D36" i="25"/>
  <c r="F36" i="25" s="1"/>
  <c r="G32" i="34"/>
  <c r="G40" i="34" s="1"/>
  <c r="E35" i="25"/>
  <c r="C44" i="5"/>
  <c r="G32" i="33"/>
  <c r="E34" i="25"/>
  <c r="C43" i="5"/>
  <c r="G32" i="32"/>
  <c r="C38" i="2" s="1"/>
  <c r="C42" i="5"/>
  <c r="E33" i="25"/>
  <c r="G32" i="31"/>
  <c r="G40" i="31" s="1"/>
  <c r="E32" i="25"/>
  <c r="C41" i="5"/>
  <c r="G32" i="28"/>
  <c r="C40" i="5"/>
  <c r="E31" i="25"/>
  <c r="E30" i="25"/>
  <c r="C39" i="5"/>
  <c r="G22" i="29"/>
  <c r="G32" i="29" s="1"/>
  <c r="G32" i="30"/>
  <c r="C34" i="2" s="1"/>
  <c r="C38" i="5"/>
  <c r="E29" i="25"/>
  <c r="G22" i="24"/>
  <c r="G32" i="24" s="1"/>
  <c r="C33" i="2" s="1"/>
  <c r="E28" i="25"/>
  <c r="C37" i="5"/>
  <c r="G22" i="23"/>
  <c r="G32" i="23" s="1"/>
  <c r="G40" i="23" s="1"/>
  <c r="C36" i="5"/>
  <c r="E27" i="25"/>
  <c r="E26" i="25"/>
  <c r="C35" i="5"/>
  <c r="D26" i="25"/>
  <c r="F26" i="25" s="1"/>
  <c r="C31" i="2"/>
  <c r="E13" i="25"/>
  <c r="C22" i="5"/>
  <c r="H31" i="21"/>
  <c r="H39" i="21" s="1"/>
  <c r="E12" i="25"/>
  <c r="C21" i="5"/>
  <c r="D12" i="25"/>
  <c r="C17" i="2"/>
  <c r="H31" i="15"/>
  <c r="D11" i="25" s="1"/>
  <c r="E11" i="25"/>
  <c r="C20" i="5"/>
  <c r="H42" i="19"/>
  <c r="H42" i="12"/>
  <c r="H23" i="11"/>
  <c r="H33" i="11" s="1"/>
  <c r="H42" i="11" s="1"/>
  <c r="H40" i="16"/>
  <c r="D10" i="25"/>
  <c r="C15" i="2"/>
  <c r="E10" i="25"/>
  <c r="C19" i="5"/>
  <c r="E9" i="25"/>
  <c r="C18" i="5"/>
  <c r="H22" i="17"/>
  <c r="H31" i="17" s="1"/>
  <c r="H23" i="18"/>
  <c r="H33" i="18" s="1"/>
  <c r="H42" i="18" s="1"/>
  <c r="E8" i="25"/>
  <c r="C17" i="5"/>
  <c r="E7" i="25"/>
  <c r="C16" i="5"/>
  <c r="D7" i="25"/>
  <c r="F7" i="25" s="1"/>
  <c r="C12" i="2"/>
  <c r="E6" i="25"/>
  <c r="C15" i="5"/>
  <c r="D6" i="25"/>
  <c r="F6" i="25" s="1"/>
  <c r="C11" i="2"/>
  <c r="C14" i="5"/>
  <c r="E5" i="25"/>
  <c r="H33" i="10"/>
  <c r="E4" i="25"/>
  <c r="C13" i="5"/>
  <c r="J15" i="13"/>
  <c r="F17" i="13"/>
  <c r="F19" i="13" s="1"/>
  <c r="H50" i="13"/>
  <c r="H60" i="13" l="1"/>
  <c r="D30" i="25"/>
  <c r="F30" i="25" s="1"/>
  <c r="G40" i="29"/>
  <c r="C35" i="2"/>
  <c r="I96" i="13"/>
  <c r="I78" i="13"/>
  <c r="F98" i="13"/>
  <c r="I45" i="13"/>
  <c r="J98" i="13"/>
  <c r="J19" i="13"/>
  <c r="J21" i="13" s="1"/>
  <c r="I21" i="13" s="1"/>
  <c r="H34" i="40"/>
  <c r="C53" i="2"/>
  <c r="F127" i="6" s="1"/>
  <c r="F119" i="6" s="1"/>
  <c r="F120" i="6" s="1"/>
  <c r="D43" i="25"/>
  <c r="F128" i="6"/>
  <c r="D42" i="25"/>
  <c r="H34" i="41"/>
  <c r="D40" i="25"/>
  <c r="F40" i="25" s="1"/>
  <c r="C43" i="2"/>
  <c r="G40" i="37"/>
  <c r="F42" i="25"/>
  <c r="F38" i="25"/>
  <c r="F43" i="25"/>
  <c r="D41" i="25"/>
  <c r="F41" i="25" s="1"/>
  <c r="F39" i="25"/>
  <c r="F37" i="25"/>
  <c r="D35" i="25"/>
  <c r="F35" i="25" s="1"/>
  <c r="C40" i="2"/>
  <c r="D34" i="25"/>
  <c r="F34" i="25" s="1"/>
  <c r="G40" i="33"/>
  <c r="C39" i="2"/>
  <c r="D33" i="25"/>
  <c r="F33" i="25" s="1"/>
  <c r="G40" i="32"/>
  <c r="C37" i="2"/>
  <c r="D32" i="25"/>
  <c r="F32" i="25" s="1"/>
  <c r="D31" i="25"/>
  <c r="G40" i="28"/>
  <c r="F31" i="25"/>
  <c r="C36" i="2"/>
  <c r="D29" i="25"/>
  <c r="F29" i="25" s="1"/>
  <c r="G40" i="30"/>
  <c r="D28" i="25"/>
  <c r="F28" i="25" s="1"/>
  <c r="G40" i="24"/>
  <c r="D27" i="25"/>
  <c r="F27" i="25" s="1"/>
  <c r="C32" i="2"/>
  <c r="D13" i="25"/>
  <c r="F13" i="25" s="1"/>
  <c r="C18" i="2"/>
  <c r="F12" i="25"/>
  <c r="C16" i="2"/>
  <c r="H39" i="15"/>
  <c r="E52" i="25"/>
  <c r="F11" i="25"/>
  <c r="C14" i="2"/>
  <c r="D9" i="25"/>
  <c r="F9" i="25" s="1"/>
  <c r="H39" i="17"/>
  <c r="E48" i="25"/>
  <c r="F10" i="25"/>
  <c r="D8" i="25"/>
  <c r="F8" i="25" s="1"/>
  <c r="C13" i="2"/>
  <c r="E60" i="25"/>
  <c r="C9" i="2"/>
  <c r="H41" i="10"/>
  <c r="D5" i="25"/>
  <c r="C10" i="2"/>
  <c r="D4" i="25"/>
  <c r="E56" i="25"/>
  <c r="I98" i="13" l="1"/>
  <c r="I60" i="25"/>
  <c r="F53" i="25"/>
  <c r="D51" i="25"/>
  <c r="D47" i="25"/>
  <c r="F5" i="25"/>
  <c r="F49" i="25" s="1"/>
  <c r="D55" i="25"/>
  <c r="F4" i="25"/>
  <c r="D59" i="25"/>
  <c r="H53" i="25" l="1"/>
  <c r="H49" i="25"/>
  <c r="I59" i="25"/>
  <c r="F57" i="25"/>
  <c r="F61" i="25"/>
  <c r="J61" i="25" s="1"/>
  <c r="C48" i="5"/>
  <c r="C59" i="5" s="1"/>
  <c r="H60" i="25" s="1"/>
  <c r="C10" i="5"/>
  <c r="I61" i="25" l="1"/>
  <c r="H57" i="25"/>
  <c r="H61" i="25"/>
  <c r="C44" i="2"/>
  <c r="C55" i="2" s="1"/>
  <c r="H59" i="25" s="1"/>
</calcChain>
</file>

<file path=xl/sharedStrings.xml><?xml version="1.0" encoding="utf-8"?>
<sst xmlns="http://schemas.openxmlformats.org/spreadsheetml/2006/main" count="1815" uniqueCount="844">
  <si>
    <t xml:space="preserve">State of Illinois -- Uniform Budget Template -- General Instructions </t>
  </si>
  <si>
    <r>
      <t>Section A</t>
    </r>
    <r>
      <rPr>
        <u/>
        <sz val="20"/>
        <color theme="1"/>
        <rFont val="Times New Roman"/>
        <family val="1"/>
      </rPr>
      <t xml:space="preserve"> – Budget Summary</t>
    </r>
  </si>
  <si>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</si>
  <si>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</si>
  <si>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</si>
  <si>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</si>
  <si>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</si>
  <si>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Please see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</si>
  <si>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</si>
  <si>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</si>
  <si>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</si>
  <si>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</si>
  <si>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</si>
  <si>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</si>
  <si>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</si>
  <si>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</si>
  <si>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</si>
  <si>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</si>
  <si>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</si>
  <si>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</si>
  <si>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</si>
  <si>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</si>
  <si>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</si>
  <si>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</si>
  <si>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</si>
  <si>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</si>
  <si>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</si>
  <si>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</si>
  <si>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</si>
  <si>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</si>
  <si>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</si>
  <si>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</si>
  <si>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</si>
  <si>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</si>
  <si>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</si>
  <si>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</si>
  <si>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</si>
  <si>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</si>
  <si>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</si>
  <si>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</si>
  <si>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</si>
  <si>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</si>
  <si>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</si>
  <si>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</si>
  <si>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</si>
  <si>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</si>
  <si>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</si>
  <si>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</si>
  <si>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</si>
  <si>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</si>
  <si>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</si>
  <si>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</si>
  <si>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</si>
  <si>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You must consult with your Business Office prior to submitting this form for any award restrictions, limitations or requirements when filling out the narrative and Uniform Budget Template.</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</si>
  <si>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</si>
  <si>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Line 18: Show the total budget request for each fiscal year for which funding is requested.</t>
  </si>
  <si>
    <t>Please use detail worksheet and narrative section for further descriptions and explanations of budgetary line items</t>
  </si>
  <si>
    <t>Lines 1-17: For each project year, for which matching funds or other contributions are provided, show the total contribution for each applicable budget category.</t>
  </si>
  <si>
    <t>Line 18: Show the total matching or other contribution for each fiscal year.</t>
  </si>
  <si>
    <t>This form is used to apply to individual State of Illinois discretionary grant programs.  Applicants should submit budgets based upon the total estimated costs for the project including all funding sources. Pay attention to applicable program specific instructions, if attached. The applicant organization should refer to 2 CFR 200, “Uniform Administrative Requirements, Cost Principles, and Audit Requirements for Federal Awards” cited within these instructions.</t>
  </si>
  <si>
    <t>State of Illinois -- Uniform Budget Template -- Program Specific Instructions</t>
  </si>
  <si>
    <r>
      <rPr>
        <b/>
        <u/>
        <sz val="20"/>
        <color theme="1"/>
        <rFont val="Times New Roman"/>
        <family val="1"/>
      </rPr>
      <t>Section A</t>
    </r>
    <r>
      <rPr>
        <u/>
        <sz val="20"/>
        <color theme="1"/>
        <rFont val="Times New Roman"/>
        <family val="1"/>
      </rPr>
      <t xml:space="preserve"> - Indirect Cost Worksheet</t>
    </r>
  </si>
  <si>
    <t>Steps:</t>
  </si>
  <si>
    <t>Enter the indirect cost rate, if applicable, at the top of the worksheet.</t>
  </si>
  <si>
    <t>Enter the applicable direct cost base exclusions in column G.  For example, if the direct cost base consists of direct salaries, all costs other than direct salaries should be entered in column G.  For information about MTDC (Modified Total Direct Costs) exclusions, refer to the GATA FAQs on Illinois workNet.</t>
  </si>
  <si>
    <r>
      <t>Section D</t>
    </r>
    <r>
      <rPr>
        <u/>
        <sz val="20"/>
        <color theme="1"/>
        <rFont val="Times New Roman"/>
        <family val="1"/>
      </rPr>
      <t xml:space="preserve"> - Budget Worksheets - Grant Specific Line Items</t>
    </r>
  </si>
  <si>
    <t>1.A. ADMIN - PERSONNEL: Compensation for personal services includes all remuneration, paid currently or accrued, for services of employees rendered during the period of performance under the award, including but not necessarily limited to wages and salaries as defined in 2 CFR 200.430 and 20 CFR 683.215.</t>
  </si>
  <si>
    <r>
      <t xml:space="preserve">1.B. YOUTH I/S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in-school youth</t>
    </r>
    <r>
      <rPr>
        <sz val="9"/>
        <color theme="1"/>
        <rFont val="Times New Roman"/>
        <family val="1"/>
      </rPr>
      <t>.</t>
    </r>
  </si>
  <si>
    <r>
      <t xml:space="preserve">1.C. YOUTH O/S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out-of-school youth</t>
    </r>
    <r>
      <rPr>
        <sz val="9"/>
        <color theme="1"/>
        <rFont val="Times New Roman"/>
        <family val="1"/>
      </rPr>
      <t>.</t>
    </r>
  </si>
  <si>
    <t>1.D. ADULT - PERSONNEL: Compensation for personal services includes all remuneration, paid currently or accrued, for services of employees rendered during the period of performance under the award, including but not necessarily limited to wages and salaries as defined in 2 CFR 200.430.</t>
  </si>
  <si>
    <r>
      <t>1.E. DISLOCATED WRK - PERSONNEL: Compensation for personal services includes all remuneration, paid currently or accrued, for services of employees rendered during the period of performance under the award, including but not necessarily limited to wages and salaries as defined in 2 CFR 200.430</t>
    </r>
    <r>
      <rPr>
        <sz val="9"/>
        <color rgb="FF000000"/>
        <rFont val="Times New Roman"/>
        <family val="1"/>
      </rPr>
      <t xml:space="preserve"> for individual personnel providing services for dislocated workers</t>
    </r>
    <r>
      <rPr>
        <sz val="9"/>
        <color theme="1"/>
        <rFont val="Times New Roman"/>
        <family val="1"/>
      </rPr>
      <t xml:space="preserve">.  </t>
    </r>
  </si>
  <si>
    <t>2.A. ADMIN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</si>
  <si>
    <r>
      <t xml:space="preserve">2.B. YOUTH I/S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in-school youth</t>
    </r>
    <r>
      <rPr>
        <sz val="9"/>
        <color theme="1"/>
        <rFont val="Times New Roman"/>
        <family val="1"/>
      </rPr>
      <t>.</t>
    </r>
  </si>
  <si>
    <t>2.C. YOUTH O/S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</si>
  <si>
    <r>
      <t xml:space="preserve">2.D. ADULT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adults</t>
    </r>
    <r>
      <rPr>
        <sz val="9"/>
        <color theme="1"/>
        <rFont val="Times New Roman"/>
        <family val="1"/>
      </rPr>
      <t>.</t>
    </r>
  </si>
  <si>
    <r>
      <t xml:space="preserve">2.E. DISLOCATED WRK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dislocated workers</t>
    </r>
    <r>
      <rPr>
        <sz val="9"/>
        <color theme="1"/>
        <rFont val="Times New Roman"/>
        <family val="1"/>
      </rPr>
      <t>.</t>
    </r>
  </si>
  <si>
    <t>15.A. ADMIN - OTHER ADMINISTRATION: Other administrative costs as defined in WIOA regulations at 20 CFR 683.215, including, but not limited to, the following functions: accounting; budgeting; financial and cash management; procurement, purchasing; property management; payroll, audit.</t>
  </si>
  <si>
    <t>15.B.1. YOUTH I/S - OTHER PROGRAM COSTS: All other program costs related to providing services to in-school youth participants not elsewhere classified.</t>
  </si>
  <si>
    <t>15.B.2. YOUTH I/S - DIRECT TRAINING COSTS: Program expenditures for training leading to career pathways and jobs in demand occupations for in-school youth participants.</t>
  </si>
  <si>
    <t>15.B.3. YOUTH I/S - WORK BASED TRAINING: Includes on-the-job training and work experience as  outlined at 20 CFR 681.460(a)(3) and 20 CFR 681.600 for in-school youth participants.</t>
  </si>
  <si>
    <t>15.C.1. YOUTH O/S - OTHER PROGRAM COSTS: All other program costs related to providing services to out-of-school youth participants not elsewhere classified.</t>
  </si>
  <si>
    <t>15.C.2. YOUTH O/S - DIRECT TRAINING COSTS: Program expenditures for training leading to career pathways and jobs in demand occupations for out-of-school youth participants.</t>
  </si>
  <si>
    <t>15.C.3. YOUTH O/S - WORK BASED TRAINING: Includes on-the-job training and work experience as outlined at 20 CFR 681.460(a)(3) and 20 CFR 681.600 for out-of-school participants.</t>
  </si>
  <si>
    <t>15.D.1. ADULT - OTHER PROGRAM COSTS: All other program costs related to providing services to adult participants not elsewhere classified.</t>
  </si>
  <si>
    <t>15.D.2. ADULT - DIRECT TRAINING COSTS: Program expenditures for training leading to jobs in demand occupations as outlined in the State of Illinois Training Expenditure Policy.</t>
  </si>
  <si>
    <t>15.D.3. ADULT - WORK BASED TRAINING: Includes on-the-job training, customized training, incumbent worker training, work experience and transitional jobs as outlined at 20 CFR 680.700 through 680.840.</t>
  </si>
  <si>
    <t>15.E.1. DISLOCATED WRK - OTHER PROGRAM COSTS: All other program costs related to providing services to dislocated worker participants not elsewhere classified.</t>
  </si>
  <si>
    <t>15.E.2. DISLOCATED WRK - DIRECT TRAINING COSTS: Program expenditures for training leading to jobs in demand occupations as outlined in the State of Illinois Training Expenditure Policy.</t>
  </si>
  <si>
    <t>15.E.3. DISLOCATED WRK - WORK BASED TRAINING: Includes on-the-job training, customized training, incumbent worker training, work experience and transitional jobs as outlined at 20 CFR 680.700 through 680.840.</t>
  </si>
  <si>
    <t>17.A. ADMIN - INDIRECT: Includes the allowable costs defined in 2 CFR 200.414 and 20 CFR 683.215 as applicable.</t>
  </si>
  <si>
    <t>17.B. YOUTH I/S - INDIRECT: Includes the allowable costs defined in 2 CFR 200.414 as applicable.</t>
  </si>
  <si>
    <t>17.C. YOUTH O/S - INDIRECT: Includes the allowable costs defined in 2 CFR 200.414 as applicable.</t>
  </si>
  <si>
    <t>17.D. ADULT - INDIRECT: Includes the allowable costs defined in 2 CFR 200.414 as applicable.</t>
  </si>
  <si>
    <t>17.E. DISLOCATED WORKER - INDIRECT: Includes the allowable costs defined in 2 CFR 200.414 as applicable.</t>
  </si>
  <si>
    <r>
      <t>Section D</t>
    </r>
    <r>
      <rPr>
        <u/>
        <sz val="20"/>
        <color theme="1"/>
        <rFont val="Times New Roman"/>
        <family val="1"/>
      </rPr>
      <t xml:space="preserve"> - Budget Worksheets - WIOA Program Funding and Registrants</t>
    </r>
  </si>
  <si>
    <t>WIOA PROGRAM FUNDING WORKSHEET</t>
  </si>
  <si>
    <t>Local areas are required to submit planned expenditures for the line items listed below on the WIOA Program Funding worksheet and are required to report these budget line items on a monthly basis in GRS.</t>
  </si>
  <si>
    <r>
      <rPr>
        <u/>
        <sz val="9"/>
        <color theme="1"/>
        <rFont val="Times New Roman"/>
        <family val="1"/>
      </rPr>
      <t>Administration -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and 20 CFR 683.215.  </t>
    </r>
  </si>
  <si>
    <r>
      <rPr>
        <u/>
        <sz val="9"/>
        <color theme="1"/>
        <rFont val="Times New Roman"/>
        <family val="1"/>
      </rPr>
      <t>Administration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r>
  </si>
  <si>
    <r>
      <rPr>
        <u/>
        <sz val="9"/>
        <color theme="1"/>
        <rFont val="Times New Roman"/>
        <family val="1"/>
      </rPr>
      <t>Administration - Other:</t>
    </r>
    <r>
      <rPr>
        <sz val="9"/>
        <color theme="1"/>
        <rFont val="Times New Roman"/>
        <family val="1"/>
      </rPr>
      <t xml:space="preserve">  Other administrative costs as defined in the WIOA regulations at 20 CFR 683.215, including, but not limited to, the following functions:  accounting; budgeting; financial and cash management; procurement and purchasing; property management; payroll; and audit.</t>
    </r>
  </si>
  <si>
    <r>
      <rPr>
        <u/>
        <sz val="9"/>
        <color theme="1"/>
        <rFont val="Times New Roman"/>
        <family val="1"/>
      </rPr>
      <t>Administration - Indirect:</t>
    </r>
    <r>
      <rPr>
        <sz val="9"/>
        <color theme="1"/>
        <rFont val="Times New Roman"/>
        <family val="1"/>
      </rPr>
      <t xml:space="preserve"> Includes the allowable costs defined in 2 CFR 200.414 and 20 CFR 683.215 as applicable.</t>
    </r>
  </si>
  <si>
    <r>
      <rPr>
        <u/>
        <sz val="9"/>
        <color theme="1"/>
        <rFont val="Times New Roman"/>
        <family val="1"/>
      </rPr>
      <t>Youth In-School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in-school youth.  </t>
    </r>
  </si>
  <si>
    <r>
      <rPr>
        <u/>
        <sz val="9"/>
        <color theme="1"/>
        <rFont val="Times New Roman"/>
        <family val="1"/>
      </rPr>
      <t>Youth In-School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in-school youth.</t>
    </r>
  </si>
  <si>
    <r>
      <rPr>
        <u/>
        <sz val="9"/>
        <color theme="1"/>
        <rFont val="Times New Roman"/>
        <family val="1"/>
      </rPr>
      <t>Youth In-School - Other Program Costs:</t>
    </r>
    <r>
      <rPr>
        <sz val="9"/>
        <color theme="1"/>
        <rFont val="Times New Roman"/>
        <family val="1"/>
      </rPr>
      <t xml:space="preserve">  All other program costs related to providing services to in-school youth participants not elsewhere classified.</t>
    </r>
  </si>
  <si>
    <r>
      <rPr>
        <u/>
        <sz val="9"/>
        <color theme="1"/>
        <rFont val="Times New Roman"/>
        <family val="1"/>
      </rPr>
      <t>Remedial Training / Pre-Vocational Training:</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</si>
  <si>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</si>
  <si>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</si>
  <si>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</si>
  <si>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 xml:space="preserve">On-the-Job Training (OJT): </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</si>
  <si>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In-School – Indirect:</t>
    </r>
    <r>
      <rPr>
        <sz val="9"/>
        <color theme="1"/>
        <rFont val="Times New Roman"/>
        <family val="1"/>
      </rPr>
      <t xml:space="preserve"> Includes the allowable costs defined in 2 CFR 200.414 as applicable.</t>
    </r>
  </si>
  <si>
    <r>
      <rPr>
        <u/>
        <sz val="9"/>
        <color theme="1"/>
        <rFont val="Times New Roman"/>
        <family val="1"/>
      </rPr>
      <t>Youth Out-of-School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out-of-school youth.  </t>
    </r>
  </si>
  <si>
    <r>
      <rPr>
        <u/>
        <sz val="9"/>
        <color theme="1"/>
        <rFont val="Times New Roman"/>
        <family val="1"/>
      </rPr>
      <t>Youth Out-of-School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r>
  </si>
  <si>
    <r>
      <rPr>
        <u/>
        <sz val="9"/>
        <color theme="1"/>
        <rFont val="Times New Roman"/>
        <family val="1"/>
      </rPr>
      <t>Youth Out-of-School - Other Program Costs:</t>
    </r>
    <r>
      <rPr>
        <sz val="9"/>
        <color theme="1"/>
        <rFont val="Times New Roman"/>
        <family val="1"/>
      </rPr>
      <t xml:space="preserve">  All other program costs related to providing services to out-of-school youth participants not elsewhere classified.</t>
    </r>
  </si>
  <si>
    <r>
      <rPr>
        <u/>
        <sz val="9"/>
        <color theme="1"/>
        <rFont val="Times New Roman"/>
        <family val="1"/>
      </rPr>
      <t>Occupational Skills Training ITAs:</t>
    </r>
    <r>
      <rPr>
        <sz val="9"/>
        <color theme="1"/>
        <rFont val="Times New Roman"/>
        <family val="1"/>
      </rPr>
      <t xml:space="preserve">  Training that prepares the student for entry into a particular occupation or set of occupations.  All payments made to a training institution or training provider for occupational classroom training authorized pursuant to an Individual Training Account (ITA). </t>
    </r>
  </si>
  <si>
    <r>
      <rPr>
        <u/>
        <sz val="9"/>
        <color theme="1"/>
        <rFont val="Times New Roman"/>
        <family val="1"/>
      </rPr>
      <t xml:space="preserve">Remedial Training / Pre-Vocational Training: </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</si>
  <si>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 xml:space="preserve">Supportive Services: </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</si>
  <si>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</si>
  <si>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</si>
  <si>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Out-of-School – Indirect:</t>
    </r>
    <r>
      <rPr>
        <sz val="9"/>
        <color theme="1"/>
        <rFont val="Times New Roman"/>
        <family val="1"/>
      </rPr>
      <t xml:space="preserve"> Includes the allowable costs defined in 2 CFR 200.414 as applicable.</t>
    </r>
  </si>
  <si>
    <r>
      <rPr>
        <u/>
        <sz val="9"/>
        <color theme="1"/>
        <rFont val="Times New Roman"/>
        <family val="1"/>
      </rPr>
      <t>Adult -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adults.  </t>
    </r>
  </si>
  <si>
    <r>
      <rPr>
        <u/>
        <sz val="9"/>
        <color theme="1"/>
        <rFont val="Times New Roman"/>
        <family val="1"/>
      </rPr>
      <t>Adult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adults.</t>
    </r>
  </si>
  <si>
    <r>
      <rPr>
        <u/>
        <sz val="9"/>
        <color theme="1"/>
        <rFont val="Times New Roman"/>
        <family val="1"/>
      </rPr>
      <t>Adult - Other Program Costs:</t>
    </r>
    <r>
      <rPr>
        <sz val="9"/>
        <color theme="1"/>
        <rFont val="Times New Roman"/>
        <family val="1"/>
      </rPr>
      <t xml:space="preserve">  All other program costs related to providing services to adult participants not elsewhere classified.</t>
    </r>
  </si>
  <si>
    <r>
      <rPr>
        <u/>
        <sz val="9"/>
        <color theme="1"/>
        <rFont val="Times New Roman"/>
        <family val="1"/>
      </rPr>
      <t>Occupational Skills Training ITAs:</t>
    </r>
    <r>
      <rPr>
        <sz val="9"/>
        <color theme="1"/>
        <rFont val="Times New Roman"/>
        <family val="1"/>
      </rPr>
      <t xml:space="preserve">  All payments made to a training institution or training provider for occupational classroom training authorized pursuant to an Individual Training Account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</si>
  <si>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</si>
  <si>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</si>
  <si>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r>
      <rPr>
        <u/>
        <sz val="9"/>
        <color theme="1"/>
        <rFont val="Times New Roman"/>
        <family val="1"/>
      </rPr>
      <t>Customized Training:</t>
    </r>
    <r>
      <rPr>
        <sz val="9"/>
        <color theme="1"/>
        <rFont val="Times New Roman"/>
        <family val="1"/>
      </rPr>
      <t xml:space="preserve">  Costs associated with training that is used to meet the special requirements of an employer or group of employers, conducted with a commitment by the employer to employ all individuals upon successful completion of training (20 CFR § 680.760).</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</si>
  <si>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</si>
  <si>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r>
      <rPr>
        <u/>
        <sz val="9"/>
        <color theme="1"/>
        <rFont val="Times New Roman"/>
        <family val="1"/>
      </rPr>
      <t>Transitional Jobs:</t>
    </r>
    <r>
      <rPr>
        <sz val="9"/>
        <color theme="1"/>
        <rFont val="Times New Roman"/>
        <family val="1"/>
      </rPr>
      <t xml:space="preserve">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(WIOA Section 134 (d)(5)).</t>
    </r>
  </si>
  <si>
    <r>
      <rPr>
        <u/>
        <sz val="9"/>
        <color theme="1"/>
        <rFont val="Times New Roman"/>
        <family val="1"/>
      </rPr>
      <t>Incumbent Worker Training:</t>
    </r>
    <r>
      <rPr>
        <sz val="9"/>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t>
    </r>
  </si>
  <si>
    <r>
      <rPr>
        <u/>
        <sz val="9"/>
        <color theme="1"/>
        <rFont val="Times New Roman"/>
        <family val="1"/>
      </rPr>
      <t>Adult – Indirect:</t>
    </r>
    <r>
      <rPr>
        <sz val="9"/>
        <color theme="1"/>
        <rFont val="Times New Roman"/>
        <family val="1"/>
      </rPr>
      <t xml:space="preserve"> Includes the allowable costs defined in 2 CFR 200.414 as applicable.</t>
    </r>
  </si>
  <si>
    <r>
      <rPr>
        <u/>
        <sz val="9"/>
        <color theme="1"/>
        <rFont val="Times New Roman"/>
        <family val="1"/>
      </rPr>
      <t>Dislocated Worker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dislocated workers. </t>
    </r>
  </si>
  <si>
    <r>
      <rPr>
        <u/>
        <sz val="9"/>
        <color theme="1"/>
        <rFont val="Times New Roman"/>
        <family val="1"/>
      </rPr>
      <t xml:space="preserve">Dislocated Worker - Fringe Benefits: </t>
    </r>
    <r>
      <rPr>
        <sz val="9"/>
        <color theme="1"/>
        <rFont val="Times New Roman"/>
        <family val="1"/>
      </rPr>
      <t>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dislocated workers.</t>
    </r>
  </si>
  <si>
    <r>
      <rPr>
        <u/>
        <sz val="9"/>
        <color theme="1"/>
        <rFont val="Times New Roman"/>
        <family val="1"/>
      </rPr>
      <t xml:space="preserve">Dislocated Worker - Other Program Costs: </t>
    </r>
    <r>
      <rPr>
        <sz val="9"/>
        <color theme="1"/>
        <rFont val="Times New Roman"/>
        <family val="1"/>
      </rPr>
      <t xml:space="preserve"> All other program costs related to providing services to dislocated worker participants not elsewhere classified.</t>
    </r>
  </si>
  <si>
    <r>
      <t>Dislocated Worker – Indirect:</t>
    </r>
    <r>
      <rPr>
        <sz val="9"/>
        <color theme="1"/>
        <rFont val="Times New Roman"/>
        <family val="1"/>
      </rPr>
      <t xml:space="preserve"> Includes the allowable costs defined in 2 CFR 200.414 as applicable.</t>
    </r>
  </si>
  <si>
    <t>REGISTRANT WORKSHEET</t>
  </si>
  <si>
    <t>Complete this worksheet by projecting the number of registrants that will be provided individual career services and training services in each training category during the program year.  Note that these categories may include duplicate counts.  (For example, an adult registrant may require remedial training, training through an ITA, and a transitional job before they are placed in permanent employment).</t>
  </si>
  <si>
    <t>Adult and Dislocated Worker</t>
  </si>
  <si>
    <r>
      <rPr>
        <u/>
        <sz val="9"/>
        <color theme="1"/>
        <rFont val="Times New Roman"/>
        <family val="1"/>
      </rPr>
      <t>Prior Year(s) Registrants (carry-over):</t>
    </r>
    <r>
      <rPr>
        <sz val="9"/>
        <color theme="1"/>
        <rFont val="Times New Roman"/>
        <family val="1"/>
      </rPr>
      <t xml:space="preserve">  The number of registrants that were provided in previous program years that will also be carried over and provided services in the current program year.</t>
    </r>
  </si>
  <si>
    <r>
      <rPr>
        <u/>
        <sz val="9"/>
        <color theme="1"/>
        <rFont val="Times New Roman"/>
        <family val="1"/>
      </rPr>
      <t>Individual Career Services:</t>
    </r>
    <r>
      <rPr>
        <sz val="9"/>
        <color theme="1"/>
        <rFont val="Times New Roman"/>
        <family val="1"/>
      </rPr>
      <t xml:space="preserve">  The number of planned registrants that will receive individual career services (Program Activity Codes 410, 411, 423, 465, 466, 467, 468, 469, 471, 472, 473, 476, 486, 497, 804, 805, 816, 817, 818, 819, 820, and 821).</t>
    </r>
  </si>
  <si>
    <r>
      <rPr>
        <u/>
        <sz val="9"/>
        <color theme="1"/>
        <rFont val="Times New Roman"/>
        <family val="1"/>
      </rPr>
      <t>Work Experience / Internships:</t>
    </r>
    <r>
      <rPr>
        <sz val="9"/>
        <color theme="1"/>
        <rFont val="Times New Roman"/>
        <family val="1"/>
      </rPr>
      <t xml:space="preserve">  The planned number of registrants that will receive work experience services (Program Activity Codes 445, 446, and 457).</t>
    </r>
  </si>
  <si>
    <r>
      <rPr>
        <u/>
        <sz val="9"/>
        <color theme="1"/>
        <rFont val="Times New Roman"/>
        <family val="1"/>
      </rPr>
      <t xml:space="preserve">Training Services: </t>
    </r>
    <r>
      <rPr>
        <sz val="9"/>
        <color theme="1"/>
        <rFont val="Times New Roman"/>
        <family val="1"/>
      </rPr>
      <t xml:space="preserve"> The planned number of registrants that will receive training services.  This should be an unduplicated count of customers in the categories listed in the subcategories below.</t>
    </r>
  </si>
  <si>
    <r>
      <rPr>
        <u/>
        <sz val="9"/>
        <color theme="1"/>
        <rFont val="Times New Roman"/>
        <family val="1"/>
      </rPr>
      <t>Individual Training Accounts:</t>
    </r>
    <r>
      <rPr>
        <sz val="9"/>
        <color theme="1"/>
        <rFont val="Times New Roman"/>
        <family val="1"/>
      </rPr>
      <t xml:space="preserve">  The planned number of registrants that will receive training through ITAs (Program Activity Codes 421, 424, 425, 426, 428, 429, 435, 436, 437, 443, and 814 that are marked as ITA funded training on the Select Training Type screen).</t>
    </r>
  </si>
  <si>
    <r>
      <rPr>
        <u/>
        <sz val="9"/>
        <color theme="1"/>
        <rFont val="Times New Roman"/>
        <family val="1"/>
      </rPr>
      <t>Non-ITA Training:</t>
    </r>
    <r>
      <rPr>
        <sz val="9"/>
        <color theme="1"/>
        <rFont val="Times New Roman"/>
        <family val="1"/>
      </rPr>
      <t xml:space="preserve">  The planned number of registrants that will receive training that is not funded through an Individual Training Account (Program Activity Codes 421, 424, 425, 426, 428, 429, 431, 435, 436, 437, 443, 814, and 815 that are not marked as ITA funded training on the Select Training Type screen).</t>
    </r>
  </si>
  <si>
    <r>
      <rPr>
        <u/>
        <sz val="9"/>
        <color theme="1"/>
        <rFont val="Times New Roman"/>
        <family val="1"/>
      </rPr>
      <t>Remedial / Pre-Vocational Training:</t>
    </r>
    <r>
      <rPr>
        <sz val="9"/>
        <color theme="1"/>
        <rFont val="Times New Roman"/>
        <family val="1"/>
      </rPr>
      <t xml:space="preserve">  The planned number of registrants that will receive remedial and/or pre-vocational training (Program Activity Codes 433, 434, and 813).</t>
    </r>
  </si>
  <si>
    <r>
      <rPr>
        <u/>
        <sz val="9"/>
        <rFont val="Times New Roman"/>
        <family val="1"/>
      </rPr>
      <t xml:space="preserve">Work-Based Training: </t>
    </r>
    <r>
      <rPr>
        <sz val="9"/>
        <rFont val="Times New Roman"/>
        <family val="1"/>
      </rPr>
      <t xml:space="preserve"> The planned number of registrants that will receive work-based training services.  This should be an unduplicated count of customers in the categories listed in the subcategories below.</t>
    </r>
  </si>
  <si>
    <r>
      <rPr>
        <u/>
        <sz val="9"/>
        <color theme="1"/>
        <rFont val="Times New Roman"/>
        <family val="1"/>
      </rPr>
      <t>On-the-Job Training:</t>
    </r>
    <r>
      <rPr>
        <sz val="9"/>
        <color theme="1"/>
        <rFont val="Times New Roman"/>
        <family val="1"/>
      </rPr>
      <t xml:space="preserve">  The number of planned registrants that will receive on-the-job training services (Program Activity Codes 440 and 441).</t>
    </r>
  </si>
  <si>
    <r>
      <rPr>
        <u/>
        <sz val="9"/>
        <color theme="1"/>
        <rFont val="Times New Roman"/>
        <family val="1"/>
      </rPr>
      <t>Customized Training:</t>
    </r>
    <r>
      <rPr>
        <sz val="9"/>
        <color theme="1"/>
        <rFont val="Times New Roman"/>
        <family val="1"/>
      </rPr>
      <t xml:space="preserve">  The number of planned registrants that will receive customized training services (Program Activity Code 442).</t>
    </r>
  </si>
  <si>
    <r>
      <rPr>
        <u/>
        <sz val="9"/>
        <color theme="1"/>
        <rFont val="Times New Roman"/>
        <family val="1"/>
      </rPr>
      <t>Transitional Jobs:</t>
    </r>
    <r>
      <rPr>
        <sz val="9"/>
        <color theme="1"/>
        <rFont val="Times New Roman"/>
        <family val="1"/>
      </rPr>
      <t xml:space="preserve">  The number of planned registrants that will receive transitional jobs services (Program Activity Code 812).</t>
    </r>
  </si>
  <si>
    <r>
      <rPr>
        <u/>
        <sz val="9"/>
        <rFont val="Times New Roman"/>
        <family val="1"/>
      </rPr>
      <t xml:space="preserve">Supportive Services: </t>
    </r>
    <r>
      <rPr>
        <sz val="9"/>
        <rFont val="Times New Roman"/>
        <family val="1"/>
      </rPr>
      <t xml:space="preserve"> The number of planned registrants that will receive supportive services (Program Activity Codes 488, 490, 491, 492, 493, 494, and 498).</t>
    </r>
  </si>
  <si>
    <t>Youth</t>
  </si>
  <si>
    <t>Prior Year(s) Registrants (carry-over):  The number of registrants that were provided in previous program years that will also be carried over and provided services in the current program year.</t>
  </si>
  <si>
    <r>
      <rPr>
        <u/>
        <sz val="9"/>
        <rFont val="Times New Roman"/>
        <family val="1"/>
      </rPr>
      <t xml:space="preserve">Academic Learning Services: </t>
    </r>
    <r>
      <rPr>
        <sz val="9"/>
        <rFont val="Times New Roman"/>
        <family val="1"/>
      </rPr>
      <t xml:space="preserve"> The planned number of registrants that will receive academic learning services.  This should be an unduplicated count of customers in the categories listed in the subcategories below.</t>
    </r>
  </si>
  <si>
    <r>
      <rPr>
        <u/>
        <sz val="9"/>
        <color theme="1"/>
        <rFont val="Times New Roman"/>
        <family val="1"/>
      </rPr>
      <t>Individual Training Accounts:</t>
    </r>
    <r>
      <rPr>
        <sz val="9"/>
        <color theme="1"/>
        <rFont val="Times New Roman"/>
        <family val="1"/>
      </rPr>
      <t xml:space="preserve">  The planned number of registrants that will receive training through ITAs (Program Activity Codes 423, 424, 425, 426, 435, 436, 437, and 438 that are marked as ITA funded training on the Select Training Type screen).</t>
    </r>
  </si>
  <si>
    <r>
      <rPr>
        <u/>
        <sz val="9"/>
        <color theme="1"/>
        <rFont val="Times New Roman"/>
        <family val="1"/>
      </rPr>
      <t>Non-ITA Training:</t>
    </r>
    <r>
      <rPr>
        <sz val="9"/>
        <color theme="1"/>
        <rFont val="Times New Roman"/>
        <family val="1"/>
      </rPr>
      <t xml:space="preserve">  The planned number of registrants that will receive training that is not funded through an Individual Training Account (Program Activity Codes 423, 424, 425, 426, 435, 436, 437, and 438 that are not marked as ITA funded training on the Select Training Type screen).</t>
    </r>
  </si>
  <si>
    <r>
      <rPr>
        <u/>
        <sz val="9"/>
        <color theme="1"/>
        <rFont val="Times New Roman"/>
        <family val="1"/>
      </rPr>
      <t>Remedial / Pre-Vocational Training:</t>
    </r>
    <r>
      <rPr>
        <sz val="9"/>
        <color theme="1"/>
        <rFont val="Times New Roman"/>
        <family val="1"/>
      </rPr>
      <t xml:space="preserve">  The planned number of registrants that will receive remedial and/or pre-vocational training (Program Activity Code 433).</t>
    </r>
  </si>
  <si>
    <r>
      <rPr>
        <u/>
        <sz val="9"/>
        <color theme="1"/>
        <rFont val="Times New Roman"/>
        <family val="1"/>
      </rPr>
      <t>Other:</t>
    </r>
    <r>
      <rPr>
        <sz val="9"/>
        <color theme="1"/>
        <rFont val="Times New Roman"/>
        <family val="1"/>
      </rPr>
      <t xml:space="preserve">  The planned number of registrants that will receive other academic learning services (Program Activity Codes 410, 422, 428, 429, 431, 434, 439, 474, 475, 477, 478, 482, 496, 497, 806, 807, and 824).</t>
    </r>
  </si>
  <si>
    <r>
      <rPr>
        <u/>
        <sz val="9"/>
        <rFont val="Times New Roman"/>
        <family val="1"/>
      </rPr>
      <t>Work-Related Services:</t>
    </r>
    <r>
      <rPr>
        <sz val="9"/>
        <rFont val="Times New Roman"/>
        <family val="1"/>
      </rPr>
      <t xml:space="preserve">  The planned number of registrants that will receive work-related services.  This should be an unduplicated count of customers in the categories listed in the subcategories below.</t>
    </r>
  </si>
  <si>
    <r>
      <rPr>
        <u/>
        <sz val="9"/>
        <color theme="1"/>
        <rFont val="Times New Roman"/>
        <family val="1"/>
      </rPr>
      <t>Work Experience / Internships:</t>
    </r>
    <r>
      <rPr>
        <sz val="9"/>
        <color theme="1"/>
        <rFont val="Times New Roman"/>
        <family val="1"/>
      </rPr>
      <t xml:space="preserve">  The planned number of registrants that will receive work experience / internships (Program Activity Codes 445, 446, and 457).</t>
    </r>
  </si>
  <si>
    <r>
      <rPr>
        <u/>
        <sz val="9"/>
        <color theme="1"/>
        <rFont val="Times New Roman"/>
        <family val="1"/>
      </rPr>
      <t>Pre-Apprenticeship / Apprenticeship:</t>
    </r>
    <r>
      <rPr>
        <sz val="9"/>
        <color theme="1"/>
        <rFont val="Times New Roman"/>
        <family val="1"/>
      </rPr>
      <t xml:space="preserve">  The number of planned registrants that will receive pre-apprenticeship / apprenticeship services (Program Activity Codes 421 and 741).</t>
    </r>
  </si>
  <si>
    <r>
      <rPr>
        <u/>
        <sz val="9"/>
        <color theme="1"/>
        <rFont val="Times New Roman"/>
        <family val="1"/>
      </rPr>
      <t>Other:</t>
    </r>
    <r>
      <rPr>
        <sz val="9"/>
        <color theme="1"/>
        <rFont val="Times New Roman"/>
        <family val="1"/>
      </rPr>
      <t xml:space="preserve">  The planned number of registrants that will receive other work-related services (Program Activity Codes 410, 411, 465, 466, 467, 471, 472, 473, 474, 475, 477, 481, 496, 497, 715, and 794)</t>
    </r>
  </si>
  <si>
    <r>
      <rPr>
        <u/>
        <sz val="9"/>
        <rFont val="Times New Roman"/>
        <family val="1"/>
      </rPr>
      <t>Supportive Services:</t>
    </r>
    <r>
      <rPr>
        <sz val="9"/>
        <rFont val="Times New Roman"/>
        <family val="1"/>
      </rPr>
      <t xml:space="preserve">  The number of planned registrants that will receive supportive services (Program Activity Codes 490, 491, 492, 493, 494, and 498).</t>
    </r>
  </si>
  <si>
    <t xml:space="preserve">STATE OF ILLINOIS </t>
  </si>
  <si>
    <t>UNIFORM GRANT BUDGET TEMPLATE</t>
  </si>
  <si>
    <t>Commerce &amp; Economic Opportunity</t>
  </si>
  <si>
    <t>Organization Name:</t>
  </si>
  <si>
    <t>DUNS#</t>
  </si>
  <si>
    <t>NOFO #</t>
  </si>
  <si>
    <t>please complete cells A2, B2, C2, A3, B3, &amp; C3</t>
  </si>
  <si>
    <t xml:space="preserve">CSFA Number: </t>
  </si>
  <si>
    <t>CSFA Description:</t>
  </si>
  <si>
    <t>Fiscal Year:</t>
  </si>
  <si>
    <t>S E C T I O N   A   -- STATE OF ILLINOIS FUNDS</t>
  </si>
  <si>
    <t>Grant Number from Section A</t>
  </si>
  <si>
    <t>please enter grant number in cell C4</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</si>
  <si>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</si>
  <si>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</si>
  <si>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</si>
  <si>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</si>
  <si>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</si>
  <si>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</si>
  <si>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</si>
  <si>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1A. Admin - Personnel</t>
  </si>
  <si>
    <t>1B. Youth I/S - Personnel</t>
  </si>
  <si>
    <t>1C. Youth O/S - Personnel</t>
  </si>
  <si>
    <t>1D. Adult - Personnel</t>
  </si>
  <si>
    <t>1E. Dislocated Worker - Personnel</t>
  </si>
  <si>
    <t>2A. Admin - Fringe Benefits</t>
  </si>
  <si>
    <t>2B. Youth I/S - Fringe Benefits</t>
  </si>
  <si>
    <t>2C. Youth O/S - Fringe Benefits</t>
  </si>
  <si>
    <t>2D. Adult - Fringe Benefits</t>
  </si>
  <si>
    <t>2E. Dislocated Work - Fringe Benefits</t>
  </si>
  <si>
    <t>3. Travel</t>
  </si>
  <si>
    <t>4. Equipment</t>
  </si>
  <si>
    <t>5. Supplies</t>
  </si>
  <si>
    <t>6. Contractual Services &amp; Subawards</t>
  </si>
  <si>
    <t>200.318 &amp; 200.92</t>
  </si>
  <si>
    <t xml:space="preserve">7. Consultant (Professional Services) </t>
  </si>
  <si>
    <t>8. Construction</t>
  </si>
  <si>
    <t>9. Occupancy (Rent &amp; Utilities)</t>
  </si>
  <si>
    <t xml:space="preserve">10. Research &amp; Development (R&amp;D) </t>
  </si>
  <si>
    <t>11. Telecommunications</t>
  </si>
  <si>
    <t>12. Training &amp; Education</t>
  </si>
  <si>
    <t>13. Direct Administrative costs</t>
  </si>
  <si>
    <t xml:space="preserve">200.413 ( c) </t>
  </si>
  <si>
    <t>14. Miscellaneous Costs</t>
  </si>
  <si>
    <t>15. A Admin - Other Administration</t>
  </si>
  <si>
    <t xml:space="preserve">  B1. Youth I/S Other Program Costs</t>
  </si>
  <si>
    <t>B2. Youth I/S - Direct Training Cost</t>
  </si>
  <si>
    <t>B3. Youth I/S - Work Based Training</t>
  </si>
  <si>
    <t>C1. Youth O/S - Other Program Costs</t>
  </si>
  <si>
    <t>C2. O/S - Direct Training Costs</t>
  </si>
  <si>
    <t>C3. Youth O/S - Work Based Training</t>
  </si>
  <si>
    <t>D1. Adult - Other Program Costs</t>
  </si>
  <si>
    <t>D2. Adult - Direct Training Costs</t>
  </si>
  <si>
    <t>D3. Adult - Work Based Training</t>
  </si>
  <si>
    <t>E1. Dislocated Worker - Other Program Costs</t>
  </si>
  <si>
    <t>E2. Dislocated Worker - Direct Training Costs</t>
  </si>
  <si>
    <t>E3. Dislocated Worker - Work Based Training</t>
  </si>
  <si>
    <t>16. Total Direct Costs (lines 1-15)</t>
  </si>
  <si>
    <t>17A.  Indirect Costs* (see below) Admin</t>
  </si>
  <si>
    <t>Rate: __________  %  Base:______________________</t>
  </si>
  <si>
    <t>17B.  Indirect Costs* (see below) Youth I/S</t>
  </si>
  <si>
    <t>17C.  Indirect Costs* (see below) Youth O/S</t>
  </si>
  <si>
    <t>17D.  Indirect Costs* (see below) Adult</t>
  </si>
  <si>
    <t>17E.  Indirect Costs* (see below) Dislocated Worker</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</si>
  <si>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</si>
  <si>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</si>
  <si>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</si>
  <si>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</si>
  <si>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</si>
  <si>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</si>
  <si>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</si>
  <si>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</si>
  <si>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</si>
  <si>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</si>
  <si>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</si>
  <si>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</si>
  <si>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</si>
  <si>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</si>
  <si>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</si>
  <si>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</si>
  <si>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</si>
  <si>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</si>
  <si>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</si>
  <si>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</si>
  <si>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</si>
  <si>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</si>
  <si>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</si>
  <si>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The Restricted Indirect Cost Rate is _________%</t>
  </si>
  <si>
    <t>5)</t>
  </si>
  <si>
    <t xml:space="preserve">Basic Negotiated Indirect Cost Rate Agreement information if Option (1) or (2a) is selected </t>
  </si>
  <si>
    <t xml:space="preserve"> Period Covered by the NICRA:  From:  ___________________  To: _________________(mm/dd/yyyy)</t>
  </si>
  <si>
    <t xml:space="preserve"> The Indirect Cost Rate is   ______________%    The Distribution Base is: _________________________</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</si>
  <si>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</si>
  <si>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</si>
  <si>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</si>
  <si>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</si>
  <si>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</si>
  <si>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Approving Federal/State agency (please specify):  __________________________________________</t>
  </si>
  <si>
    <t>content in rows 1 to 3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</si>
  <si>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</si>
  <si>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</si>
  <si>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</si>
  <si>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</si>
  <si>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</si>
  <si>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</si>
  <si>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</si>
  <si>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</si>
  <si>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18. Total Costs NON -State Grant Funds  (16 &amp;17) </t>
  </si>
  <si>
    <t>PY17 WIOA Grant Budget Lines</t>
  </si>
  <si>
    <t xml:space="preserve">Indirect Cost Rate = </t>
  </si>
  <si>
    <t>GATA Line</t>
  </si>
  <si>
    <t>Description</t>
  </si>
  <si>
    <t>Total Costs</t>
  </si>
  <si>
    <t>Direct Cost Base Exclusions</t>
  </si>
  <si>
    <t>Direct Cost Base</t>
  </si>
  <si>
    <t>Notes</t>
  </si>
  <si>
    <t>1A</t>
  </si>
  <si>
    <t>ADMIN - PERSONNEL</t>
  </si>
  <si>
    <t>2A</t>
  </si>
  <si>
    <t>ADMIN - FRINGE BENEFITS</t>
  </si>
  <si>
    <t>15A</t>
  </si>
  <si>
    <t>ADMIN - OTHER ADMINISTRATION</t>
  </si>
  <si>
    <t>ADMIN - TRAVEL</t>
  </si>
  <si>
    <t>ADMIN - EQUIPMENT</t>
  </si>
  <si>
    <t>ADMIN - SUPPLIES</t>
  </si>
  <si>
    <t>ADMIN - CONTRACTUAL AND SUBAWARDS</t>
  </si>
  <si>
    <t>ADMIN - CONSULTANT</t>
  </si>
  <si>
    <t>ADMIN - OCCUPANCY</t>
  </si>
  <si>
    <t>ADMIN - TELECOMMUNICATIONS</t>
  </si>
  <si>
    <t>ADMIN - TRAINING AND EDUCATION (STAFF)</t>
  </si>
  <si>
    <t>17A</t>
  </si>
  <si>
    <t>ADMIN - INDIRECT</t>
  </si>
  <si>
    <t>10XX</t>
  </si>
  <si>
    <t>Total ADMIN</t>
  </si>
  <si>
    <t>1B</t>
  </si>
  <si>
    <t>YOUTH I/S - PERSONNEL</t>
  </si>
  <si>
    <t>2B</t>
  </si>
  <si>
    <t>YOUTH I/S - FRINGE BENEFITS</t>
  </si>
  <si>
    <t>15B1</t>
  </si>
  <si>
    <t>YOUTH I/S - OTHER PROGRAM COSTS</t>
  </si>
  <si>
    <t>YIS - TRAVEL</t>
  </si>
  <si>
    <t>YIS - EQUIPMENT</t>
  </si>
  <si>
    <t>YIS - SUPPLIES</t>
  </si>
  <si>
    <t>YIS - CONTRACTUAL AND SUBAWARDS</t>
  </si>
  <si>
    <t>YIS - CONSULTANT</t>
  </si>
  <si>
    <t>YIS - OCCUPANCY</t>
  </si>
  <si>
    <t>YIS - TELECOMMUNICATIONS</t>
  </si>
  <si>
    <t>YIS - TRAINING AND EDUCATION (STAFF)</t>
  </si>
  <si>
    <t>15B2</t>
  </si>
  <si>
    <t>YOUTH I/S - DIRECT TRAINING COST</t>
  </si>
  <si>
    <t>Occupational Skills Training ITA</t>
  </si>
  <si>
    <t>Occupational Skills Training Other</t>
  </si>
  <si>
    <t>Remedial/Pre-Vocational Training</t>
  </si>
  <si>
    <t>WIOA Pay for Performance Contracts</t>
  </si>
  <si>
    <t>Supportive Services</t>
  </si>
  <si>
    <t>15B3</t>
  </si>
  <si>
    <t>YOUTH I/S - WORK BASED TRAINING</t>
  </si>
  <si>
    <t>Work Experience/Internships</t>
  </si>
  <si>
    <t>On-the-Job Training</t>
  </si>
  <si>
    <t>21XX</t>
  </si>
  <si>
    <t>TOTAL I/S TRAINING</t>
  </si>
  <si>
    <t>17B</t>
  </si>
  <si>
    <t>YOUTH I/S - INDIRECT</t>
  </si>
  <si>
    <t>2XXX</t>
  </si>
  <si>
    <t>TOTAL YOUTH I/S</t>
  </si>
  <si>
    <t>1C</t>
  </si>
  <si>
    <t>YOUTH O/S - PERSONNEL</t>
  </si>
  <si>
    <t>2C</t>
  </si>
  <si>
    <t>YOUTH O/S - FRINGE BENEFITS</t>
  </si>
  <si>
    <t>15C1</t>
  </si>
  <si>
    <t>YOUTH O/S - OTHER PROGRAM COSTS</t>
  </si>
  <si>
    <t>YOS - TRAVEL</t>
  </si>
  <si>
    <t>YOS - EQUIPMENT</t>
  </si>
  <si>
    <t>YOS - SUPPLIES</t>
  </si>
  <si>
    <t>YOS - CONTRACTUAL AND SUBAWARDS</t>
  </si>
  <si>
    <t>YOS - CONSULTANT</t>
  </si>
  <si>
    <t>YOS - OCCUPANCY</t>
  </si>
  <si>
    <t>YOS - TELECOMMUNICATIONS</t>
  </si>
  <si>
    <t>YOS - TRAINING AND EDUCATION (STAFF)</t>
  </si>
  <si>
    <t>15C2</t>
  </si>
  <si>
    <t>15C3</t>
  </si>
  <si>
    <t>YOUTH O/S - WORK BASED TRAINING</t>
  </si>
  <si>
    <t>31XX</t>
  </si>
  <si>
    <t>TOTAL YOUTH O/S TRAINING</t>
  </si>
  <si>
    <t>17C</t>
  </si>
  <si>
    <t>YOUTH O/S - INDIRECT</t>
  </si>
  <si>
    <t>3XXX</t>
  </si>
  <si>
    <t>TOTAL YOUTH O/S</t>
  </si>
  <si>
    <t>1D</t>
  </si>
  <si>
    <t>ADULT - PERSONNEL</t>
  </si>
  <si>
    <t>2D</t>
  </si>
  <si>
    <t>ADULT - FRINGE BENEFITS</t>
  </si>
  <si>
    <t>15D1</t>
  </si>
  <si>
    <t xml:space="preserve">ADULT - OTHER PROGRAM COSTS </t>
  </si>
  <si>
    <t>ADULT - TRAVEL</t>
  </si>
  <si>
    <t>ADULT - EQUIPMENT</t>
  </si>
  <si>
    <t>ADULT - SUPPLIES</t>
  </si>
  <si>
    <t>ADULT - CONTRACTUAL AND SUBAWARDS</t>
  </si>
  <si>
    <t>ADULT - CONSULTANT</t>
  </si>
  <si>
    <t>ADULT - OCCUPANCY</t>
  </si>
  <si>
    <t>ADULT - TELECOMMUNICATIONS</t>
  </si>
  <si>
    <t>ADULT - TRAINING AND EDUCATION (STAFF)</t>
  </si>
  <si>
    <t>15D2</t>
  </si>
  <si>
    <t xml:space="preserve">ADULT - DIRECT TRAINING COSTS </t>
  </si>
  <si>
    <t>15D3</t>
  </si>
  <si>
    <t>ADULT - WORK BASED TRAINING</t>
  </si>
  <si>
    <t>Customized Training</t>
  </si>
  <si>
    <t>Transitional Jobs</t>
  </si>
  <si>
    <t>Incumbent Worker</t>
  </si>
  <si>
    <t>NONADD</t>
  </si>
  <si>
    <t>Incumbent Worker Match</t>
  </si>
  <si>
    <t>41XX</t>
  </si>
  <si>
    <t>TOTAL ADULT TRAINING</t>
  </si>
  <si>
    <t>17D</t>
  </si>
  <si>
    <t>ADULT - INDIRECT</t>
  </si>
  <si>
    <t>4XXX</t>
  </si>
  <si>
    <t>TOTAL ADULT</t>
  </si>
  <si>
    <t>1E</t>
  </si>
  <si>
    <t>DISLOCATED WRK - PERSONNEL</t>
  </si>
  <si>
    <t>2E</t>
  </si>
  <si>
    <t>DISLOCATED WRK - FRINGE BENEFITS</t>
  </si>
  <si>
    <t>15E1</t>
  </si>
  <si>
    <t xml:space="preserve">DISLOCATED WRK - OTHER PROGRAM COSTS </t>
  </si>
  <si>
    <t>DW - TRAVEL</t>
  </si>
  <si>
    <t>DW - EQUIPMENT</t>
  </si>
  <si>
    <t>DW - SUPPLIES</t>
  </si>
  <si>
    <t>DW - CONTRACTUAL AND SUBAWARDS</t>
  </si>
  <si>
    <t>DW - CONSULTANT</t>
  </si>
  <si>
    <t>DW - OCCUPANCY</t>
  </si>
  <si>
    <t>DW - TELECOMMUNICATIONS</t>
  </si>
  <si>
    <t>DW - TRAINING AND EDUCATION (STAFF)</t>
  </si>
  <si>
    <t>15E2</t>
  </si>
  <si>
    <t xml:space="preserve">DISLOCATED WRK - DIRECT TRAINING COSTS </t>
  </si>
  <si>
    <t>Pay for Performance Contracts</t>
  </si>
  <si>
    <t>15E3</t>
  </si>
  <si>
    <t>DIS WORKER - WORK BASED TRAINING</t>
  </si>
  <si>
    <t>51XX</t>
  </si>
  <si>
    <t>TOTAL DIS WORKER TRAINING</t>
  </si>
  <si>
    <t>17E</t>
  </si>
  <si>
    <t>DISLOCATED WRK - INDIRECT</t>
  </si>
  <si>
    <t>5XXX</t>
  </si>
  <si>
    <t>TOTAL DISLOCATED WORKER</t>
  </si>
  <si>
    <t>Comments: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</si>
  <si>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</si>
  <si>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</si>
  <si>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</si>
  <si>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</si>
  <si>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</si>
  <si>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</si>
  <si>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</si>
  <si>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</si>
  <si>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</si>
  <si>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</si>
  <si>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</si>
  <si>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</si>
  <si>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</si>
  <si>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</si>
  <si>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</si>
  <si>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</si>
  <si>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</si>
  <si>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</si>
  <si>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</si>
  <si>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</si>
  <si>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</si>
  <si>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</si>
  <si>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</si>
  <si>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</si>
  <si>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</si>
  <si>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</si>
  <si>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</si>
  <si>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</si>
  <si>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</si>
  <si>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</si>
  <si>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</si>
  <si>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</si>
  <si>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</si>
  <si>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</si>
  <si>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</si>
  <si>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</si>
  <si>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</si>
  <si>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</si>
  <si>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</si>
  <si>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</si>
  <si>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</si>
  <si>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</si>
  <si>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t>Section C</t>
    </r>
    <r>
      <rPr>
        <u/>
        <sz val="16"/>
        <color theme="1"/>
        <rFont val="Times New Roman"/>
        <family val="1"/>
      </rPr>
      <t xml:space="preserve"> - Budget Worksheet &amp; Narrative</t>
    </r>
  </si>
  <si>
    <r>
      <rPr>
        <b/>
        <sz val="10"/>
        <color theme="1"/>
        <rFont val="Times New Roman"/>
        <family val="1"/>
      </rPr>
      <t>1A).</t>
    </r>
    <r>
      <rPr>
        <b/>
        <u/>
        <sz val="10"/>
        <color theme="1"/>
        <rFont val="Times New Roman"/>
        <family val="1"/>
      </rPr>
      <t xml:space="preserve"> Admin -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</si>
  <si>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</si>
  <si>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 xml:space="preserve">Position </t>
  </si>
  <si>
    <t xml:space="preserve">Computation </t>
  </si>
  <si>
    <t xml:space="preserve">Cost </t>
  </si>
  <si>
    <t xml:space="preserve">Salary or Wage </t>
  </si>
  <si>
    <r>
      <t xml:space="preserve">Basis </t>
    </r>
    <r>
      <rPr>
        <sz val="8"/>
        <color theme="1"/>
        <rFont val="Times New Roman"/>
        <family val="1"/>
      </rPr>
      <t>(Yr./Mo./Hr.)</t>
    </r>
  </si>
  <si>
    <t xml:space="preserve">% of Time </t>
  </si>
  <si>
    <t xml:space="preserve">Length of time </t>
  </si>
  <si>
    <t>Length of time=# of units of Basis</t>
  </si>
  <si>
    <t>State Total</t>
  </si>
  <si>
    <t>You may change formula in Column H of this row to accommodate any rows you need to insert for items that add up to the State Total</t>
  </si>
  <si>
    <t xml:space="preserve">NON-State Total </t>
  </si>
  <si>
    <t>You may change formula in Column H of this row to accommodate any rows you need to insert for items that add up to the Non-State Total</t>
  </si>
  <si>
    <t xml:space="preserve">Admin - Personnel Narrative (State): </t>
  </si>
  <si>
    <t>Give a brief description of items that you are claiming</t>
  </si>
  <si>
    <t>Formula in Column H links to State Total Formula above</t>
  </si>
  <si>
    <r>
      <t xml:space="preserve">Admin - Personnel Narrative (Non-State) </t>
    </r>
    <r>
      <rPr>
        <i/>
        <sz val="10"/>
        <color theme="1"/>
        <rFont val="Times New Roman"/>
        <family val="1"/>
      </rPr>
      <t xml:space="preserve">i.e. "Match" or "Other Funding" </t>
    </r>
  </si>
  <si>
    <t>Formula in Column H links to Non-State Total Formula above</t>
  </si>
  <si>
    <t xml:space="preserve">Total Admin - Personnel </t>
  </si>
  <si>
    <t>Formula in Column H adds Narrative section totals</t>
  </si>
  <si>
    <t>WIOA PROGRAM FUNDING</t>
  </si>
  <si>
    <t>Workforce Area #:</t>
  </si>
  <si>
    <t>Program Year</t>
  </si>
  <si>
    <t>Grant Number:</t>
  </si>
  <si>
    <t>Grant Recipient:</t>
  </si>
  <si>
    <t>Contact Person:</t>
  </si>
  <si>
    <t>Date Submitted:</t>
  </si>
  <si>
    <t>Dislocated</t>
  </si>
  <si>
    <t>Adult</t>
  </si>
  <si>
    <t>Workers</t>
  </si>
  <si>
    <t>Total</t>
  </si>
  <si>
    <t>Original Allocations</t>
  </si>
  <si>
    <t>Supplemental Allocations</t>
  </si>
  <si>
    <t>Reallocated Funds</t>
  </si>
  <si>
    <t>Rescissions</t>
  </si>
  <si>
    <t>De-Obligation</t>
  </si>
  <si>
    <t>Total Allocations</t>
  </si>
  <si>
    <t xml:space="preserve">Administration </t>
  </si>
  <si>
    <t xml:space="preserve">      Programs</t>
  </si>
  <si>
    <t xml:space="preserve">      Program Fund Transfer</t>
  </si>
  <si>
    <t>Total Program Funding</t>
  </si>
  <si>
    <t xml:space="preserve">Total Funds Available </t>
  </si>
  <si>
    <t>WIOA BUDGETED COSTS</t>
  </si>
  <si>
    <t>1st Quarter</t>
  </si>
  <si>
    <t>4th Quarter</t>
  </si>
  <si>
    <t>Administration - Personnel</t>
  </si>
  <si>
    <t>Administration - Fringe Benefits</t>
  </si>
  <si>
    <t>Administration - Other Administration</t>
  </si>
  <si>
    <t>Administration - Indirect</t>
  </si>
  <si>
    <t xml:space="preserve">    Total Administration</t>
  </si>
  <si>
    <t>Youth In-School - Personnel</t>
  </si>
  <si>
    <t>Youth In-School - Fringe Benefits</t>
  </si>
  <si>
    <t>Youth In-School - Other Program Costs</t>
  </si>
  <si>
    <t>Youth In-School - Direct Training Cost</t>
  </si>
  <si>
    <t xml:space="preserve">    Remedial / Pre-Vocational Training</t>
  </si>
  <si>
    <t xml:space="preserve">    WIOA Pay for Performance Contracts</t>
  </si>
  <si>
    <t xml:space="preserve">    Supportive Services</t>
  </si>
  <si>
    <t>Youth In-School - Work Based Training</t>
  </si>
  <si>
    <t xml:space="preserve">    Work Experience / Internships</t>
  </si>
  <si>
    <t xml:space="preserve">    On-the-Job Training</t>
  </si>
  <si>
    <t>Youth In-School - Indirect</t>
  </si>
  <si>
    <t xml:space="preserve">     Total Youth In-School</t>
  </si>
  <si>
    <t>Youth Out of School - Personnel</t>
  </si>
  <si>
    <t>Youth Out of School - Fringe Benefits</t>
  </si>
  <si>
    <t>Youth Out of School - Other Program Costs</t>
  </si>
  <si>
    <t>Youth Out of School - Direct Training Cost</t>
  </si>
  <si>
    <t xml:space="preserve">    Occupational Skills Training ITAs</t>
  </si>
  <si>
    <t>Youth Out of School - Work Based Training</t>
  </si>
  <si>
    <t>Youth Out of School - Indirect</t>
  </si>
  <si>
    <t xml:space="preserve">     Total Youth Out of School</t>
  </si>
  <si>
    <t>Adult - Personnel</t>
  </si>
  <si>
    <t>Adult - Fringe Benefits</t>
  </si>
  <si>
    <t>Adult - Other Program Costs</t>
  </si>
  <si>
    <t>Adult - Direct Training Cost</t>
  </si>
  <si>
    <t>Adult - Work Based Training</t>
  </si>
  <si>
    <t xml:space="preserve">    Customized Training</t>
  </si>
  <si>
    <t xml:space="preserve">    Transitional Jobs</t>
  </si>
  <si>
    <t xml:space="preserve">    Incumbent Worker</t>
  </si>
  <si>
    <t>Adult - Indirect</t>
  </si>
  <si>
    <t xml:space="preserve">     Total Adult</t>
  </si>
  <si>
    <t>Dislocated Worker - Personnel</t>
  </si>
  <si>
    <t>Dislocated Worker - Fringe Benefits</t>
  </si>
  <si>
    <t>Dislocated Worker - Other Program Costs</t>
  </si>
  <si>
    <t>Dislocated Worker - Direct Training Cost</t>
  </si>
  <si>
    <t>Dislocated Worker - Work Based Training</t>
  </si>
  <si>
    <t>Dislocated Worker - Indirect</t>
  </si>
  <si>
    <t xml:space="preserve">     Total Dislocated Worker</t>
  </si>
  <si>
    <t>Budgeted Costs Total</t>
  </si>
  <si>
    <t>WIOA PROGRAM CUMULATIVE REGISTRANTS</t>
  </si>
  <si>
    <t xml:space="preserve"> Workforce Investment Area #:</t>
  </si>
  <si>
    <t xml:space="preserve"> Grant Recipient:</t>
  </si>
  <si>
    <t>PY:</t>
  </si>
  <si>
    <t>2nd Quarter</t>
  </si>
  <si>
    <t>3rd Quarter</t>
  </si>
  <si>
    <t>ADULT REGISTRANTS</t>
  </si>
  <si>
    <r>
      <t>1. Prior Year(s) Registrants</t>
    </r>
    <r>
      <rPr>
        <sz val="8"/>
        <rFont val="Arial"/>
        <family val="2"/>
      </rPr>
      <t xml:space="preserve"> (carry-over)</t>
    </r>
  </si>
  <si>
    <t>2. Individual Career Services</t>
  </si>
  <si>
    <t xml:space="preserve">   a. Work Experience / Internships</t>
  </si>
  <si>
    <t>3. Training Services</t>
  </si>
  <si>
    <t xml:space="preserve">   a. Individual Training Accounts</t>
  </si>
  <si>
    <t xml:space="preserve">   b. Non-ITA Training</t>
  </si>
  <si>
    <t xml:space="preserve">   c. Remedial / Pre-Vocational Training</t>
  </si>
  <si>
    <t>4. Work Based Training</t>
  </si>
  <si>
    <t xml:space="preserve">   a. On-the-Job Training</t>
  </si>
  <si>
    <t xml:space="preserve">   b. Customized Training</t>
  </si>
  <si>
    <t xml:space="preserve">   c. Transitional Jobs</t>
  </si>
  <si>
    <t>5. Supportive Services</t>
  </si>
  <si>
    <t>DISLOCATED WORKER REGISTRANTS</t>
  </si>
  <si>
    <t>YOUTH REGISTRANTS</t>
  </si>
  <si>
    <t>2. Academic Learning Services</t>
  </si>
  <si>
    <t xml:space="preserve">   d. Other</t>
  </si>
  <si>
    <t>3. Work Related Services</t>
  </si>
  <si>
    <t xml:space="preserve">   b. On-the-Job Training</t>
  </si>
  <si>
    <t xml:space="preserve">   c. Pre-Apprenticeship / Apprenticeship</t>
  </si>
  <si>
    <t>4. Supportive Services</t>
  </si>
  <si>
    <r>
      <rPr>
        <b/>
        <sz val="10"/>
        <color theme="1"/>
        <rFont val="Times New Roman"/>
        <family val="1"/>
      </rPr>
      <t>1B).</t>
    </r>
    <r>
      <rPr>
        <b/>
        <u/>
        <sz val="10"/>
        <color theme="1"/>
        <rFont val="Times New Roman"/>
        <family val="1"/>
      </rPr>
      <t xml:space="preserve"> Youth I/S -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</si>
  <si>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Youth I/S - Personnel Narrative (State): </t>
  </si>
  <si>
    <r>
      <t xml:space="preserve">Youth I/S - Personnel Narrative (Non-State) </t>
    </r>
    <r>
      <rPr>
        <i/>
        <sz val="10"/>
        <color theme="1"/>
        <rFont val="Times New Roman"/>
        <family val="1"/>
      </rPr>
      <t xml:space="preserve">i.e. "Match" or "Other Funding" </t>
    </r>
  </si>
  <si>
    <t xml:space="preserve">Total Youth I/S - Personnel </t>
  </si>
  <si>
    <r>
      <rPr>
        <b/>
        <sz val="10"/>
        <color theme="1"/>
        <rFont val="Times New Roman"/>
        <family val="1"/>
      </rPr>
      <t>1C).</t>
    </r>
    <r>
      <rPr>
        <b/>
        <u/>
        <sz val="10"/>
        <color theme="1"/>
        <rFont val="Times New Roman"/>
        <family val="1"/>
      </rPr>
      <t xml:space="preserve"> Youth O/S -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</si>
  <si>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Youth O/S - Personnel Narrative (State): </t>
  </si>
  <si>
    <r>
      <t xml:space="preserve">Youth O/S - Personnel Narrative (Non-State) </t>
    </r>
    <r>
      <rPr>
        <i/>
        <sz val="10"/>
        <color theme="1"/>
        <rFont val="Times New Roman"/>
        <family val="1"/>
      </rPr>
      <t xml:space="preserve">i.e. "Match" or "Other Funding" </t>
    </r>
  </si>
  <si>
    <t xml:space="preserve">Total Youth O/S - Personnel </t>
  </si>
  <si>
    <r>
      <rPr>
        <b/>
        <sz val="10"/>
        <color theme="1"/>
        <rFont val="Times New Roman"/>
        <family val="1"/>
      </rPr>
      <t>1D).</t>
    </r>
    <r>
      <rPr>
        <b/>
        <u/>
        <sz val="10"/>
        <color theme="1"/>
        <rFont val="Times New Roman"/>
        <family val="1"/>
      </rPr>
      <t xml:space="preserve"> Adult -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</si>
  <si>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Adult - Personnel Narrative (State): </t>
  </si>
  <si>
    <r>
      <t xml:space="preserve">Adult - Personnel Narrative (Non-State) </t>
    </r>
    <r>
      <rPr>
        <i/>
        <sz val="10"/>
        <color theme="1"/>
        <rFont val="Times New Roman"/>
        <family val="1"/>
      </rPr>
      <t xml:space="preserve">i.e. "Match" or "Other Funding" </t>
    </r>
  </si>
  <si>
    <t xml:space="preserve">Total Adult - Personnel </t>
  </si>
  <si>
    <r>
      <rPr>
        <b/>
        <sz val="10"/>
        <color theme="1"/>
        <rFont val="Times New Roman"/>
        <family val="1"/>
      </rPr>
      <t>1E).</t>
    </r>
    <r>
      <rPr>
        <b/>
        <u/>
        <sz val="10"/>
        <color theme="1"/>
        <rFont val="Times New Roman"/>
        <family val="1"/>
      </rPr>
      <t xml:space="preserve"> Dislocated Worker -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</si>
  <si>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Dislocated Worker - Personnel Narrative (State): </t>
  </si>
  <si>
    <r>
      <t xml:space="preserve">Dislocated Worker - Personnel Narrative (Non-State) </t>
    </r>
    <r>
      <rPr>
        <i/>
        <sz val="10"/>
        <color theme="1"/>
        <rFont val="Times New Roman"/>
        <family val="1"/>
      </rPr>
      <t xml:space="preserve">i.e. "Match" or "Other Funding" </t>
    </r>
  </si>
  <si>
    <t xml:space="preserve">Total Dislocated Worker - Personnel </t>
  </si>
  <si>
    <r>
      <t xml:space="preserve">2A). </t>
    </r>
    <r>
      <rPr>
        <b/>
        <u/>
        <sz val="10"/>
        <rFont val="Times New Roman"/>
        <family val="1"/>
      </rPr>
      <t>Admin -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</si>
  <si>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</si>
  <si>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</si>
  <si>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</si>
  <si>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</si>
  <si>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NON-State Total</t>
  </si>
  <si>
    <t xml:space="preserve">Admin - Fringe Benefits Narrative (State): </t>
  </si>
  <si>
    <r>
      <t xml:space="preserve">Admin - Fringe Benefits Narrative (Non-State) </t>
    </r>
    <r>
      <rPr>
        <i/>
        <sz val="10"/>
        <color theme="1"/>
        <rFont val="Times New Roman"/>
        <family val="1"/>
      </rPr>
      <t xml:space="preserve">i.e. "Match" or "Other Funding" </t>
    </r>
  </si>
  <si>
    <t>Total Admin - Fringe Benefits</t>
  </si>
  <si>
    <r>
      <t xml:space="preserve">2B). </t>
    </r>
    <r>
      <rPr>
        <b/>
        <u/>
        <sz val="10"/>
        <rFont val="Times New Roman"/>
        <family val="1"/>
      </rPr>
      <t>Youth I/S -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</si>
  <si>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Youth I/S - Fringe Benefits Narrative (State): </t>
  </si>
  <si>
    <r>
      <t xml:space="preserve">Youth I/S - Fringe Benefits Narrative (Non-State) </t>
    </r>
    <r>
      <rPr>
        <i/>
        <sz val="10"/>
        <color theme="1"/>
        <rFont val="Times New Roman"/>
        <family val="1"/>
      </rPr>
      <t xml:space="preserve">i.e. "Match" or "Other Funding" </t>
    </r>
  </si>
  <si>
    <t>Total Youth I/S - Fringe Benefits</t>
  </si>
  <si>
    <r>
      <t xml:space="preserve">2C). </t>
    </r>
    <r>
      <rPr>
        <b/>
        <u/>
        <sz val="10"/>
        <rFont val="Times New Roman"/>
        <family val="1"/>
      </rPr>
      <t>Youth O/S -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</si>
  <si>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Youth O/S - Fringe Benefits Narrative (State): </t>
  </si>
  <si>
    <r>
      <t xml:space="preserve">Youth O/S - Fringe Benefits Narrative (Non-State) </t>
    </r>
    <r>
      <rPr>
        <i/>
        <sz val="10"/>
        <color theme="1"/>
        <rFont val="Times New Roman"/>
        <family val="1"/>
      </rPr>
      <t xml:space="preserve">i.e. "Match" or "Other Funding" </t>
    </r>
  </si>
  <si>
    <t>Total Youth O/S - Fringe Benefits</t>
  </si>
  <si>
    <r>
      <t xml:space="preserve">2D). </t>
    </r>
    <r>
      <rPr>
        <b/>
        <u/>
        <sz val="10"/>
        <rFont val="Times New Roman"/>
        <family val="1"/>
      </rPr>
      <t>Adult -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</si>
  <si>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Adult - Fringe Benefits Narrative (State): </t>
  </si>
  <si>
    <r>
      <t xml:space="preserve">Adult - Fringe Benefits Narrative (Non-State) </t>
    </r>
    <r>
      <rPr>
        <i/>
        <sz val="10"/>
        <color theme="1"/>
        <rFont val="Times New Roman"/>
        <family val="1"/>
      </rPr>
      <t xml:space="preserve">i.e. "Match" or "Other Funding" </t>
    </r>
  </si>
  <si>
    <t>Total Adult - Fringe Benefits</t>
  </si>
  <si>
    <r>
      <t xml:space="preserve">2E). </t>
    </r>
    <r>
      <rPr>
        <b/>
        <u/>
        <sz val="10"/>
        <rFont val="Times New Roman"/>
        <family val="1"/>
      </rPr>
      <t>Dislocated Worker -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</si>
  <si>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Dislocated Worker - Fringe Benefits Narrative (State): </t>
  </si>
  <si>
    <r>
      <t xml:space="preserve">Dislocated Worker - Fringe Benefits Narrative (Non-State) </t>
    </r>
    <r>
      <rPr>
        <i/>
        <sz val="10"/>
        <color theme="1"/>
        <rFont val="Times New Roman"/>
        <family val="1"/>
      </rPr>
      <t xml:space="preserve">i.e. "Match" or "Other Funding" </t>
    </r>
  </si>
  <si>
    <t>Total Dislocated Worker - Fringe Benefits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</si>
  <si>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</si>
  <si>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</si>
  <si>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</si>
  <si>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</si>
  <si>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</si>
  <si>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17A. Admin-Indirect</t>
  </si>
  <si>
    <t>17B. Youth I/S - Indirect</t>
  </si>
  <si>
    <t>17C. Youth O/S - Indirect</t>
  </si>
  <si>
    <t>17D. Adult - Indirect</t>
  </si>
  <si>
    <t>17E. Dislocated Worker - Indirect</t>
  </si>
  <si>
    <t xml:space="preserve">     State Request In-School</t>
  </si>
  <si>
    <t xml:space="preserve">      Non-State Amount In-School</t>
  </si>
  <si>
    <t xml:space="preserve">     TOTAL PROJECT COSTS In-School</t>
  </si>
  <si>
    <t xml:space="preserve">     State Request Out-of-School</t>
  </si>
  <si>
    <t xml:space="preserve">      Non-State Amount Out-of-School</t>
  </si>
  <si>
    <t xml:space="preserve">     TOTAL PROJECT COSTS Out-of-School</t>
  </si>
  <si>
    <t xml:space="preserve">     State Request Other</t>
  </si>
  <si>
    <t xml:space="preserve">      Non-State Amount Other</t>
  </si>
  <si>
    <t xml:space="preserve">     TOTAL PROJECT COSTS Other</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</si>
  <si>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</si>
  <si>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</si>
  <si>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</si>
  <si>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</si>
  <si>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</si>
  <si>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</si>
  <si>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 Number</t>
  </si>
  <si>
    <t>Final Budget Amount Approved</t>
  </si>
  <si>
    <t xml:space="preserve">Program Approval Signature </t>
  </si>
  <si>
    <t>Date</t>
  </si>
  <si>
    <t xml:space="preserve">Fiscal &amp; Administrative Approval Signature </t>
  </si>
  <si>
    <t xml:space="preserve">Budget Revision Approved </t>
  </si>
  <si>
    <r>
      <rPr>
        <b/>
        <sz val="10"/>
        <color theme="1"/>
        <rFont val="Times New Roman"/>
        <family val="1"/>
      </rPr>
      <t xml:space="preserve">15A). </t>
    </r>
    <r>
      <rPr>
        <b/>
        <u/>
        <sz val="10"/>
        <color theme="1"/>
        <rFont val="Times New Roman"/>
        <family val="1"/>
      </rPr>
      <t>Admin - Other Administration</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</si>
  <si>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t xml:space="preserve">Description </t>
  </si>
  <si>
    <t xml:space="preserve">Quantity </t>
  </si>
  <si>
    <t xml:space="preserve">Basis </t>
  </si>
  <si>
    <t>You may change formula in Column G of this row to accommodate any rows you need to insert for items that add up to the State Total</t>
  </si>
  <si>
    <t>You may change formula in Column G of this row to accommodate any rows you need to insert for items that add up to the Non-State Total</t>
  </si>
  <si>
    <r>
      <rPr>
        <b/>
        <u/>
        <sz val="10"/>
        <color theme="1"/>
        <rFont val="Times New Roman"/>
        <family val="1"/>
      </rPr>
      <t>Admin - Other Administration</t>
    </r>
    <r>
      <rPr>
        <b/>
        <sz val="10"/>
        <color theme="1"/>
        <rFont val="Times New Roman"/>
        <family val="1"/>
      </rPr>
      <t xml:space="preserve"> Narrative (State): </t>
    </r>
  </si>
  <si>
    <t>Formula in Column G links to State Total Formula above</t>
  </si>
  <si>
    <r>
      <rPr>
        <b/>
        <u/>
        <sz val="10"/>
        <color theme="1"/>
        <rFont val="Times New Roman"/>
        <family val="1"/>
      </rPr>
      <t>Admin - Other Administration</t>
    </r>
    <r>
      <rPr>
        <b/>
        <sz val="10"/>
        <color theme="1"/>
        <rFont val="Times New Roman"/>
        <family val="1"/>
      </rPr>
      <t xml:space="preserve"> Narrative (Non-State) </t>
    </r>
    <r>
      <rPr>
        <i/>
        <sz val="10"/>
        <color theme="1"/>
        <rFont val="Times New Roman"/>
        <family val="1"/>
      </rPr>
      <t xml:space="preserve">i.e. "Match" or "Other Funding" </t>
    </r>
  </si>
  <si>
    <t>Formula in Column G links to Non-State Total Formula above</t>
  </si>
  <si>
    <r>
      <t xml:space="preserve">Total </t>
    </r>
    <r>
      <rPr>
        <b/>
        <i/>
        <u/>
        <sz val="11"/>
        <color theme="1"/>
        <rFont val="Times New Roman"/>
        <family val="1"/>
      </rPr>
      <t>Admin - Other Administration</t>
    </r>
  </si>
  <si>
    <t>Formula in Column G adds Narrative section totals</t>
  </si>
  <si>
    <r>
      <rPr>
        <b/>
        <sz val="10"/>
        <color theme="1"/>
        <rFont val="Times New Roman"/>
        <family val="1"/>
      </rPr>
      <t xml:space="preserve">15B1). </t>
    </r>
    <r>
      <rPr>
        <b/>
        <u/>
        <sz val="10"/>
        <color theme="1"/>
        <rFont val="Times New Roman"/>
        <family val="1"/>
      </rPr>
      <t>Youth I/S - 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</si>
  <si>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I/S - Other Program Costs</t>
    </r>
    <r>
      <rPr>
        <b/>
        <sz val="10"/>
        <color theme="1"/>
        <rFont val="Times New Roman"/>
        <family val="1"/>
      </rPr>
      <t xml:space="preserve"> Narrative (State): </t>
    </r>
  </si>
  <si>
    <r>
      <rPr>
        <b/>
        <u/>
        <sz val="10"/>
        <color theme="1"/>
        <rFont val="Times New Roman"/>
        <family val="1"/>
      </rPr>
      <t>Youth I/S - 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</si>
  <si>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I/S - Other Program Costs</t>
    </r>
  </si>
  <si>
    <r>
      <rPr>
        <b/>
        <sz val="10"/>
        <color theme="1"/>
        <rFont val="Times New Roman"/>
        <family val="1"/>
      </rPr>
      <t xml:space="preserve">15B2). </t>
    </r>
    <r>
      <rPr>
        <b/>
        <u/>
        <sz val="10"/>
        <color theme="1"/>
        <rFont val="Times New Roman"/>
        <family val="1"/>
      </rPr>
      <t>Youth I/S - 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</si>
  <si>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I/S - Direct Training Costs</t>
    </r>
    <r>
      <rPr>
        <b/>
        <sz val="10"/>
        <color theme="1"/>
        <rFont val="Times New Roman"/>
        <family val="1"/>
      </rPr>
      <t xml:space="preserve"> Narrative (State): </t>
    </r>
  </si>
  <si>
    <r>
      <rPr>
        <b/>
        <u/>
        <sz val="10"/>
        <color theme="1"/>
        <rFont val="Times New Roman"/>
        <family val="1"/>
      </rPr>
      <t>Youth I/S - 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</si>
  <si>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I/S - Direct Training Costs</t>
    </r>
  </si>
  <si>
    <r>
      <rPr>
        <b/>
        <sz val="10"/>
        <color theme="1"/>
        <rFont val="Times New Roman"/>
        <family val="1"/>
      </rPr>
      <t xml:space="preserve">15B3). </t>
    </r>
    <r>
      <rPr>
        <b/>
        <u/>
        <sz val="10"/>
        <color theme="1"/>
        <rFont val="Times New Roman"/>
        <family val="1"/>
      </rPr>
      <t>Youth I/S - 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</si>
  <si>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I/S - Work Based Training</t>
    </r>
    <r>
      <rPr>
        <b/>
        <sz val="10"/>
        <color theme="1"/>
        <rFont val="Times New Roman"/>
        <family val="1"/>
      </rPr>
      <t xml:space="preserve"> Narrative (State): </t>
    </r>
  </si>
  <si>
    <r>
      <rPr>
        <b/>
        <u/>
        <sz val="10"/>
        <color theme="1"/>
        <rFont val="Times New Roman"/>
        <family val="1"/>
      </rPr>
      <t>Youth I/S - 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</si>
  <si>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I/S - Work Based Training</t>
    </r>
  </si>
  <si>
    <r>
      <rPr>
        <b/>
        <sz val="10"/>
        <color theme="1"/>
        <rFont val="Times New Roman"/>
        <family val="1"/>
      </rPr>
      <t xml:space="preserve">15C1). </t>
    </r>
    <r>
      <rPr>
        <b/>
        <u/>
        <sz val="10"/>
        <color theme="1"/>
        <rFont val="Times New Roman"/>
        <family val="1"/>
      </rPr>
      <t>Youth O/S - 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</si>
  <si>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O/S - Other Program Costs</t>
    </r>
    <r>
      <rPr>
        <b/>
        <sz val="10"/>
        <color theme="1"/>
        <rFont val="Times New Roman"/>
        <family val="1"/>
      </rPr>
      <t xml:space="preserve"> Narrative (State): </t>
    </r>
  </si>
  <si>
    <r>
      <rPr>
        <b/>
        <u/>
        <sz val="10"/>
        <color theme="1"/>
        <rFont val="Times New Roman"/>
        <family val="1"/>
      </rPr>
      <t>Youth O/S - 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</si>
  <si>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O/S - Other Program Costs</t>
    </r>
  </si>
  <si>
    <r>
      <rPr>
        <b/>
        <sz val="10"/>
        <color theme="1"/>
        <rFont val="Times New Roman"/>
        <family val="1"/>
      </rPr>
      <t xml:space="preserve">15C2). </t>
    </r>
    <r>
      <rPr>
        <b/>
        <u/>
        <sz val="10"/>
        <color theme="1"/>
        <rFont val="Times New Roman"/>
        <family val="1"/>
      </rPr>
      <t>Youth O/S - 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</si>
  <si>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O/S - Direct Training Costs</t>
    </r>
    <r>
      <rPr>
        <b/>
        <sz val="10"/>
        <color theme="1"/>
        <rFont val="Times New Roman"/>
        <family val="1"/>
      </rPr>
      <t xml:space="preserve"> Narrative (State): </t>
    </r>
  </si>
  <si>
    <r>
      <rPr>
        <b/>
        <u/>
        <sz val="10"/>
        <color theme="1"/>
        <rFont val="Times New Roman"/>
        <family val="1"/>
      </rPr>
      <t>Youth O/S - 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</si>
  <si>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O/S - Direct Training Costs</t>
    </r>
  </si>
  <si>
    <r>
      <rPr>
        <b/>
        <sz val="10"/>
        <color theme="1"/>
        <rFont val="Times New Roman"/>
        <family val="1"/>
      </rPr>
      <t xml:space="preserve">15C3). </t>
    </r>
    <r>
      <rPr>
        <b/>
        <u/>
        <sz val="10"/>
        <color theme="1"/>
        <rFont val="Times New Roman"/>
        <family val="1"/>
      </rPr>
      <t>Youth O/S - 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</si>
  <si>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Youth O/S - Work Based Training</t>
    </r>
    <r>
      <rPr>
        <b/>
        <sz val="10"/>
        <color theme="1"/>
        <rFont val="Times New Roman"/>
        <family val="1"/>
      </rPr>
      <t xml:space="preserve"> Narrative (State): </t>
    </r>
  </si>
  <si>
    <r>
      <rPr>
        <b/>
        <u/>
        <sz val="10"/>
        <color theme="1"/>
        <rFont val="Times New Roman"/>
        <family val="1"/>
      </rPr>
      <t>Youth O/S - 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</si>
  <si>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Youth O/S - Work Based Training</t>
    </r>
  </si>
  <si>
    <r>
      <rPr>
        <b/>
        <sz val="10"/>
        <color theme="1"/>
        <rFont val="Times New Roman"/>
        <family val="1"/>
      </rPr>
      <t xml:space="preserve">15D1). </t>
    </r>
    <r>
      <rPr>
        <b/>
        <u/>
        <sz val="10"/>
        <color theme="1"/>
        <rFont val="Times New Roman"/>
        <family val="1"/>
      </rPr>
      <t>Adult - 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</si>
  <si>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Adult - Other Program Costs</t>
    </r>
    <r>
      <rPr>
        <b/>
        <sz val="10"/>
        <color theme="1"/>
        <rFont val="Times New Roman"/>
        <family val="1"/>
      </rPr>
      <t xml:space="preserve"> Narrative (State): </t>
    </r>
  </si>
  <si>
    <r>
      <rPr>
        <b/>
        <u/>
        <sz val="10"/>
        <color theme="1"/>
        <rFont val="Times New Roman"/>
        <family val="1"/>
      </rPr>
      <t>Adult - 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</si>
  <si>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Adult - Other Program Costs</t>
    </r>
  </si>
  <si>
    <r>
      <rPr>
        <b/>
        <sz val="10"/>
        <color theme="1"/>
        <rFont val="Times New Roman"/>
        <family val="1"/>
      </rPr>
      <t xml:space="preserve">15D2). </t>
    </r>
    <r>
      <rPr>
        <b/>
        <u/>
        <sz val="10"/>
        <color theme="1"/>
        <rFont val="Times New Roman"/>
        <family val="1"/>
      </rPr>
      <t>Adult - 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</si>
  <si>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Adult - Direct Training Costs</t>
    </r>
    <r>
      <rPr>
        <b/>
        <sz val="10"/>
        <color theme="1"/>
        <rFont val="Times New Roman"/>
        <family val="1"/>
      </rPr>
      <t xml:space="preserve"> Narrative (State): </t>
    </r>
  </si>
  <si>
    <r>
      <rPr>
        <b/>
        <u/>
        <sz val="10"/>
        <color theme="1"/>
        <rFont val="Times New Roman"/>
        <family val="1"/>
      </rPr>
      <t>Adult - 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</si>
  <si>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Adult - Direct Training Costs</t>
    </r>
  </si>
  <si>
    <r>
      <rPr>
        <b/>
        <sz val="10"/>
        <color theme="1"/>
        <rFont val="Times New Roman"/>
        <family val="1"/>
      </rPr>
      <t xml:space="preserve">15D3). </t>
    </r>
    <r>
      <rPr>
        <b/>
        <u/>
        <sz val="10"/>
        <color theme="1"/>
        <rFont val="Times New Roman"/>
        <family val="1"/>
      </rPr>
      <t>Adult - 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</si>
  <si>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Adult - Work Based Training</t>
    </r>
    <r>
      <rPr>
        <b/>
        <sz val="10"/>
        <color theme="1"/>
        <rFont val="Times New Roman"/>
        <family val="1"/>
      </rPr>
      <t xml:space="preserve"> Narrative (State): </t>
    </r>
  </si>
  <si>
    <r>
      <rPr>
        <b/>
        <u/>
        <sz val="10"/>
        <color theme="1"/>
        <rFont val="Times New Roman"/>
        <family val="1"/>
      </rPr>
      <t>Adult - 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</si>
  <si>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Adult - Work Based Training</t>
    </r>
  </si>
  <si>
    <r>
      <rPr>
        <b/>
        <sz val="10"/>
        <color theme="1"/>
        <rFont val="Times New Roman"/>
        <family val="1"/>
      </rPr>
      <t xml:space="preserve">15E1). </t>
    </r>
    <r>
      <rPr>
        <b/>
        <u/>
        <sz val="10"/>
        <color theme="1"/>
        <rFont val="Times New Roman"/>
        <family val="1"/>
      </rPr>
      <t>Dislocated Worker - Other Program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</si>
  <si>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Dislocated Worker - Other Program Costs</t>
    </r>
    <r>
      <rPr>
        <b/>
        <sz val="10"/>
        <color theme="1"/>
        <rFont val="Times New Roman"/>
        <family val="1"/>
      </rPr>
      <t xml:space="preserve"> Narrative (State): </t>
    </r>
  </si>
  <si>
    <r>
      <rPr>
        <b/>
        <u/>
        <sz val="10"/>
        <color theme="1"/>
        <rFont val="Times New Roman"/>
        <family val="1"/>
      </rPr>
      <t>Dislocated Worker - 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</si>
  <si>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Dislocated Worker - Other Program Costs</t>
    </r>
  </si>
  <si>
    <r>
      <rPr>
        <b/>
        <sz val="10"/>
        <color theme="1"/>
        <rFont val="Times New Roman"/>
        <family val="1"/>
      </rPr>
      <t xml:space="preserve">15E2). </t>
    </r>
    <r>
      <rPr>
        <b/>
        <u/>
        <sz val="10"/>
        <color theme="1"/>
        <rFont val="Times New Roman"/>
        <family val="1"/>
      </rPr>
      <t>Dislocated Worker - Direct Training Costs</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</si>
  <si>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Dislocated Worker - Direct Training Costs</t>
    </r>
    <r>
      <rPr>
        <b/>
        <sz val="10"/>
        <color theme="1"/>
        <rFont val="Times New Roman"/>
        <family val="1"/>
      </rPr>
      <t xml:space="preserve"> Narrative (State): </t>
    </r>
  </si>
  <si>
    <r>
      <rPr>
        <b/>
        <u/>
        <sz val="10"/>
        <color theme="1"/>
        <rFont val="Times New Roman"/>
        <family val="1"/>
      </rPr>
      <t>Dislocated Worker - 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</si>
  <si>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Dislocated Worker - Direct Training Costs</t>
    </r>
  </si>
  <si>
    <r>
      <rPr>
        <b/>
        <sz val="10"/>
        <color theme="1"/>
        <rFont val="Times New Roman"/>
        <family val="1"/>
      </rPr>
      <t xml:space="preserve">15E3). </t>
    </r>
    <r>
      <rPr>
        <b/>
        <u/>
        <sz val="10"/>
        <color theme="1"/>
        <rFont val="Times New Roman"/>
        <family val="1"/>
      </rPr>
      <t>Dislocated Worker - Work Based Training</t>
    </r>
    <r>
      <rPr>
        <sz val="10"/>
        <color theme="1"/>
        <rFont val="Times New Roman"/>
        <family val="1"/>
      </rPr>
      <t xml:space="preserve">: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</si>
  <si>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Dislocated Worker - Work Based Training</t>
    </r>
    <r>
      <rPr>
        <b/>
        <sz val="10"/>
        <color theme="1"/>
        <rFont val="Times New Roman"/>
        <family val="1"/>
      </rPr>
      <t xml:space="preserve"> Narrative (State): </t>
    </r>
  </si>
  <si>
    <r>
      <rPr>
        <b/>
        <u/>
        <sz val="10"/>
        <color theme="1"/>
        <rFont val="Times New Roman"/>
        <family val="1"/>
      </rPr>
      <t>Dislocated Worker - 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</si>
  <si>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Dislocated Worker - Work Based Training</t>
    </r>
  </si>
  <si>
    <r>
      <rPr>
        <b/>
        <sz val="10"/>
        <rFont val="Times New Roman"/>
        <family val="1"/>
      </rPr>
      <t xml:space="preserve">17A). </t>
    </r>
    <r>
      <rPr>
        <b/>
        <u/>
        <sz val="10"/>
        <rFont val="Times New Roman"/>
        <family val="1"/>
      </rPr>
      <t>Admin -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</si>
  <si>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</si>
  <si>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</si>
  <si>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 xml:space="preserve">Admin - Indirect Cost Narrative (State): </t>
  </si>
  <si>
    <r>
      <t xml:space="preserve">Admin - Indirect Cost Narrative (Non-State) </t>
    </r>
    <r>
      <rPr>
        <i/>
        <sz val="10"/>
        <color theme="1"/>
        <rFont val="Times New Roman"/>
        <family val="1"/>
      </rPr>
      <t xml:space="preserve">i.e. "Match" or "Other Funding" </t>
    </r>
  </si>
  <si>
    <t xml:space="preserve">Total Admin - Indirect Costs </t>
  </si>
  <si>
    <t>This rows adds State &amp; Non-State Totals</t>
  </si>
  <si>
    <r>
      <rPr>
        <b/>
        <sz val="10"/>
        <rFont val="Times New Roman"/>
        <family val="1"/>
      </rPr>
      <t xml:space="preserve">17B). </t>
    </r>
    <r>
      <rPr>
        <b/>
        <u/>
        <sz val="10"/>
        <rFont val="Times New Roman"/>
        <family val="1"/>
      </rPr>
      <t>Youth I/S -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</si>
  <si>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Youth I/S - Indirect Cost Narrative (State): </t>
  </si>
  <si>
    <r>
      <t xml:space="preserve">Youth I/S - Indirect Cost Narrative (Non-State) </t>
    </r>
    <r>
      <rPr>
        <i/>
        <sz val="10"/>
        <color theme="1"/>
        <rFont val="Times New Roman"/>
        <family val="1"/>
      </rPr>
      <t xml:space="preserve">i.e. "Match" or "Other Funding" </t>
    </r>
  </si>
  <si>
    <t xml:space="preserve">Total Youth I/S - Indirect Costs </t>
  </si>
  <si>
    <r>
      <rPr>
        <b/>
        <sz val="10"/>
        <rFont val="Times New Roman"/>
        <family val="1"/>
      </rPr>
      <t xml:space="preserve">17C). </t>
    </r>
    <r>
      <rPr>
        <b/>
        <u/>
        <sz val="10"/>
        <rFont val="Times New Roman"/>
        <family val="1"/>
      </rPr>
      <t>Youth O/S -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</si>
  <si>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Youth O/S - Indirect Cost Narrative (State): </t>
  </si>
  <si>
    <r>
      <t xml:space="preserve">Youth O/S - Indirect Cost Narrative (Non-State) </t>
    </r>
    <r>
      <rPr>
        <i/>
        <sz val="10"/>
        <color theme="1"/>
        <rFont val="Times New Roman"/>
        <family val="1"/>
      </rPr>
      <t xml:space="preserve">i.e. "Match" or "Other Funding" </t>
    </r>
  </si>
  <si>
    <t xml:space="preserve">Total Youth O/S - Indirect Costs </t>
  </si>
  <si>
    <r>
      <rPr>
        <b/>
        <sz val="10"/>
        <rFont val="Times New Roman"/>
        <family val="1"/>
      </rPr>
      <t xml:space="preserve">17D). </t>
    </r>
    <r>
      <rPr>
        <b/>
        <u/>
        <sz val="10"/>
        <rFont val="Times New Roman"/>
        <family val="1"/>
      </rPr>
      <t>Adult -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</si>
  <si>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Adult - Indirect Cost Narrative (State): </t>
  </si>
  <si>
    <r>
      <t xml:space="preserve">Adult - Indirect Cost Narrative (Non-State) </t>
    </r>
    <r>
      <rPr>
        <i/>
        <sz val="10"/>
        <color theme="1"/>
        <rFont val="Times New Roman"/>
        <family val="1"/>
      </rPr>
      <t xml:space="preserve">i.e. "Match" or "Other Funding" </t>
    </r>
  </si>
  <si>
    <t xml:space="preserve">Total Adult - Indirect Costs </t>
  </si>
  <si>
    <r>
      <rPr>
        <b/>
        <sz val="10"/>
        <rFont val="Times New Roman"/>
        <family val="1"/>
      </rPr>
      <t xml:space="preserve">17E). </t>
    </r>
    <r>
      <rPr>
        <b/>
        <u/>
        <sz val="10"/>
        <rFont val="Times New Roman"/>
        <family val="1"/>
      </rPr>
      <t>Dislocated Worker -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</si>
  <si>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Dislocated Worker - Indirect Cost Narrative (State): </t>
  </si>
  <si>
    <r>
      <t xml:space="preserve">Dislocated Worker - Indirect Cost Narrative (Non-State) </t>
    </r>
    <r>
      <rPr>
        <i/>
        <sz val="10"/>
        <color theme="1"/>
        <rFont val="Times New Roman"/>
        <family val="1"/>
      </rPr>
      <t xml:space="preserve">i.e. "Match" or "Other Funding" </t>
    </r>
  </si>
  <si>
    <t xml:space="preserve">Total Dislocated Worker - Indirect Costs </t>
  </si>
  <si>
    <t xml:space="preserve">  B1. Youth I/S - Other Program Costs</t>
  </si>
  <si>
    <t>C2. Youth O/S - Direct Training Costs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</si>
  <si>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</si>
  <si>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 xml:space="preserve">Purpose of Travel </t>
  </si>
  <si>
    <t xml:space="preserve">Location </t>
  </si>
  <si>
    <t>Items</t>
  </si>
  <si>
    <t xml:space="preserve">Cost Rate </t>
  </si>
  <si>
    <t># of Trips</t>
  </si>
  <si>
    <t>You may change formula in Column I of this row to accommodate any rows you need to insert for items that add up to the State Total</t>
  </si>
  <si>
    <t>You may change formula in Column I of this row to accommodate any rows you need to insert for items that add up to the Non-State Total</t>
  </si>
  <si>
    <t xml:space="preserve">Travel Narrative (State): </t>
  </si>
  <si>
    <t>Formula in Column I links to State Total Formula above</t>
  </si>
  <si>
    <r>
      <t xml:space="preserve">Travel Narrative (Non-State) </t>
    </r>
    <r>
      <rPr>
        <i/>
        <sz val="10"/>
        <color theme="1"/>
        <rFont val="Times New Roman"/>
        <family val="1"/>
      </rPr>
      <t xml:space="preserve">i.e. "Match" or "Other Funding" </t>
    </r>
  </si>
  <si>
    <t>Formula in Column I links to Non-State Total Formula above</t>
  </si>
  <si>
    <t>Total Travel</t>
  </si>
  <si>
    <t>Formula in Column I adds Narrative section totals</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</si>
  <si>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</si>
  <si>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State Total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</si>
  <si>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</si>
  <si>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</si>
  <si>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</si>
  <si>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</si>
  <si>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</si>
  <si>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</si>
  <si>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</si>
  <si>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</si>
  <si>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</si>
  <si>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</si>
  <si>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</si>
  <si>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</si>
  <si>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</si>
  <si>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</si>
  <si>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</si>
  <si>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</si>
  <si>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 xml:space="preserve">Purpose </t>
  </si>
  <si>
    <t xml:space="preserve">Description of Work </t>
  </si>
  <si>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</si>
  <si>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</si>
  <si>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</si>
  <si>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</si>
  <si>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</si>
  <si>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</si>
  <si>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</si>
  <si>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</si>
  <si>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EXAMPLES</t>
  </si>
  <si>
    <t>Consult with Program Office before budgeting Construction costs.</t>
  </si>
  <si>
    <t xml:space="preserve">Construction Narrative (State): </t>
  </si>
  <si>
    <r>
      <t xml:space="preserve">Construction Narrative (Non-State) </t>
    </r>
    <r>
      <rPr>
        <i/>
        <sz val="10"/>
        <color theme="1"/>
        <rFont val="Times New Roman"/>
        <family val="1"/>
      </rPr>
      <t xml:space="preserve">i.e. "Match" or "Other Funding" </t>
    </r>
  </si>
  <si>
    <t>Total Construction</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</si>
  <si>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</si>
  <si>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</si>
  <si>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</si>
  <si>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</si>
  <si>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</si>
  <si>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Quantity</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</si>
  <si>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</si>
  <si>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</si>
  <si>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</si>
  <si>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Total Consultant</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</si>
  <si>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</si>
  <si>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</si>
  <si>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</si>
  <si>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 xml:space="preserve">Name of Organization </t>
  </si>
  <si>
    <t>Contract or Subaward</t>
  </si>
  <si>
    <t>Description of Activities</t>
  </si>
  <si>
    <t>Non-State Total</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</si>
  <si>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</si>
  <si>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</si>
  <si>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</si>
  <si>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</si>
  <si>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</si>
  <si>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</si>
  <si>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</si>
  <si>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</si>
  <si>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</si>
  <si>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</si>
  <si>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</si>
  <si>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Computation</t>
  </si>
  <si>
    <t xml:space="preserve">Equipment Narrative (State): </t>
  </si>
  <si>
    <r>
      <t xml:space="preserve">Equipment Narrative (Non-State) </t>
    </r>
    <r>
      <rPr>
        <i/>
        <sz val="10"/>
        <color theme="1"/>
        <rFont val="Times New Roman"/>
        <family val="1"/>
      </rPr>
      <t xml:space="preserve">i.e. "Match" or "Other Funding" </t>
    </r>
  </si>
  <si>
    <t>Total Equipment</t>
  </si>
  <si>
    <t>Column G will be subtracted from column F to get the total direct cost base by line item.</t>
  </si>
  <si>
    <t xml:space="preserve">Please enter any exceptions/comments in the comments field at the bottom of the worksheet.  If, for example, you are charging the grant less than the full indirect cost rate, please note that in the comments section and enter the actual rate to be used at the top of the worksheet.  </t>
  </si>
  <si>
    <t>ADMIN - MISCELLANEOUS</t>
  </si>
  <si>
    <t>GRS Calculated Total</t>
  </si>
  <si>
    <t>GRS Exp Code</t>
  </si>
  <si>
    <t>YIS - MISCELLANEOUS</t>
  </si>
  <si>
    <t>GRS Reporting Line Item</t>
  </si>
  <si>
    <t>YOS - MISCELLANEOUS</t>
  </si>
  <si>
    <t>YOUTH O/S - DIRECT TRAINING COSTS</t>
  </si>
  <si>
    <t>NEW GRS Reporting Line Item</t>
  </si>
  <si>
    <t>ADULT - MISCELLANEOUS</t>
  </si>
  <si>
    <t>DW - MISCELLANEOUS</t>
  </si>
  <si>
    <t>Total Indirect Costs</t>
  </si>
  <si>
    <t>Admin Indirect</t>
  </si>
  <si>
    <t>YIS Indirect</t>
  </si>
  <si>
    <t>YOS Indirect</t>
  </si>
  <si>
    <t>Adult Indirect</t>
  </si>
  <si>
    <t>Dislocated Worker Indirect</t>
  </si>
  <si>
    <t>Check for Accuracy (Must Equal Zero)</t>
  </si>
  <si>
    <t>Must Equal Zero</t>
  </si>
  <si>
    <t>Calculated from Table Above</t>
  </si>
  <si>
    <t>The indicated indirect cost rate will be multiplied by the sum of the direct cost base for administration and each funding stream.  The total will appear in cell F122.  The breakdown of total indirect costs by admin and funding stream will be based on the indirect line item amounts in Section A.  If the amount in cell F128 is not zero, there is an error.  Note: The distribution of indirect costs to admin/funding streams may not be proportional to the direct cost base for admin/funding stream.  All indirect costs, for example, may be charged to admin.</t>
  </si>
  <si>
    <t>Must Equal 17A in Section A</t>
  </si>
  <si>
    <t>Must Equal 17B in Section A</t>
  </si>
  <si>
    <t>Must Equal 17C in Section A</t>
  </si>
  <si>
    <t>Must Equal 17D in Section A</t>
  </si>
  <si>
    <t>Must Equal 17E in Section A</t>
  </si>
  <si>
    <r>
      <t xml:space="preserve">The purpose of Section A – Indirect Worksheet is to capture information about required Uniform Grant Budget Template line items that have been omitted from the WIOA grant budget and support the calculation of indirect costs so that State fiscal staff may review and approve the proposed grant budget.  The worksheet must be completed even if your organization is not using an indirect cost rate or charging indirect costs to the grant.  All amounts must tie to the totals in the grant budget template and must be at the sub “roll up” line item level.  </t>
    </r>
    <r>
      <rPr>
        <b/>
        <sz val="9"/>
        <color theme="1"/>
        <rFont val="Times New Roman"/>
        <family val="1"/>
      </rPr>
      <t>Costs to be covered by carry-in from prior grants must be excluded from the indirect and budget worksheets.</t>
    </r>
    <r>
      <rPr>
        <sz val="9"/>
        <color theme="1"/>
        <rFont val="Times New Roman"/>
        <family val="1"/>
      </rPr>
      <t xml:space="preserve">  The indirect cost worksheet will be used to calculate and verify the total indirect costs.  </t>
    </r>
  </si>
  <si>
    <t>Enter the total costs in column F for each line item.  Do not include costs to be covered by carry-in.  For “roll up” line items, costs must be reported at the sub “roll up” level.</t>
  </si>
  <si>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</si>
  <si>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t xml:space="preserve">    Occupational Skills Training Other</t>
  </si>
  <si>
    <t>Mod. No:</t>
  </si>
  <si>
    <r>
      <rPr>
        <u/>
        <sz val="9"/>
        <color theme="1"/>
        <rFont val="Times New Roman"/>
        <family val="1"/>
      </rPr>
      <t xml:space="preserve">Youth In-School - Direct Training Costs: </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</si>
  <si>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 xml:space="preserve">Youth In-School - Work-Based Training: </t>
    </r>
    <r>
      <rPr>
        <sz val="9"/>
        <color theme="1"/>
        <rFont val="Times New Roman"/>
        <family val="1"/>
      </rPr>
      <t xml:space="preserve"> Includes on-the-job training and work experience as outlined at 20 CFR 681.460(a)(3) and 20 CFR 681.600 for in school youth participants. [SHADED LINES LISTED BELOW “ROLL UP” INTO THIS BUDGET LINE]</t>
    </r>
  </si>
  <si>
    <r>
      <rPr>
        <u/>
        <sz val="9"/>
        <color theme="1"/>
        <rFont val="Times New Roman"/>
        <family val="1"/>
      </rPr>
      <t>Youth Out-of-School - Direct Training Costs:</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</si>
  <si>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Youth Out-of-School Work-Based Training:</t>
    </r>
    <r>
      <rPr>
        <sz val="9"/>
        <color theme="1"/>
        <rFont val="Times New Roman"/>
        <family val="1"/>
      </rPr>
      <t xml:space="preserve">  Includes on-the-job training and work experience as outlined at 20 CFR 681.460(a)(3) and 20 CFR 681.600 for out of school youth participants. [SHADED LINES LISTED BELOW “ROLL UP” INTO THIS BUDGET LINE]</t>
    </r>
  </si>
  <si>
    <r>
      <rPr>
        <u/>
        <sz val="9"/>
        <color theme="1"/>
        <rFont val="Times New Roman"/>
        <family val="1"/>
      </rPr>
      <t>Adult - Direct Training Costs:</t>
    </r>
    <r>
      <rPr>
        <sz val="9"/>
        <color theme="1"/>
        <rFont val="Times New Roman"/>
        <family val="1"/>
      </rPr>
      <t xml:space="preserve">  Program expenditures for training leading to jobs in demand occupations as outlined in the State of Illinois Training Expenditure Policy. [SHADED LINES LISTED BELOW “ROLL UP” INTO THIS BUDGET LINE]</t>
    </r>
  </si>
  <si>
    <r>
      <rPr>
        <u/>
        <sz val="9"/>
        <color theme="1"/>
        <rFont val="Times New Roman"/>
        <family val="1"/>
      </rPr>
      <t>Adult - Work-Based Training:</t>
    </r>
    <r>
      <rPr>
        <sz val="9"/>
        <color theme="1"/>
        <rFont val="Times New Roman"/>
        <family val="1"/>
      </rPr>
      <t xml:space="preserve">  Includes on-the-job training, customized training, incumbent worker training, work experience and transitional jobs as outlined at 20 CFR 680.700 through 680.840. [SHADED LINES LISTED BELOW “ROLL UP” INTO THIS BUDGET LINE]</t>
    </r>
  </si>
  <si>
    <r>
      <rPr>
        <u/>
        <sz val="9"/>
        <color theme="1"/>
        <rFont val="Times New Roman"/>
        <family val="1"/>
      </rPr>
      <t xml:space="preserve">Dislocated Worker - Direct Training Costs: </t>
    </r>
    <r>
      <rPr>
        <sz val="9"/>
        <color theme="1"/>
        <rFont val="Times New Roman"/>
        <family val="1"/>
      </rPr>
      <t xml:space="preserve"> Program expenditures for training leading to jobs in demand occupations as outlined in the State of Illinois Training Expenditure Policy. [SHADED LINES LISTED BELOW “ROLL UP” INTO THIS BUDGET LINE]</t>
    </r>
  </si>
  <si>
    <r>
      <rPr>
        <u/>
        <sz val="9"/>
        <color theme="1"/>
        <rFont val="Times New Roman"/>
        <family val="1"/>
      </rPr>
      <t>Dislocated Worker - Work-Based Training:</t>
    </r>
    <r>
      <rPr>
        <sz val="9"/>
        <color theme="1"/>
        <rFont val="Times New Roman"/>
        <family val="1"/>
      </rPr>
      <t xml:space="preserve">  Includes on-the-job training, customized training, incumbent worker training, and work experience and transitional jobs as outlined at 20 CFR 680.700 through 680.840. [SHADED LINES LISTED BELOW “ROLL UP” INTO THIS BUDGET LINE]</t>
    </r>
  </si>
  <si>
    <t>year</t>
  </si>
  <si>
    <t>yr</t>
  </si>
  <si>
    <t>Salaries, Fringe, and other Costs related to director, fiscal officer, and admin assistant</t>
  </si>
  <si>
    <t>Rate: ____10______  %  Base:______2m________________</t>
  </si>
  <si>
    <t>Used de minimis rate. All indirect is charged to Admin.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</si>
</sst>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00\-000000"/>
    <numFmt numFmtId="166" formatCode="_(* #,##0_);_(* \(#,##0\);_(* &quot;-&quot;??_);_(@_)"/>
    <numFmt numFmtId="167" formatCode="&quot;$&quot;#,##0"/>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7"/>
      <color rgb="FF000000"/>
      <name val="Times New Roman"/>
      <family val="1"/>
    </font>
    <font>
      <sz val="11"/>
      <color theme="1"/>
      <name val="Times New Roman"/>
      <family val="1"/>
    </font>
    <font>
      <b/>
      <sz val="11"/>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u/>
      <sz val="11"/>
      <color theme="1"/>
      <name val="Times New Roman"/>
      <family val="1"/>
    </font>
    <font>
      <b/>
      <sz val="16"/>
      <color theme="1"/>
      <name val="Times New Roman"/>
      <family val="1"/>
    </font>
    <font>
      <i/>
      <sz val="11"/>
      <color theme="1"/>
      <name val="Calibri"/>
      <family val="2"/>
      <scheme val="minor"/>
    </font>
    <font>
      <b/>
      <i/>
      <u/>
      <sz val="11"/>
      <color theme="1"/>
      <name val="Times New Roman"/>
      <family val="1"/>
    </font>
    <font>
      <i/>
      <sz val="11"/>
      <color theme="1"/>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b/>
      <i/>
      <sz val="9"/>
      <color theme="1"/>
      <name val="Courier New"/>
      <family val="3"/>
    </font>
    <font>
      <b/>
      <u/>
      <sz val="20"/>
      <color theme="1"/>
      <name val="Times New Roman"/>
      <family val="1"/>
    </font>
    <font>
      <u/>
      <sz val="20"/>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9"/>
      <name val="Times New Roman"/>
      <family val="1"/>
    </font>
    <font>
      <u/>
      <sz val="9"/>
      <name val="Times New Roman"/>
      <family val="1"/>
    </font>
    <font>
      <b/>
      <sz val="14"/>
      <color theme="1"/>
      <name val="Calibri"/>
      <family val="2"/>
      <scheme val="minor"/>
    </font>
    <font>
      <sz val="11"/>
      <color rgb="FF000000"/>
      <name val="Calibri"/>
      <family val="2"/>
      <scheme val="minor"/>
    </font>
    <font>
      <sz val="10"/>
      <color indexed="8"/>
      <name val="Arial"/>
      <family val="2"/>
    </font>
    <font>
      <sz val="10"/>
      <name val="Arial"/>
      <family val="2"/>
    </font>
    <font>
      <b/>
      <sz val="18"/>
      <name val="Arial"/>
      <family val="2"/>
    </font>
    <font>
      <b/>
      <sz val="12"/>
      <name val="Arial"/>
      <family val="2"/>
    </font>
    <font>
      <sz val="10"/>
      <color theme="1"/>
      <name val="Arial"/>
      <family val="2"/>
    </font>
    <font>
      <b/>
      <sz val="14"/>
      <color theme="1"/>
      <name val="Times New Roman"/>
      <family val="1"/>
    </font>
    <font>
      <b/>
      <i/>
      <sz val="11"/>
      <color theme="1"/>
      <name val="Times New Roman"/>
      <family val="1"/>
    </font>
    <font>
      <sz val="10"/>
      <color rgb="FF000000"/>
      <name val="Times New Roman"/>
      <family val="1"/>
    </font>
    <font>
      <sz val="10"/>
      <color theme="1"/>
      <name val="Calibri"/>
      <family val="2"/>
      <scheme val="minor"/>
    </font>
    <font>
      <b/>
      <sz val="9"/>
      <color rgb="FFFF0000"/>
      <name val="Times New Roman"/>
      <family val="1"/>
    </font>
    <font>
      <b/>
      <u/>
      <sz val="9"/>
      <color theme="1"/>
      <name val="Times New Roman"/>
      <family val="1"/>
    </font>
    <font>
      <b/>
      <u/>
      <sz val="16"/>
      <color theme="1"/>
      <name val="Times New Roman"/>
      <family val="1"/>
    </font>
    <font>
      <u/>
      <sz val="16"/>
      <color theme="1"/>
      <name val="Times New Roman"/>
      <family val="1"/>
    </font>
    <font>
      <b/>
      <u/>
      <sz val="10"/>
      <color theme="1"/>
      <name val="Times New Roman"/>
      <family val="1"/>
    </font>
    <font>
      <i/>
      <sz val="10"/>
      <color theme="1"/>
      <name val="Times New Roman"/>
      <family val="1"/>
    </font>
    <font>
      <sz val="8"/>
      <color theme="1"/>
      <name val="Times New Roman"/>
      <family val="1"/>
    </font>
    <font>
      <b/>
      <i/>
      <sz val="10"/>
      <name val="Times New Roman"/>
      <family val="1"/>
    </font>
    <font>
      <i/>
      <sz val="10"/>
      <name val="Times New Roman"/>
      <family val="1"/>
    </font>
    <font>
      <b/>
      <i/>
      <u val="singleAccounting"/>
      <sz val="10"/>
      <name val="Times New Roman"/>
      <family val="1"/>
    </font>
    <font>
      <b/>
      <i/>
      <sz val="10"/>
      <color theme="1"/>
      <name val="Times New Roman"/>
      <family val="1"/>
    </font>
    <font>
      <b/>
      <i/>
      <u val="singleAccounting"/>
      <sz val="10"/>
      <color theme="1"/>
      <name val="Times New Roman"/>
      <family val="1"/>
    </font>
    <font>
      <b/>
      <sz val="14"/>
      <name val="Arial"/>
      <family val="2"/>
    </font>
    <font>
      <sz val="12"/>
      <name val="Arial"/>
      <family val="2"/>
    </font>
    <font>
      <sz val="12"/>
      <color indexed="10"/>
      <name val="Arial"/>
      <family val="2"/>
    </font>
    <font>
      <u/>
      <sz val="12"/>
      <name val="Arial"/>
      <family val="2"/>
    </font>
    <font>
      <u/>
      <sz val="10"/>
      <name val="Arial"/>
      <family val="2"/>
    </font>
    <font>
      <b/>
      <sz val="10"/>
      <name val="Arial"/>
      <family val="2"/>
    </font>
    <font>
      <sz val="11"/>
      <name val="Arial"/>
      <family val="2"/>
    </font>
    <font>
      <sz val="12"/>
      <color rgb="FFFF0000"/>
      <name val="Arial"/>
      <family val="2"/>
    </font>
    <font>
      <sz val="8"/>
      <name val="Arial"/>
      <family val="2"/>
    </font>
    <font>
      <b/>
      <sz val="10"/>
      <name val="Times New Roman"/>
      <family val="1"/>
    </font>
    <font>
      <b/>
      <u/>
      <sz val="10"/>
      <name val="Times New Roman"/>
      <family val="1"/>
    </font>
    <font>
      <sz val="10"/>
      <name val="Times New Roman"/>
      <family val="1"/>
    </font>
    <font>
      <b/>
      <i/>
      <sz val="9"/>
      <name val="Times New Roman"/>
      <family val="1"/>
    </font>
    <font>
      <b/>
      <i/>
      <u val="singleAccounting"/>
      <sz val="9"/>
      <name val="Times New Roman"/>
      <family val="1"/>
    </font>
    <font>
      <b/>
      <i/>
      <u val="singleAccounting"/>
      <sz val="9"/>
      <color theme="1"/>
      <name val="Times New Roman"/>
      <family val="1"/>
    </font>
    <font>
      <u/>
      <sz val="11"/>
      <color theme="1"/>
      <name val="Times New Roman"/>
      <family val="1"/>
    </font>
    <font>
      <i/>
      <u val="singleAccounting"/>
      <sz val="10"/>
      <color theme="1"/>
      <name val="Times New Roman"/>
      <family val="1"/>
    </font>
    <font>
      <u/>
      <sz val="10"/>
      <color theme="1"/>
      <name val="Times New Roman"/>
      <family val="1"/>
    </font>
    <font>
      <b/>
      <i/>
      <u/>
      <sz val="10"/>
      <name val="Times New Roman"/>
      <family val="1"/>
    </font>
  </fonts>
  <fills count="17">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indexed="65"/>
        <bgColor indexed="64"/>
      </patternFill>
    </fill>
    <fill>
      <patternFill patternType="solid">
        <fgColor theme="0"/>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23"/>
      </patternFill>
    </fill>
    <fill>
      <patternFill patternType="solid">
        <fgColor indexed="22"/>
        <bgColor indexed="64"/>
      </patternFill>
    </fill>
    <fill>
      <patternFill patternType="solid">
        <fgColor theme="5" tint="0.79998168889431442"/>
        <bgColor indexed="64"/>
      </patternFill>
    </fill>
  </fills>
  <borders count="160">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double">
        <color indexed="8"/>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8"/>
      </left>
      <right/>
      <top style="medium">
        <color indexed="8"/>
      </top>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8"/>
      </right>
      <top style="medium">
        <color indexed="8"/>
      </top>
      <bottom style="thin">
        <color indexed="64"/>
      </bottom>
      <diagonal/>
    </border>
    <border>
      <left style="medium">
        <color indexed="8"/>
      </left>
      <right style="medium">
        <color indexed="64"/>
      </right>
      <top style="medium">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style="medium">
        <color indexed="8"/>
      </right>
      <top style="thin">
        <color indexed="64"/>
      </top>
      <bottom style="thin">
        <color indexed="64"/>
      </bottom>
      <diagonal/>
    </border>
    <border>
      <left style="medium">
        <color indexed="8"/>
      </left>
      <right style="medium">
        <color indexed="64"/>
      </right>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top style="thin">
        <color indexed="8"/>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style="medium">
        <color indexed="64"/>
      </right>
      <top style="thin">
        <color indexed="64"/>
      </top>
      <bottom style="thin">
        <color indexed="8"/>
      </bottom>
      <diagonal/>
    </border>
    <border>
      <left style="medium">
        <color indexed="8"/>
      </left>
      <right style="medium">
        <color indexed="64"/>
      </right>
      <top style="thin">
        <color indexed="8"/>
      </top>
      <bottom/>
      <diagonal/>
    </border>
    <border>
      <left style="medium">
        <color indexed="64"/>
      </left>
      <right style="medium">
        <color indexed="8"/>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8"/>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medium">
        <color indexed="64"/>
      </right>
      <top style="thin">
        <color indexed="8"/>
      </top>
      <bottom style="medium">
        <color indexed="8"/>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right/>
      <top/>
      <bottom style="medium">
        <color indexed="8"/>
      </bottom>
      <diagonal/>
    </border>
    <border>
      <left style="medium">
        <color indexed="8"/>
      </left>
      <right style="medium">
        <color indexed="8"/>
      </right>
      <top style="medium">
        <color indexed="8"/>
      </top>
      <bottom style="thin">
        <color indexed="64"/>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64"/>
      </left>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8"/>
      </bottom>
      <diagonal/>
    </border>
    <border>
      <left/>
      <right style="medium">
        <color indexed="8"/>
      </right>
      <top style="thin">
        <color indexed="8"/>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right/>
      <top style="medium">
        <color indexed="8"/>
      </top>
      <bottom style="medium">
        <color indexed="8"/>
      </bottom>
      <diagonal/>
    </border>
    <border>
      <left/>
      <right style="thick">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s>
  <cellStyleXfs count="20">
    <xf numFmtId="0" fontId="0" fillId="0" borderId="0"/>
    <xf numFmtId="0" fontId="3" fillId="2" borderId="0" applyNumberFormat="0" applyBorder="0" applyAlignment="0" applyProtection="0"/>
    <xf numFmtId="0" fontId="1" fillId="3"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3" fontId="36" fillId="0" borderId="0"/>
    <xf numFmtId="44" fontId="1" fillId="0" borderId="0" applyFont="0" applyFill="0" applyBorder="0" applyAlignment="0" applyProtection="0"/>
    <xf numFmtId="44" fontId="35" fillId="0" borderId="0" applyFont="0" applyFill="0" applyBorder="0" applyAlignment="0" applyProtection="0"/>
    <xf numFmtId="5" fontId="36" fillId="0" borderId="0"/>
    <xf numFmtId="14" fontId="36" fillId="0" borderId="0"/>
    <xf numFmtId="2" fontId="36" fillId="0" borderId="0"/>
    <xf numFmtId="0" fontId="37" fillId="0" borderId="0"/>
    <xf numFmtId="0" fontId="38" fillId="0" borderId="0"/>
    <xf numFmtId="0" fontId="1" fillId="0" borderId="0"/>
    <xf numFmtId="0" fontId="36" fillId="0" borderId="0"/>
    <xf numFmtId="0" fontId="36" fillId="0" borderId="0"/>
    <xf numFmtId="0" fontId="39" fillId="0" borderId="0"/>
    <xf numFmtId="10" fontId="36" fillId="0" borderId="0"/>
    <xf numFmtId="0" fontId="36" fillId="0" borderId="15"/>
  </cellStyleXfs>
  <cellXfs count="1110">
    <xf numFmtId="0" fontId="0" fillId="0" borderId="0" xfId="0"/>
    <xf numFmtId="0" fontId="0" fillId="0" borderId="0" xfId="0"/>
    <xf numFmtId="0" fontId="0" fillId="0" borderId="6" xfId="0" applyBorder="1"/>
    <xf numFmtId="0" fontId="0" fillId="0" borderId="0" xfId="0" applyBorder="1"/>
    <xf numFmtId="0" fontId="7" fillId="0" borderId="0" xfId="0" applyFont="1" applyBorder="1" applyAlignment="1">
      <alignment vertical="center" wrapText="1"/>
    </xf>
    <xf numFmtId="0" fontId="4" fillId="0" borderId="0" xfId="0" applyFont="1"/>
    <xf numFmtId="0" fontId="4" fillId="0" borderId="0" xfId="0" applyFont="1" applyBorder="1"/>
    <xf numFmtId="0" fontId="17" fillId="0" borderId="0" xfId="0" applyFont="1" applyBorder="1"/>
    <xf numFmtId="0" fontId="4" fillId="0" borderId="0" xfId="0" applyFont="1" applyBorder="1" applyAlignment="1">
      <alignment horizontal="left"/>
    </xf>
    <xf numFmtId="0" fontId="7" fillId="0" borderId="0" xfId="0" applyFont="1"/>
    <xf numFmtId="0" fontId="7" fillId="0" borderId="0" xfId="0" applyFont="1" applyBorder="1" applyAlignment="1">
      <alignment horizontal="left"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xf numFmtId="0" fontId="7" fillId="0" borderId="12" xfId="0" applyFont="1" applyBorder="1" applyAlignment="1">
      <alignment horizontal="center" vertical="center" wrapText="1"/>
    </xf>
    <xf numFmtId="0" fontId="7" fillId="0" borderId="13" xfId="0" applyFont="1" applyBorder="1"/>
    <xf numFmtId="0" fontId="7" fillId="0" borderId="0" xfId="0" applyFont="1" applyBorder="1" applyAlignment="1">
      <alignment wrapText="1"/>
    </xf>
    <xf numFmtId="0" fontId="7" fillId="0" borderId="0" xfId="0" applyFont="1" applyBorder="1"/>
    <xf numFmtId="0" fontId="12" fillId="0" borderId="0" xfId="0" applyFont="1" applyAlignment="1">
      <alignment horizontal="center" vertical="center"/>
    </xf>
    <xf numFmtId="0" fontId="14" fillId="0" borderId="0" xfId="0" applyFont="1" applyBorder="1" applyAlignment="1">
      <alignment horizontal="left" vertical="center" wrapText="1" indent="2"/>
    </xf>
    <xf numFmtId="0" fontId="7" fillId="0" borderId="7" xfId="0" applyFont="1" applyBorder="1" applyAlignment="1">
      <alignment horizontal="center" vertical="center"/>
    </xf>
    <xf numFmtId="0" fontId="7" fillId="0" borderId="10" xfId="0" applyFont="1" applyBorder="1" applyAlignment="1">
      <alignment horizontal="center"/>
    </xf>
    <xf numFmtId="0" fontId="7" fillId="0" borderId="0" xfId="0" applyFont="1" applyBorder="1" applyAlignment="1">
      <alignment vertical="center"/>
    </xf>
    <xf numFmtId="0" fontId="7" fillId="0" borderId="10" xfId="0" applyFont="1" applyBorder="1" applyAlignment="1">
      <alignment horizontal="center" vertical="center"/>
    </xf>
    <xf numFmtId="0" fontId="7" fillId="0" borderId="12" xfId="0" applyFont="1" applyBorder="1"/>
    <xf numFmtId="0" fontId="7" fillId="0" borderId="8" xfId="0" applyFont="1" applyBorder="1" applyAlignment="1">
      <alignment vertical="center"/>
    </xf>
    <xf numFmtId="0" fontId="7" fillId="0" borderId="9" xfId="0" applyFont="1" applyBorder="1"/>
    <xf numFmtId="0" fontId="7" fillId="0" borderId="0" xfId="0" applyFont="1" applyBorder="1" applyAlignment="1">
      <alignment horizontal="center" vertical="center"/>
    </xf>
    <xf numFmtId="0" fontId="7" fillId="0" borderId="13" xfId="0" applyFont="1" applyBorder="1" applyAlignment="1">
      <alignment vertical="center"/>
    </xf>
    <xf numFmtId="0" fontId="7" fillId="0" borderId="14" xfId="0" applyFont="1" applyBorder="1"/>
    <xf numFmtId="0" fontId="5" fillId="4" borderId="0" xfId="0" applyFont="1" applyFill="1" applyBorder="1" applyAlignment="1">
      <alignment vertical="center" wrapText="1"/>
    </xf>
    <xf numFmtId="0" fontId="7" fillId="0" borderId="0"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xf>
    <xf numFmtId="0" fontId="7" fillId="0" borderId="20" xfId="0" applyFont="1" applyBorder="1"/>
    <xf numFmtId="0" fontId="9" fillId="0" borderId="17" xfId="0" applyFont="1" applyBorder="1"/>
    <xf numFmtId="164" fontId="19" fillId="0" borderId="17" xfId="0" applyNumberFormat="1" applyFont="1" applyBorder="1" applyAlignment="1">
      <alignment horizontal="center"/>
    </xf>
    <xf numFmtId="0" fontId="19" fillId="0" borderId="17" xfId="0" applyFont="1" applyBorder="1" applyAlignment="1">
      <alignment horizontal="center"/>
    </xf>
    <xf numFmtId="0" fontId="19" fillId="0" borderId="17" xfId="0" applyFont="1" applyBorder="1" applyAlignment="1">
      <alignment horizontal="center" vertical="center"/>
    </xf>
    <xf numFmtId="0" fontId="10" fillId="4" borderId="17" xfId="0" applyFont="1" applyFill="1" applyBorder="1" applyAlignment="1">
      <alignment horizontal="left" vertical="center" wrapText="1"/>
    </xf>
    <xf numFmtId="44" fontId="19" fillId="0" borderId="17" xfId="0" applyNumberFormat="1" applyFont="1" applyBorder="1"/>
    <xf numFmtId="0" fontId="19" fillId="0" borderId="17" xfId="0" applyNumberFormat="1" applyFont="1" applyBorder="1"/>
    <xf numFmtId="42" fontId="29" fillId="0" borderId="17" xfId="1" applyNumberFormat="1" applyFont="1" applyFill="1" applyBorder="1" applyAlignment="1">
      <alignment horizontal="left" vertical="center" wrapText="1"/>
    </xf>
    <xf numFmtId="0" fontId="5" fillId="4" borderId="17" xfId="0" applyFont="1" applyFill="1" applyBorder="1" applyAlignment="1">
      <alignment horizontal="left" vertical="center" wrapText="1"/>
    </xf>
    <xf numFmtId="0" fontId="10" fillId="4" borderId="17" xfId="0" applyFont="1" applyFill="1" applyBorder="1" applyAlignment="1">
      <alignment horizontal="center" vertical="center" wrapText="1"/>
    </xf>
    <xf numFmtId="0" fontId="10" fillId="0" borderId="17" xfId="0" applyFont="1" applyBorder="1" applyAlignment="1">
      <alignment horizontal="left" vertical="center"/>
    </xf>
    <xf numFmtId="0" fontId="10" fillId="4" borderId="17" xfId="0" applyFont="1" applyFill="1" applyBorder="1" applyAlignment="1">
      <alignment vertical="center" wrapText="1"/>
    </xf>
    <xf numFmtId="44" fontId="19" fillId="6" borderId="17" xfId="0" applyNumberFormat="1" applyFont="1" applyFill="1" applyBorder="1"/>
    <xf numFmtId="44" fontId="19" fillId="0" borderId="18" xfId="0" applyNumberFormat="1" applyFont="1" applyBorder="1"/>
    <xf numFmtId="0" fontId="19" fillId="0" borderId="18" xfId="0" applyNumberFormat="1" applyFont="1" applyBorder="1"/>
    <xf numFmtId="0" fontId="10" fillId="0" borderId="24" xfId="0" applyFont="1" applyBorder="1" applyAlignment="1">
      <alignment horizontal="left" vertical="center"/>
    </xf>
    <xf numFmtId="0" fontId="10" fillId="4" borderId="24" xfId="0" applyFont="1" applyFill="1" applyBorder="1" applyAlignment="1">
      <alignment horizontal="left" vertical="center" wrapText="1"/>
    </xf>
    <xf numFmtId="0" fontId="10" fillId="4" borderId="18" xfId="0" applyFont="1" applyFill="1" applyBorder="1" applyAlignment="1">
      <alignment horizontal="center" vertical="center" wrapText="1"/>
    </xf>
    <xf numFmtId="0" fontId="15" fillId="4" borderId="18" xfId="0" applyFont="1" applyFill="1" applyBorder="1" applyAlignment="1">
      <alignment horizontal="center" vertical="center"/>
    </xf>
    <xf numFmtId="0" fontId="10" fillId="0" borderId="18" xfId="0" applyFont="1" applyBorder="1" applyAlignment="1">
      <alignment horizontal="center" vertical="center"/>
    </xf>
    <xf numFmtId="0" fontId="9" fillId="4" borderId="24" xfId="0" applyFont="1" applyFill="1" applyBorder="1" applyAlignment="1">
      <alignment horizontal="left" wrapText="1" indent="1"/>
    </xf>
    <xf numFmtId="42" fontId="29" fillId="5" borderId="24" xfId="1" applyNumberFormat="1" applyFont="1" applyFill="1" applyBorder="1" applyAlignment="1">
      <alignment horizontal="left" vertical="center" wrapText="1"/>
    </xf>
    <xf numFmtId="0" fontId="10" fillId="0" borderId="17" xfId="0" applyFont="1" applyFill="1" applyBorder="1" applyAlignment="1">
      <alignment vertical="center"/>
    </xf>
    <xf numFmtId="0" fontId="17" fillId="0" borderId="0" xfId="0" applyFont="1"/>
    <xf numFmtId="0" fontId="9" fillId="3" borderId="17" xfId="2" applyFont="1" applyBorder="1" applyAlignment="1" applyProtection="1">
      <alignment vertical="center" wrapText="1"/>
      <protection locked="0"/>
    </xf>
    <xf numFmtId="0" fontId="19" fillId="0" borderId="17" xfId="0" applyFont="1" applyBorder="1" applyAlignment="1" applyProtection="1">
      <alignment horizontal="center" vertical="center"/>
      <protection locked="0"/>
    </xf>
    <xf numFmtId="0" fontId="9" fillId="3" borderId="17" xfId="2" applyFont="1" applyBorder="1" applyAlignment="1" applyProtection="1">
      <alignment horizontal="left" vertical="center" wrapText="1" indent="3"/>
      <protection locked="0"/>
    </xf>
    <xf numFmtId="42" fontId="9" fillId="0" borderId="17" xfId="0" applyNumberFormat="1" applyFont="1" applyFill="1" applyBorder="1" applyAlignment="1" applyProtection="1">
      <alignment vertical="center" wrapText="1"/>
      <protection locked="0"/>
    </xf>
    <xf numFmtId="0" fontId="10" fillId="0" borderId="17" xfId="0" applyNumberFormat="1" applyFont="1" applyBorder="1" applyAlignment="1" applyProtection="1">
      <alignment horizontal="center" vertical="center"/>
      <protection locked="0"/>
    </xf>
    <xf numFmtId="44" fontId="19" fillId="0" borderId="17" xfId="0" applyNumberFormat="1" applyFont="1" applyBorder="1" applyAlignment="1" applyProtection="1">
      <alignment horizontal="center" vertical="center"/>
      <protection locked="0"/>
    </xf>
    <xf numFmtId="44" fontId="19" fillId="6" borderId="24" xfId="0" applyNumberFormat="1" applyFont="1" applyFill="1" applyBorder="1" applyProtection="1">
      <protection locked="0"/>
    </xf>
    <xf numFmtId="44" fontId="9" fillId="6" borderId="24" xfId="0" applyNumberFormat="1" applyFont="1" applyFill="1" applyBorder="1" applyProtection="1">
      <protection locked="0"/>
    </xf>
    <xf numFmtId="0" fontId="10" fillId="4" borderId="17" xfId="0" applyFont="1" applyFill="1" applyBorder="1" applyAlignment="1" applyProtection="1">
      <alignment horizontal="left" vertical="center" wrapText="1"/>
      <protection locked="0"/>
    </xf>
    <xf numFmtId="0" fontId="10" fillId="4" borderId="17" xfId="0" applyFont="1" applyFill="1" applyBorder="1" applyAlignment="1" applyProtection="1">
      <alignment vertical="center" wrapText="1"/>
      <protection locked="0"/>
    </xf>
    <xf numFmtId="0" fontId="10" fillId="0" borderId="24" xfId="0" applyFont="1" applyBorder="1" applyAlignment="1" applyProtection="1">
      <alignment horizontal="left" vertical="center"/>
      <protection locked="0"/>
    </xf>
    <xf numFmtId="0" fontId="10" fillId="4" borderId="24" xfId="0" applyFont="1" applyFill="1" applyBorder="1" applyAlignment="1" applyProtection="1">
      <alignment horizontal="left" vertical="center" wrapText="1"/>
      <protection locked="0"/>
    </xf>
    <xf numFmtId="0" fontId="10" fillId="0" borderId="16" xfId="0" applyFont="1" applyFill="1" applyBorder="1" applyAlignment="1" applyProtection="1">
      <alignment vertical="center"/>
      <protection locked="0"/>
    </xf>
    <xf numFmtId="0" fontId="9" fillId="7" borderId="17" xfId="0" applyFont="1" applyFill="1" applyBorder="1"/>
    <xf numFmtId="0" fontId="19" fillId="7" borderId="17" xfId="0" applyFont="1" applyFill="1" applyBorder="1" applyAlignment="1">
      <alignment horizontal="center"/>
    </xf>
    <xf numFmtId="44" fontId="19" fillId="7" borderId="17" xfId="0" applyNumberFormat="1" applyFont="1" applyFill="1" applyBorder="1"/>
    <xf numFmtId="0" fontId="19" fillId="0" borderId="25" xfId="0" applyNumberFormat="1" applyFont="1" applyBorder="1"/>
    <xf numFmtId="44" fontId="19" fillId="6" borderId="18" xfId="0" applyNumberFormat="1" applyFont="1" applyFill="1" applyBorder="1"/>
    <xf numFmtId="0" fontId="12" fillId="0" borderId="0" xfId="0" applyFont="1"/>
    <xf numFmtId="0" fontId="41" fillId="0" borderId="0" xfId="0" applyFont="1"/>
    <xf numFmtId="0" fontId="42" fillId="0" borderId="0" xfId="0" applyFont="1" applyAlignment="1">
      <alignment vertical="center"/>
    </xf>
    <xf numFmtId="0" fontId="43" fillId="0" borderId="0" xfId="0" applyFont="1"/>
    <xf numFmtId="0" fontId="43" fillId="0" borderId="0" xfId="0" applyFont="1" applyBorder="1"/>
    <xf numFmtId="0" fontId="12" fillId="0" borderId="41" xfId="0" applyFont="1" applyBorder="1" applyAlignment="1">
      <alignment vertical="center" wrapText="1"/>
    </xf>
    <xf numFmtId="0" fontId="7" fillId="0" borderId="39" xfId="0" applyFont="1" applyBorder="1" applyAlignment="1">
      <alignment vertical="center" wrapText="1"/>
    </xf>
    <xf numFmtId="0" fontId="7" fillId="0" borderId="0" xfId="0" applyFont="1" applyAlignment="1">
      <alignment vertical="center" wrapText="1"/>
    </xf>
    <xf numFmtId="0" fontId="26" fillId="0" borderId="0" xfId="0" applyFont="1" applyBorder="1" applyAlignment="1">
      <alignment vertical="center" wrapText="1"/>
    </xf>
    <xf numFmtId="0" fontId="4" fillId="0" borderId="0" xfId="0" applyFont="1" applyBorder="1" applyAlignment="1">
      <alignment vertical="top" wrapText="1"/>
    </xf>
    <xf numFmtId="0" fontId="4" fillId="0" borderId="13" xfId="0" applyFont="1" applyBorder="1"/>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9" fillId="0" borderId="0" xfId="0" applyFont="1"/>
    <xf numFmtId="0" fontId="0" fillId="0" borderId="0" xfId="0" applyBorder="1" applyProtection="1">
      <protection locked="0"/>
    </xf>
    <xf numFmtId="0" fontId="4" fillId="0" borderId="0" xfId="0" applyFont="1" applyBorder="1" applyProtection="1">
      <protection locked="0"/>
    </xf>
    <xf numFmtId="42" fontId="4" fillId="0" borderId="0" xfId="0" applyNumberFormat="1" applyFont="1" applyBorder="1" applyProtection="1">
      <protection locked="0"/>
    </xf>
    <xf numFmtId="0" fontId="4" fillId="0" borderId="0" xfId="0" applyFont="1" applyBorder="1" applyAlignment="1" applyProtection="1">
      <alignment horizontal="center"/>
      <protection locked="0"/>
    </xf>
    <xf numFmtId="9" fontId="4" fillId="0" borderId="0" xfId="0" applyNumberFormat="1" applyFont="1" applyBorder="1" applyAlignment="1" applyProtection="1">
      <alignment horizontal="center"/>
      <protection locked="0"/>
    </xf>
    <xf numFmtId="0" fontId="51" fillId="0" borderId="0" xfId="0" applyFont="1" applyBorder="1" applyProtection="1">
      <protection locked="0"/>
    </xf>
    <xf numFmtId="6" fontId="51" fillId="0" borderId="0" xfId="0" applyNumberFormat="1" applyFont="1" applyAlignment="1" applyProtection="1">
      <alignment horizontal="left"/>
      <protection locked="0"/>
    </xf>
    <xf numFmtId="0" fontId="0" fillId="0" borderId="0" xfId="0" applyProtection="1">
      <protection locked="0"/>
    </xf>
    <xf numFmtId="44" fontId="51" fillId="0" borderId="0" xfId="3" applyFont="1" applyBorder="1" applyProtection="1">
      <protection locked="0"/>
    </xf>
    <xf numFmtId="0" fontId="9" fillId="0" borderId="0" xfId="0" applyFont="1" applyBorder="1" applyProtection="1">
      <protection locked="0"/>
    </xf>
    <xf numFmtId="0" fontId="51" fillId="0" borderId="0" xfId="0" applyFont="1" applyAlignment="1" applyProtection="1">
      <protection locked="0"/>
    </xf>
    <xf numFmtId="6" fontId="52" fillId="0" borderId="0" xfId="0" applyNumberFormat="1" applyFont="1" applyAlignment="1" applyProtection="1">
      <alignment horizontal="left"/>
      <protection locked="0"/>
    </xf>
    <xf numFmtId="44" fontId="55" fillId="0" borderId="0" xfId="3" applyFont="1" applyBorder="1" applyProtection="1">
      <protection locked="0"/>
    </xf>
    <xf numFmtId="42" fontId="49" fillId="0" borderId="0" xfId="0" applyNumberFormat="1" applyFont="1" applyBorder="1" applyProtection="1">
      <protection locked="0"/>
    </xf>
    <xf numFmtId="44" fontId="54" fillId="0" borderId="0" xfId="3" applyFont="1" applyBorder="1" applyProtection="1">
      <protection locked="0"/>
    </xf>
    <xf numFmtId="0" fontId="5" fillId="0" borderId="7" xfId="0" applyFont="1" applyBorder="1" applyAlignment="1" applyProtection="1">
      <alignment vertical="top"/>
      <protection locked="0"/>
    </xf>
    <xf numFmtId="0" fontId="41" fillId="0" borderId="8" xfId="0" applyFont="1" applyBorder="1" applyAlignment="1" applyProtection="1">
      <alignment vertical="top"/>
      <protection locked="0"/>
    </xf>
    <xf numFmtId="0" fontId="41" fillId="0" borderId="9" xfId="0" applyFont="1" applyBorder="1" applyAlignment="1" applyProtection="1">
      <alignment vertical="top"/>
      <protection locked="0"/>
    </xf>
    <xf numFmtId="6" fontId="52" fillId="0" borderId="0" xfId="0" applyNumberFormat="1" applyFont="1" applyAlignment="1">
      <alignment horizontal="left"/>
    </xf>
    <xf numFmtId="0" fontId="41" fillId="0" borderId="12" xfId="0" applyFont="1" applyBorder="1" applyAlignment="1" applyProtection="1">
      <alignment vertical="top"/>
      <protection locked="0"/>
    </xf>
    <xf numFmtId="0" fontId="41" fillId="0" borderId="13" xfId="0" applyFont="1" applyBorder="1" applyAlignment="1" applyProtection="1">
      <alignment vertical="top"/>
      <protection locked="0"/>
    </xf>
    <xf numFmtId="0" fontId="54" fillId="0" borderId="13" xfId="0" applyFont="1" applyBorder="1" applyAlignment="1" applyProtection="1">
      <alignment horizontal="right" vertical="center"/>
    </xf>
    <xf numFmtId="44" fontId="54" fillId="0" borderId="14" xfId="3" applyFont="1" applyBorder="1" applyAlignment="1">
      <alignment vertical="top"/>
    </xf>
    <xf numFmtId="0" fontId="5" fillId="0" borderId="8" xfId="0" applyFont="1" applyBorder="1" applyAlignment="1" applyProtection="1">
      <alignment vertical="top"/>
      <protection locked="0"/>
    </xf>
    <xf numFmtId="0" fontId="49" fillId="0" borderId="8" xfId="0" applyFont="1" applyBorder="1" applyAlignment="1" applyProtection="1">
      <alignment vertical="top"/>
      <protection locked="0"/>
    </xf>
    <xf numFmtId="0" fontId="49" fillId="0" borderId="9" xfId="0" applyFont="1" applyBorder="1" applyAlignment="1" applyProtection="1">
      <alignment vertical="top"/>
      <protection locked="0"/>
    </xf>
    <xf numFmtId="0" fontId="49" fillId="0" borderId="12" xfId="0" applyFont="1" applyBorder="1" applyAlignment="1" applyProtection="1">
      <alignment vertical="top"/>
      <protection locked="0"/>
    </xf>
    <xf numFmtId="0" fontId="49" fillId="0" borderId="13" xfId="0" applyFont="1" applyBorder="1" applyAlignment="1" applyProtection="1">
      <alignment vertical="top"/>
      <protection locked="0"/>
    </xf>
    <xf numFmtId="0" fontId="13" fillId="0" borderId="13" xfId="0" applyFont="1" applyBorder="1" applyAlignment="1">
      <alignment horizontal="right" vertical="center"/>
    </xf>
    <xf numFmtId="0" fontId="54" fillId="0" borderId="13" xfId="0" applyFont="1" applyBorder="1" applyAlignment="1">
      <alignment horizontal="right" vertical="center"/>
    </xf>
    <xf numFmtId="0" fontId="41" fillId="0" borderId="0" xfId="0" applyFont="1" applyBorder="1" applyAlignment="1"/>
    <xf numFmtId="0" fontId="41" fillId="0" borderId="0" xfId="0" applyFont="1" applyBorder="1" applyAlignment="1">
      <alignment horizontal="right"/>
    </xf>
    <xf numFmtId="44" fontId="54" fillId="0" borderId="0" xfId="3" applyFont="1" applyBorder="1" applyProtection="1"/>
    <xf numFmtId="6" fontId="52" fillId="0" borderId="0" xfId="0" applyNumberFormat="1" applyFont="1" applyFill="1" applyAlignment="1">
      <alignment horizontal="left"/>
    </xf>
    <xf numFmtId="42" fontId="54" fillId="0" borderId="0" xfId="0" applyNumberFormat="1" applyFont="1" applyBorder="1"/>
    <xf numFmtId="0" fontId="57" fillId="0" borderId="0" xfId="17" applyNumberFormat="1" applyFont="1" applyAlignment="1"/>
    <xf numFmtId="0" fontId="57" fillId="0" borderId="36" xfId="17" applyNumberFormat="1" applyFont="1" applyBorder="1"/>
    <xf numFmtId="0" fontId="57" fillId="0" borderId="0" xfId="17" applyNumberFormat="1" applyFont="1" applyBorder="1"/>
    <xf numFmtId="0" fontId="57" fillId="0" borderId="13" xfId="17" applyNumberFormat="1" applyFont="1" applyBorder="1" applyProtection="1">
      <protection locked="0"/>
    </xf>
    <xf numFmtId="0" fontId="57" fillId="0" borderId="0" xfId="17" applyNumberFormat="1" applyFont="1" applyAlignment="1" applyProtection="1"/>
    <xf numFmtId="0" fontId="57" fillId="0" borderId="0" xfId="17" applyNumberFormat="1" applyFont="1" applyBorder="1" applyAlignment="1" applyProtection="1">
      <alignment horizontal="right"/>
    </xf>
    <xf numFmtId="49" fontId="57" fillId="0" borderId="13" xfId="17" applyNumberFormat="1" applyFont="1" applyBorder="1" applyAlignment="1" applyProtection="1">
      <alignment horizontal="right"/>
      <protection locked="0"/>
    </xf>
    <xf numFmtId="165" fontId="57" fillId="0" borderId="13" xfId="17" applyNumberFormat="1" applyFont="1" applyBorder="1" applyAlignment="1" applyProtection="1">
      <protection locked="0"/>
    </xf>
    <xf numFmtId="0" fontId="57" fillId="0" borderId="37" xfId="17" applyNumberFormat="1" applyFont="1" applyBorder="1" applyAlignment="1">
      <alignment horizontal="right"/>
    </xf>
    <xf numFmtId="49" fontId="57" fillId="0" borderId="0" xfId="17" applyNumberFormat="1" applyFont="1" applyAlignment="1"/>
    <xf numFmtId="0" fontId="57" fillId="0" borderId="20" xfId="17" applyNumberFormat="1" applyFont="1" applyBorder="1" applyAlignment="1" applyProtection="1">
      <alignment horizontal="right"/>
      <protection locked="0"/>
    </xf>
    <xf numFmtId="0" fontId="57" fillId="0" borderId="37" xfId="17" applyNumberFormat="1" applyFont="1" applyBorder="1" applyAlignment="1"/>
    <xf numFmtId="14" fontId="57" fillId="0" borderId="20" xfId="17" applyNumberFormat="1" applyFont="1" applyBorder="1" applyAlignment="1" applyProtection="1">
      <alignment horizontal="right"/>
      <protection locked="0"/>
    </xf>
    <xf numFmtId="0" fontId="57" fillId="0" borderId="42" xfId="17" applyNumberFormat="1" applyFont="1" applyBorder="1" applyAlignment="1">
      <alignment horizontal="center"/>
    </xf>
    <xf numFmtId="0" fontId="57" fillId="0" borderId="43" xfId="17" applyNumberFormat="1" applyFont="1" applyBorder="1" applyAlignment="1">
      <alignment horizontal="center"/>
    </xf>
    <xf numFmtId="0" fontId="57" fillId="0" borderId="44" xfId="17" applyNumberFormat="1" applyFont="1" applyBorder="1" applyAlignment="1">
      <alignment horizontal="center"/>
    </xf>
    <xf numFmtId="0" fontId="57" fillId="0" borderId="45" xfId="17" applyNumberFormat="1" applyFont="1" applyBorder="1" applyAlignment="1">
      <alignment horizontal="center"/>
    </xf>
    <xf numFmtId="0" fontId="57" fillId="0" borderId="46" xfId="17" applyNumberFormat="1" applyFont="1" applyBorder="1" applyAlignment="1">
      <alignment horizontal="center"/>
    </xf>
    <xf numFmtId="0" fontId="57" fillId="0" borderId="41" xfId="17" applyNumberFormat="1" applyFont="1" applyBorder="1" applyAlignment="1">
      <alignment horizontal="center"/>
    </xf>
    <xf numFmtId="3" fontId="57" fillId="0" borderId="27" xfId="17" applyNumberFormat="1" applyFont="1" applyBorder="1" applyAlignment="1" applyProtection="1">
      <alignment horizontal="right"/>
      <protection locked="0"/>
    </xf>
    <xf numFmtId="3" fontId="57" fillId="0" borderId="28" xfId="17" applyNumberFormat="1" applyFont="1" applyBorder="1" applyAlignment="1" applyProtection="1">
      <alignment horizontal="right"/>
      <protection locked="0"/>
    </xf>
    <xf numFmtId="3" fontId="57" fillId="11" borderId="48" xfId="17" applyNumberFormat="1" applyFont="1" applyFill="1" applyBorder="1" applyAlignment="1">
      <alignment horizontal="right"/>
    </xf>
    <xf numFmtId="3" fontId="57" fillId="0" borderId="0" xfId="17" applyNumberFormat="1" applyFont="1" applyAlignment="1"/>
    <xf numFmtId="3" fontId="57" fillId="0" borderId="53" xfId="17" applyNumberFormat="1" applyFont="1" applyBorder="1" applyAlignment="1" applyProtection="1">
      <alignment horizontal="right"/>
      <protection locked="0"/>
    </xf>
    <xf numFmtId="3" fontId="57" fillId="0" borderId="54" xfId="17" applyNumberFormat="1" applyFont="1" applyBorder="1" applyAlignment="1" applyProtection="1">
      <alignment horizontal="right"/>
      <protection locked="0"/>
    </xf>
    <xf numFmtId="0" fontId="58" fillId="11" borderId="55" xfId="17" applyNumberFormat="1" applyFont="1" applyFill="1" applyBorder="1" applyAlignment="1">
      <alignment horizontal="right"/>
    </xf>
    <xf numFmtId="3" fontId="57" fillId="0" borderId="17" xfId="17" applyNumberFormat="1" applyFont="1" applyBorder="1" applyAlignment="1" applyProtection="1">
      <alignment horizontal="right"/>
      <protection locked="0"/>
    </xf>
    <xf numFmtId="3" fontId="57" fillId="0" borderId="59" xfId="17" applyNumberFormat="1" applyFont="1" applyBorder="1" applyAlignment="1" applyProtection="1">
      <alignment horizontal="right"/>
      <protection locked="0"/>
    </xf>
    <xf numFmtId="3" fontId="57" fillId="0" borderId="18" xfId="17" applyNumberFormat="1" applyFont="1" applyBorder="1" applyAlignment="1" applyProtection="1">
      <alignment horizontal="right"/>
      <protection locked="0"/>
    </xf>
    <xf numFmtId="3" fontId="57" fillId="0" borderId="60" xfId="17" applyNumberFormat="1" applyFont="1" applyBorder="1" applyAlignment="1" applyProtection="1">
      <alignment horizontal="right"/>
      <protection locked="0"/>
    </xf>
    <xf numFmtId="0" fontId="59" fillId="0" borderId="0" xfId="17" applyNumberFormat="1" applyFont="1" applyAlignment="1"/>
    <xf numFmtId="3" fontId="57" fillId="0" borderId="24" xfId="17" applyNumberFormat="1" applyFont="1" applyBorder="1" applyAlignment="1" applyProtection="1">
      <alignment horizontal="right"/>
      <protection locked="0"/>
    </xf>
    <xf numFmtId="3" fontId="57" fillId="0" borderId="61" xfId="17" applyNumberFormat="1" applyFont="1" applyBorder="1" applyAlignment="1" applyProtection="1">
      <alignment horizontal="right"/>
      <protection locked="0"/>
    </xf>
    <xf numFmtId="3" fontId="57" fillId="11" borderId="27" xfId="17" applyNumberFormat="1" applyFont="1" applyFill="1" applyBorder="1" applyAlignment="1" applyProtection="1">
      <alignment horizontal="right"/>
    </xf>
    <xf numFmtId="3" fontId="57" fillId="11" borderId="22" xfId="17" applyNumberFormat="1" applyFont="1" applyFill="1" applyBorder="1" applyAlignment="1" applyProtection="1">
      <alignment horizontal="right"/>
    </xf>
    <xf numFmtId="3" fontId="57" fillId="11" borderId="48" xfId="17" applyNumberFormat="1" applyFont="1" applyFill="1" applyBorder="1" applyAlignment="1"/>
    <xf numFmtId="3" fontId="38" fillId="0" borderId="63" xfId="17" applyNumberFormat="1" applyFont="1" applyBorder="1" applyAlignment="1" applyProtection="1">
      <alignment horizontal="right"/>
      <protection locked="0"/>
    </xf>
    <xf numFmtId="3" fontId="38" fillId="0" borderId="54" xfId="17" applyNumberFormat="1" applyFont="1" applyBorder="1" applyAlignment="1" applyProtection="1">
      <alignment horizontal="right"/>
      <protection locked="0"/>
    </xf>
    <xf numFmtId="3" fontId="38" fillId="11" borderId="44" xfId="17" applyNumberFormat="1" applyFont="1" applyFill="1" applyBorder="1" applyAlignment="1" applyProtection="1">
      <alignment horizontal="right"/>
    </xf>
    <xf numFmtId="3" fontId="57" fillId="11" borderId="17" xfId="17" applyNumberFormat="1" applyFont="1" applyFill="1" applyBorder="1" applyAlignment="1" applyProtection="1">
      <alignment horizontal="right"/>
    </xf>
    <xf numFmtId="3" fontId="57" fillId="11" borderId="59" xfId="17" applyNumberFormat="1" applyFont="1" applyFill="1" applyBorder="1" applyAlignment="1" applyProtection="1">
      <alignment horizontal="right"/>
    </xf>
    <xf numFmtId="0" fontId="58" fillId="11" borderId="55" xfId="17" applyNumberFormat="1" applyFont="1" applyFill="1" applyBorder="1" applyAlignment="1" applyProtection="1">
      <alignment horizontal="right"/>
    </xf>
    <xf numFmtId="37" fontId="57" fillId="0" borderId="7" xfId="17" applyNumberFormat="1" applyFont="1" applyBorder="1" applyAlignment="1" applyProtection="1">
      <alignment horizontal="right"/>
      <protection locked="0"/>
    </xf>
    <xf numFmtId="37" fontId="58" fillId="12" borderId="65" xfId="17" applyNumberFormat="1" applyFont="1" applyFill="1" applyBorder="1" applyAlignment="1">
      <alignment horizontal="right"/>
    </xf>
    <xf numFmtId="3" fontId="38" fillId="11" borderId="66" xfId="17" applyNumberFormat="1" applyFont="1" applyFill="1" applyBorder="1" applyAlignment="1" applyProtection="1">
      <alignment horizontal="right"/>
    </xf>
    <xf numFmtId="3" fontId="38" fillId="11" borderId="28" xfId="17" applyNumberFormat="1" applyFont="1" applyFill="1" applyBorder="1" applyAlignment="1" applyProtection="1">
      <alignment horizontal="right"/>
    </xf>
    <xf numFmtId="3" fontId="38" fillId="11" borderId="48" xfId="17" applyNumberFormat="1" applyFont="1" applyFill="1" applyBorder="1" applyAlignment="1" applyProtection="1">
      <alignment horizontal="right"/>
    </xf>
    <xf numFmtId="0" fontId="58" fillId="0" borderId="0" xfId="17" applyNumberFormat="1" applyFont="1" applyAlignment="1"/>
    <xf numFmtId="0" fontId="58" fillId="0" borderId="67" xfId="17" applyNumberFormat="1" applyFont="1" applyBorder="1" applyAlignment="1"/>
    <xf numFmtId="0" fontId="58" fillId="0" borderId="70" xfId="17" applyNumberFormat="1" applyFont="1" applyBorder="1" applyAlignment="1">
      <alignment horizontal="centerContinuous"/>
    </xf>
    <xf numFmtId="3" fontId="38" fillId="11" borderId="71" xfId="17" applyNumberFormat="1" applyFont="1" applyFill="1" applyBorder="1" applyAlignment="1" applyProtection="1"/>
    <xf numFmtId="0" fontId="57" fillId="0" borderId="0" xfId="17" applyNumberFormat="1" applyFont="1" applyBorder="1" applyAlignment="1"/>
    <xf numFmtId="0" fontId="38" fillId="0" borderId="0" xfId="17" applyNumberFormat="1" applyFont="1" applyBorder="1" applyAlignment="1">
      <alignment horizontal="right"/>
    </xf>
    <xf numFmtId="0" fontId="39" fillId="0" borderId="0" xfId="17" applyBorder="1" applyAlignment="1">
      <alignment horizontal="right"/>
    </xf>
    <xf numFmtId="0" fontId="58" fillId="0" borderId="0" xfId="17" applyNumberFormat="1" applyFont="1" applyBorder="1" applyAlignment="1">
      <alignment horizontal="centerContinuous"/>
    </xf>
    <xf numFmtId="3" fontId="38" fillId="0" borderId="0" xfId="17" applyNumberFormat="1" applyFont="1" applyBorder="1" applyAlignment="1" applyProtection="1"/>
    <xf numFmtId="0" fontId="57" fillId="11" borderId="74" xfId="17" applyNumberFormat="1" applyFont="1" applyFill="1" applyBorder="1" applyAlignment="1" applyProtection="1">
      <alignment horizontal="center"/>
    </xf>
    <xf numFmtId="0" fontId="57" fillId="11" borderId="75" xfId="17" applyNumberFormat="1" applyFont="1" applyFill="1" applyBorder="1" applyAlignment="1" applyProtection="1">
      <alignment horizontal="center"/>
    </xf>
    <xf numFmtId="0" fontId="57" fillId="0" borderId="76" xfId="17" applyNumberFormat="1" applyFont="1" applyBorder="1" applyAlignment="1">
      <alignment horizontal="center"/>
    </xf>
    <xf numFmtId="0" fontId="58" fillId="11" borderId="82" xfId="17" applyNumberFormat="1" applyFont="1" applyFill="1" applyBorder="1" applyAlignment="1" applyProtection="1"/>
    <xf numFmtId="0" fontId="58" fillId="11" borderId="72" xfId="17" applyNumberFormat="1" applyFont="1" applyFill="1" applyBorder="1" applyAlignment="1" applyProtection="1"/>
    <xf numFmtId="3" fontId="57" fillId="0" borderId="83" xfId="17" applyNumberFormat="1" applyFont="1" applyBorder="1" applyAlignment="1" applyProtection="1">
      <alignment horizontal="right"/>
      <protection locked="0"/>
    </xf>
    <xf numFmtId="0" fontId="58" fillId="11" borderId="87" xfId="17" applyNumberFormat="1" applyFont="1" applyFill="1" applyBorder="1" applyAlignment="1" applyProtection="1"/>
    <xf numFmtId="0" fontId="58" fillId="11" borderId="88" xfId="17" applyNumberFormat="1" applyFont="1" applyFill="1" applyBorder="1" applyAlignment="1" applyProtection="1"/>
    <xf numFmtId="3" fontId="57" fillId="0" borderId="89" xfId="17" applyNumberFormat="1" applyFont="1" applyBorder="1" applyAlignment="1" applyProtection="1">
      <alignment horizontal="right"/>
      <protection locked="0"/>
    </xf>
    <xf numFmtId="3" fontId="57" fillId="0" borderId="90" xfId="17" applyNumberFormat="1" applyFont="1" applyBorder="1" applyAlignment="1" applyProtection="1">
      <alignment horizontal="right"/>
      <protection locked="0"/>
    </xf>
    <xf numFmtId="0" fontId="58" fillId="11" borderId="93" xfId="17" applyNumberFormat="1" applyFont="1" applyFill="1" applyBorder="1" applyAlignment="1" applyProtection="1"/>
    <xf numFmtId="0" fontId="58" fillId="11" borderId="91" xfId="17" applyNumberFormat="1" applyFont="1" applyFill="1" applyBorder="1" applyAlignment="1" applyProtection="1"/>
    <xf numFmtId="3" fontId="57" fillId="0" borderId="55" xfId="17" applyNumberFormat="1" applyFont="1" applyBorder="1" applyAlignment="1" applyProtection="1">
      <alignment horizontal="right"/>
      <protection locked="0"/>
    </xf>
    <xf numFmtId="3" fontId="57" fillId="11" borderId="96" xfId="17" applyNumberFormat="1" applyFont="1" applyFill="1" applyBorder="1" applyAlignment="1" applyProtection="1">
      <alignment horizontal="right"/>
    </xf>
    <xf numFmtId="0" fontId="58" fillId="11" borderId="95" xfId="17" applyNumberFormat="1" applyFont="1" applyFill="1" applyBorder="1" applyAlignment="1" applyProtection="1"/>
    <xf numFmtId="3" fontId="57" fillId="11" borderId="48" xfId="17" applyNumberFormat="1" applyFont="1" applyFill="1" applyBorder="1" applyAlignment="1" applyProtection="1">
      <alignment horizontal="right"/>
    </xf>
    <xf numFmtId="0" fontId="63" fillId="11" borderId="97" xfId="17" applyNumberFormat="1" applyFont="1" applyFill="1" applyBorder="1" applyAlignment="1" applyProtection="1"/>
    <xf numFmtId="0" fontId="63" fillId="11" borderId="98" xfId="17" applyNumberFormat="1" applyFont="1" applyFill="1" applyBorder="1" applyAlignment="1" applyProtection="1"/>
    <xf numFmtId="3" fontId="57" fillId="0" borderId="99" xfId="17" applyNumberFormat="1" applyFont="1" applyBorder="1" applyAlignment="1" applyProtection="1">
      <alignment horizontal="right"/>
      <protection locked="0"/>
    </xf>
    <xf numFmtId="0" fontId="63" fillId="11" borderId="102" xfId="17" applyNumberFormat="1" applyFont="1" applyFill="1" applyBorder="1" applyAlignment="1" applyProtection="1"/>
    <xf numFmtId="0" fontId="63" fillId="11" borderId="103" xfId="17" applyNumberFormat="1" applyFont="1" applyFill="1" applyBorder="1" applyAlignment="1" applyProtection="1"/>
    <xf numFmtId="0" fontId="63" fillId="11" borderId="88" xfId="17" applyNumberFormat="1" applyFont="1" applyFill="1" applyBorder="1" applyAlignment="1" applyProtection="1"/>
    <xf numFmtId="3" fontId="57" fillId="0" borderId="106" xfId="17" applyNumberFormat="1" applyFont="1" applyBorder="1" applyAlignment="1" applyProtection="1">
      <alignment horizontal="right"/>
      <protection locked="0"/>
    </xf>
    <xf numFmtId="3" fontId="57" fillId="11" borderId="90" xfId="17" applyNumberFormat="1" applyFont="1" applyFill="1" applyBorder="1" applyAlignment="1" applyProtection="1">
      <alignment horizontal="right"/>
    </xf>
    <xf numFmtId="3" fontId="57" fillId="0" borderId="109" xfId="17" applyNumberFormat="1" applyFont="1" applyBorder="1" applyAlignment="1" applyProtection="1">
      <alignment horizontal="right"/>
      <protection locked="0"/>
    </xf>
    <xf numFmtId="0" fontId="63" fillId="0" borderId="0" xfId="17" applyNumberFormat="1" applyFont="1" applyAlignment="1"/>
    <xf numFmtId="3" fontId="57" fillId="13" borderId="113" xfId="17" applyNumberFormat="1" applyFont="1" applyFill="1" applyBorder="1" applyAlignment="1" applyProtection="1">
      <alignment horizontal="right"/>
      <protection locked="0"/>
    </xf>
    <xf numFmtId="0" fontId="63" fillId="11" borderId="116" xfId="17" applyNumberFormat="1" applyFont="1" applyFill="1" applyBorder="1" applyAlignment="1" applyProtection="1"/>
    <xf numFmtId="3" fontId="57" fillId="13" borderId="90" xfId="17" applyNumberFormat="1" applyFont="1" applyFill="1" applyBorder="1" applyAlignment="1" applyProtection="1">
      <alignment horizontal="right"/>
      <protection locked="0"/>
    </xf>
    <xf numFmtId="0" fontId="63" fillId="11" borderId="117" xfId="17" applyNumberFormat="1" applyFont="1" applyFill="1" applyBorder="1" applyAlignment="1" applyProtection="1"/>
    <xf numFmtId="3" fontId="57" fillId="13" borderId="55" xfId="17" applyNumberFormat="1" applyFont="1" applyFill="1" applyBorder="1" applyAlignment="1" applyProtection="1">
      <alignment horizontal="right"/>
      <protection locked="0"/>
    </xf>
    <xf numFmtId="3" fontId="63" fillId="11" borderId="96" xfId="17" applyNumberFormat="1" applyFont="1" applyFill="1" applyBorder="1" applyAlignment="1" applyProtection="1">
      <alignment horizontal="right"/>
    </xf>
    <xf numFmtId="3" fontId="63" fillId="14" borderId="95" xfId="17" applyNumberFormat="1" applyFont="1" applyFill="1" applyBorder="1" applyAlignment="1" applyProtection="1">
      <alignment vertical="center"/>
    </xf>
    <xf numFmtId="0" fontId="63" fillId="11" borderId="121" xfId="17" applyNumberFormat="1" applyFont="1" applyFill="1" applyBorder="1" applyAlignment="1" applyProtection="1"/>
    <xf numFmtId="0" fontId="63" fillId="11" borderId="122" xfId="17" applyNumberFormat="1" applyFont="1" applyFill="1" applyBorder="1" applyAlignment="1" applyProtection="1"/>
    <xf numFmtId="3" fontId="57" fillId="0" borderId="123" xfId="17" applyNumberFormat="1" applyFont="1" applyBorder="1" applyAlignment="1" applyProtection="1">
      <alignment horizontal="right"/>
      <protection locked="0"/>
    </xf>
    <xf numFmtId="0" fontId="63" fillId="11" borderId="125" xfId="17" applyNumberFormat="1" applyFont="1" applyFill="1" applyBorder="1" applyAlignment="1" applyProtection="1"/>
    <xf numFmtId="3" fontId="57" fillId="0" borderId="37" xfId="17" applyNumberFormat="1" applyFont="1" applyBorder="1" applyAlignment="1" applyProtection="1">
      <alignment horizontal="right"/>
      <protection locked="0"/>
    </xf>
    <xf numFmtId="3" fontId="57" fillId="0" borderId="105" xfId="17" applyNumberFormat="1" applyFont="1" applyBorder="1" applyAlignment="1" applyProtection="1">
      <alignment horizontal="right"/>
      <protection locked="0"/>
    </xf>
    <xf numFmtId="3" fontId="57" fillId="11" borderId="64" xfId="17" applyNumberFormat="1" applyFont="1" applyFill="1" applyBorder="1" applyAlignment="1" applyProtection="1">
      <alignment horizontal="right"/>
    </xf>
    <xf numFmtId="3" fontId="57" fillId="0" borderId="101" xfId="17" applyNumberFormat="1" applyFont="1" applyBorder="1" applyAlignment="1" applyProtection="1">
      <alignment horizontal="right"/>
      <protection locked="0"/>
    </xf>
    <xf numFmtId="3" fontId="57" fillId="0" borderId="108" xfId="17" applyNumberFormat="1" applyFont="1" applyBorder="1" applyAlignment="1" applyProtection="1">
      <alignment horizontal="right"/>
      <protection locked="0"/>
    </xf>
    <xf numFmtId="0" fontId="63" fillId="11" borderId="128" xfId="17" applyNumberFormat="1" applyFont="1" applyFill="1" applyBorder="1" applyAlignment="1" applyProtection="1"/>
    <xf numFmtId="3" fontId="57" fillId="13" borderId="127" xfId="17" applyNumberFormat="1" applyFont="1" applyFill="1" applyBorder="1" applyAlignment="1" applyProtection="1">
      <alignment horizontal="right"/>
      <protection locked="0"/>
    </xf>
    <xf numFmtId="3" fontId="63" fillId="11" borderId="131" xfId="17" applyNumberFormat="1" applyFont="1" applyFill="1" applyBorder="1" applyAlignment="1" applyProtection="1">
      <alignment horizontal="right"/>
    </xf>
    <xf numFmtId="166" fontId="63" fillId="11" borderId="131" xfId="5" applyNumberFormat="1" applyFont="1" applyFill="1" applyBorder="1" applyAlignment="1" applyProtection="1"/>
    <xf numFmtId="3" fontId="57" fillId="11" borderId="132" xfId="17" applyNumberFormat="1" applyFont="1" applyFill="1" applyBorder="1" applyAlignment="1" applyProtection="1">
      <alignment horizontal="right"/>
    </xf>
    <xf numFmtId="3" fontId="63" fillId="12" borderId="97" xfId="17" applyNumberFormat="1" applyFont="1" applyFill="1" applyBorder="1" applyAlignment="1" applyProtection="1">
      <alignment horizontal="right"/>
    </xf>
    <xf numFmtId="0" fontId="63" fillId="11" borderId="134" xfId="17" applyNumberFormat="1" applyFont="1" applyFill="1" applyBorder="1" applyAlignment="1" applyProtection="1"/>
    <xf numFmtId="3" fontId="57" fillId="0" borderId="134" xfId="17" applyNumberFormat="1" applyFont="1" applyBorder="1" applyAlignment="1" applyProtection="1">
      <alignment horizontal="right"/>
      <protection locked="0"/>
    </xf>
    <xf numFmtId="0" fontId="58" fillId="0" borderId="0" xfId="17" applyNumberFormat="1" applyFont="1" applyFill="1" applyBorder="1" applyAlignment="1" applyProtection="1"/>
    <xf numFmtId="3" fontId="63" fillId="12" borderId="102" xfId="17" applyNumberFormat="1" applyFont="1" applyFill="1" applyBorder="1" applyAlignment="1" applyProtection="1">
      <alignment horizontal="right"/>
    </xf>
    <xf numFmtId="0" fontId="63" fillId="11" borderId="93" xfId="17" applyNumberFormat="1" applyFont="1" applyFill="1" applyBorder="1" applyAlignment="1" applyProtection="1"/>
    <xf numFmtId="3" fontId="57" fillId="0" borderId="93" xfId="17" applyNumberFormat="1" applyFont="1" applyBorder="1" applyAlignment="1" applyProtection="1">
      <alignment horizontal="right"/>
      <protection locked="0"/>
    </xf>
    <xf numFmtId="0" fontId="63" fillId="11" borderId="135" xfId="17" applyNumberFormat="1" applyFont="1" applyFill="1" applyBorder="1" applyAlignment="1" applyProtection="1"/>
    <xf numFmtId="3" fontId="57" fillId="0" borderId="135" xfId="17" applyNumberFormat="1" applyFont="1" applyBorder="1" applyAlignment="1" applyProtection="1">
      <alignment horizontal="right"/>
      <protection locked="0"/>
    </xf>
    <xf numFmtId="3" fontId="57" fillId="13" borderId="135" xfId="17" applyNumberFormat="1" applyFont="1" applyFill="1" applyBorder="1" applyAlignment="1" applyProtection="1">
      <alignment horizontal="right"/>
      <protection locked="0"/>
    </xf>
    <xf numFmtId="3" fontId="57" fillId="13" borderId="136" xfId="17" applyNumberFormat="1" applyFont="1" applyFill="1" applyBorder="1" applyAlignment="1" applyProtection="1">
      <alignment horizontal="right"/>
      <protection locked="0"/>
    </xf>
    <xf numFmtId="0" fontId="63" fillId="11" borderId="79" xfId="17" applyNumberFormat="1" applyFont="1" applyFill="1" applyBorder="1" applyAlignment="1" applyProtection="1"/>
    <xf numFmtId="0" fontId="63" fillId="11" borderId="92" xfId="17" applyNumberFormat="1" applyFont="1" applyFill="1" applyBorder="1" applyAlignment="1" applyProtection="1"/>
    <xf numFmtId="3" fontId="63" fillId="12" borderId="117" xfId="17" applyNumberFormat="1" applyFont="1" applyFill="1" applyBorder="1" applyAlignment="1" applyProtection="1">
      <alignment horizontal="right"/>
    </xf>
    <xf numFmtId="3" fontId="63" fillId="11" borderId="22" xfId="17" applyNumberFormat="1" applyFont="1" applyFill="1" applyBorder="1" applyAlignment="1" applyProtection="1">
      <alignment horizontal="right"/>
    </xf>
    <xf numFmtId="0" fontId="63" fillId="11" borderId="139" xfId="17" applyNumberFormat="1" applyFont="1" applyFill="1" applyBorder="1" applyAlignment="1" applyProtection="1"/>
    <xf numFmtId="3" fontId="57" fillId="11" borderId="74" xfId="17" applyNumberFormat="1" applyFont="1" applyFill="1" applyBorder="1" applyAlignment="1" applyProtection="1">
      <alignment horizontal="right"/>
    </xf>
    <xf numFmtId="3" fontId="63" fillId="12" borderId="81" xfId="17" applyNumberFormat="1" applyFont="1" applyFill="1" applyBorder="1" applyAlignment="1" applyProtection="1">
      <alignment horizontal="right"/>
    </xf>
    <xf numFmtId="3" fontId="63" fillId="12" borderId="86" xfId="17" applyNumberFormat="1" applyFont="1" applyFill="1" applyBorder="1" applyAlignment="1" applyProtection="1">
      <alignment horizontal="right"/>
    </xf>
    <xf numFmtId="3" fontId="63" fillId="12" borderId="79" xfId="17" applyNumberFormat="1" applyFont="1" applyFill="1" applyBorder="1" applyAlignment="1" applyProtection="1">
      <alignment horizontal="right"/>
    </xf>
    <xf numFmtId="4" fontId="57" fillId="0" borderId="0" xfId="17" applyNumberFormat="1" applyFont="1" applyFill="1" applyAlignment="1"/>
    <xf numFmtId="3" fontId="63" fillId="12" borderId="140" xfId="17" applyNumberFormat="1" applyFont="1" applyFill="1" applyBorder="1" applyAlignment="1" applyProtection="1">
      <alignment horizontal="right"/>
    </xf>
    <xf numFmtId="3" fontId="63" fillId="12" borderId="144" xfId="17" applyNumberFormat="1" applyFont="1" applyFill="1" applyBorder="1" applyAlignment="1" applyProtection="1">
      <alignment horizontal="right"/>
    </xf>
    <xf numFmtId="3" fontId="63" fillId="11" borderId="48" xfId="17" applyNumberFormat="1" applyFont="1" applyFill="1" applyBorder="1" applyAlignment="1" applyProtection="1">
      <alignment horizontal="right"/>
    </xf>
    <xf numFmtId="3" fontId="63" fillId="11" borderId="74" xfId="17" applyNumberFormat="1" applyFont="1" applyFill="1" applyBorder="1" applyAlignment="1" applyProtection="1">
      <alignment horizontal="right"/>
    </xf>
    <xf numFmtId="0" fontId="63" fillId="11" borderId="75" xfId="17" applyNumberFormat="1" applyFont="1" applyFill="1" applyBorder="1" applyAlignment="1" applyProtection="1"/>
    <xf numFmtId="3" fontId="57" fillId="0" borderId="0" xfId="17" applyNumberFormat="1" applyFont="1" applyFill="1" applyBorder="1" applyAlignment="1" applyProtection="1"/>
    <xf numFmtId="3" fontId="39" fillId="0" borderId="0" xfId="17" applyNumberFormat="1" applyFill="1" applyBorder="1" applyAlignment="1" applyProtection="1"/>
    <xf numFmtId="0" fontId="36" fillId="0" borderId="0" xfId="16" applyProtection="1"/>
    <xf numFmtId="49" fontId="62" fillId="0" borderId="13" xfId="16" applyNumberFormat="1" applyFont="1" applyBorder="1" applyProtection="1">
      <protection locked="0"/>
    </xf>
    <xf numFmtId="0" fontId="62" fillId="0" borderId="0" xfId="16" applyFont="1" applyBorder="1" applyProtection="1"/>
    <xf numFmtId="165" fontId="57" fillId="0" borderId="13" xfId="16" applyNumberFormat="1" applyFont="1" applyBorder="1" applyAlignment="1" applyProtection="1">
      <alignment horizontal="center"/>
      <protection locked="0"/>
    </xf>
    <xf numFmtId="0" fontId="62" fillId="0" borderId="36" xfId="16" applyFont="1" applyBorder="1" applyProtection="1"/>
    <xf numFmtId="14" fontId="62" fillId="0" borderId="13" xfId="16" applyNumberFormat="1" applyFont="1" applyBorder="1" applyProtection="1">
      <protection locked="0"/>
    </xf>
    <xf numFmtId="0" fontId="62" fillId="0" borderId="0" xfId="16" applyFont="1" applyBorder="1" applyAlignment="1" applyProtection="1">
      <alignment horizontal="right"/>
    </xf>
    <xf numFmtId="49" fontId="62" fillId="0" borderId="13" xfId="16" applyNumberFormat="1" applyFont="1" applyBorder="1" applyAlignment="1" applyProtection="1">
      <alignment horizontal="right"/>
      <protection locked="0"/>
    </xf>
    <xf numFmtId="0" fontId="62" fillId="0" borderId="37" xfId="16" applyFont="1" applyBorder="1" applyProtection="1"/>
    <xf numFmtId="0" fontId="36" fillId="0" borderId="0" xfId="16" applyFill="1" applyProtection="1"/>
    <xf numFmtId="0" fontId="57" fillId="0" borderId="48" xfId="16" applyFont="1" applyBorder="1" applyAlignment="1" applyProtection="1">
      <alignment horizontal="center"/>
    </xf>
    <xf numFmtId="0" fontId="57" fillId="5" borderId="147" xfId="16" applyFont="1" applyFill="1" applyBorder="1" applyAlignment="1" applyProtection="1">
      <alignment horizontal="right"/>
      <protection locked="0"/>
    </xf>
    <xf numFmtId="3" fontId="63" fillId="12" borderId="147" xfId="16" applyNumberFormat="1" applyFont="1" applyFill="1" applyBorder="1" applyAlignment="1" applyProtection="1">
      <alignment horizontal="right"/>
    </xf>
    <xf numFmtId="0" fontId="63" fillId="15" borderId="147" xfId="16" applyFont="1" applyFill="1" applyBorder="1" applyAlignment="1" applyProtection="1">
      <alignment horizontal="right"/>
    </xf>
    <xf numFmtId="0" fontId="63" fillId="15" borderId="151" xfId="16" applyFont="1" applyFill="1" applyBorder="1" applyAlignment="1" applyProtection="1">
      <alignment horizontal="right"/>
    </xf>
    <xf numFmtId="0" fontId="63" fillId="15" borderId="0" xfId="16" applyFont="1" applyFill="1" applyBorder="1" applyAlignment="1" applyProtection="1">
      <alignment horizontal="right"/>
    </xf>
    <xf numFmtId="0" fontId="63" fillId="15" borderId="15" xfId="16" applyFont="1" applyFill="1" applyBorder="1" applyAlignment="1" applyProtection="1">
      <alignment horizontal="right"/>
    </xf>
    <xf numFmtId="0" fontId="63" fillId="15" borderId="36" xfId="16" applyFont="1" applyFill="1" applyBorder="1" applyAlignment="1" applyProtection="1">
      <alignment horizontal="right"/>
    </xf>
    <xf numFmtId="0" fontId="63" fillId="15" borderId="37" xfId="16" applyFont="1" applyFill="1" applyBorder="1" applyAlignment="1" applyProtection="1">
      <alignment horizontal="right"/>
    </xf>
    <xf numFmtId="0" fontId="63" fillId="15" borderId="38" xfId="16" applyFont="1" applyFill="1" applyBorder="1" applyAlignment="1" applyProtection="1">
      <alignment horizontal="right"/>
    </xf>
    <xf numFmtId="0" fontId="63" fillId="15" borderId="32" xfId="16" applyFont="1" applyFill="1" applyBorder="1" applyAlignment="1" applyProtection="1">
      <alignment horizontal="right"/>
    </xf>
    <xf numFmtId="0" fontId="63" fillId="15" borderId="39" xfId="16" applyFont="1" applyFill="1" applyBorder="1" applyAlignment="1" applyProtection="1">
      <alignment horizontal="right"/>
    </xf>
    <xf numFmtId="0" fontId="36" fillId="0" borderId="0" xfId="16" applyFont="1" applyProtection="1"/>
    <xf numFmtId="0" fontId="65" fillId="0" borderId="0" xfId="0" applyFont="1" applyBorder="1" applyAlignment="1">
      <alignment vertical="top" wrapText="1"/>
    </xf>
    <xf numFmtId="0" fontId="4" fillId="0" borderId="17" xfId="0" applyFont="1" applyBorder="1" applyAlignment="1">
      <alignment horizontal="center"/>
    </xf>
    <xf numFmtId="0" fontId="51" fillId="0" borderId="0" xfId="0" applyFont="1" applyBorder="1" applyAlignment="1" applyProtection="1">
      <protection locked="0"/>
    </xf>
    <xf numFmtId="9" fontId="54" fillId="0" borderId="0" xfId="0" applyNumberFormat="1" applyFont="1" applyBorder="1" applyAlignment="1" applyProtection="1">
      <alignment horizontal="right"/>
      <protection locked="0"/>
    </xf>
    <xf numFmtId="8" fontId="51" fillId="0" borderId="0" xfId="0" applyNumberFormat="1" applyFont="1" applyBorder="1" applyAlignment="1" applyProtection="1">
      <alignment horizontal="left"/>
      <protection locked="0"/>
    </xf>
    <xf numFmtId="44" fontId="0" fillId="0" borderId="0" xfId="3" applyFont="1" applyBorder="1" applyProtection="1">
      <protection locked="0"/>
    </xf>
    <xf numFmtId="0" fontId="52" fillId="0" borderId="0" xfId="0" applyFont="1" applyBorder="1" applyProtection="1">
      <protection locked="0"/>
    </xf>
    <xf numFmtId="0" fontId="13" fillId="0" borderId="0" xfId="0" applyFont="1" applyBorder="1" applyAlignment="1" applyProtection="1">
      <protection locked="0"/>
    </xf>
    <xf numFmtId="0" fontId="13" fillId="0" borderId="0" xfId="0" applyFont="1" applyBorder="1" applyAlignment="1" applyProtection="1">
      <alignment horizontal="right"/>
      <protection locked="0"/>
    </xf>
    <xf numFmtId="0" fontId="49" fillId="0" borderId="0" xfId="0" applyFont="1" applyBorder="1" applyAlignment="1" applyProtection="1">
      <alignment vertical="top"/>
      <protection locked="0"/>
    </xf>
    <xf numFmtId="0" fontId="13" fillId="0" borderId="0" xfId="0" applyFont="1" applyBorder="1" applyAlignment="1" applyProtection="1">
      <alignment vertical="top"/>
      <protection locked="0"/>
    </xf>
    <xf numFmtId="0" fontId="13" fillId="0" borderId="0" xfId="0" applyFont="1" applyBorder="1" applyAlignment="1">
      <alignment horizontal="right" vertical="top"/>
    </xf>
    <xf numFmtId="44" fontId="54" fillId="0" borderId="0" xfId="3" applyFont="1" applyBorder="1" applyAlignment="1">
      <alignment vertical="top"/>
    </xf>
    <xf numFmtId="44" fontId="43" fillId="0" borderId="0" xfId="3" applyFont="1" applyBorder="1"/>
    <xf numFmtId="44" fontId="54" fillId="0" borderId="0" xfId="3" applyFont="1" applyBorder="1"/>
    <xf numFmtId="0" fontId="51" fillId="0" borderId="19" xfId="0" applyFont="1" applyBorder="1"/>
    <xf numFmtId="0" fontId="51" fillId="0" borderId="20" xfId="0" applyFont="1" applyBorder="1"/>
    <xf numFmtId="0" fontId="68" fillId="0" borderId="20" xfId="0" applyFont="1" applyBorder="1" applyAlignment="1">
      <alignment horizontal="center"/>
    </xf>
    <xf numFmtId="0" fontId="13" fillId="0" borderId="20" xfId="0" applyFont="1" applyBorder="1" applyAlignment="1">
      <alignment horizontal="center"/>
    </xf>
    <xf numFmtId="0" fontId="68" fillId="0" borderId="16" xfId="0" applyFont="1" applyBorder="1" applyAlignment="1">
      <alignment horizontal="center"/>
    </xf>
    <xf numFmtId="0" fontId="51" fillId="0" borderId="0" xfId="0" applyFont="1" applyBorder="1" applyAlignment="1"/>
    <xf numFmtId="0" fontId="52" fillId="0" borderId="0" xfId="0" applyFont="1" applyBorder="1"/>
    <xf numFmtId="44" fontId="68" fillId="0" borderId="0" xfId="3" applyFont="1" applyBorder="1" applyAlignment="1">
      <alignment horizontal="left"/>
    </xf>
    <xf numFmtId="44" fontId="13" fillId="0" borderId="0" xfId="3" applyFont="1" applyBorder="1"/>
    <xf numFmtId="6" fontId="4" fillId="0" borderId="0" xfId="0" applyNumberFormat="1" applyFont="1" applyBorder="1" applyAlignment="1">
      <alignment horizontal="left"/>
    </xf>
    <xf numFmtId="0" fontId="51" fillId="0" borderId="0" xfId="0" applyFont="1" applyBorder="1"/>
    <xf numFmtId="167" fontId="4" fillId="0" borderId="0" xfId="0" applyNumberFormat="1" applyFont="1" applyBorder="1" applyAlignment="1">
      <alignment horizontal="left"/>
    </xf>
    <xf numFmtId="44" fontId="68" fillId="0" borderId="0" xfId="3" applyFont="1" applyFill="1" applyBorder="1" applyAlignment="1">
      <alignment horizontal="left"/>
    </xf>
    <xf numFmtId="44" fontId="13" fillId="0" borderId="0" xfId="3" applyFont="1" applyFill="1" applyBorder="1"/>
    <xf numFmtId="0" fontId="51" fillId="0" borderId="0" xfId="0" applyFont="1" applyFill="1" applyBorder="1" applyAlignment="1"/>
    <xf numFmtId="43" fontId="0" fillId="0" borderId="0" xfId="0" applyNumberFormat="1" applyBorder="1"/>
    <xf numFmtId="44" fontId="69" fillId="0" borderId="0" xfId="3" applyFont="1" applyBorder="1" applyAlignment="1">
      <alignment horizontal="left"/>
    </xf>
    <xf numFmtId="44" fontId="70" fillId="0" borderId="0" xfId="3" applyFont="1" applyBorder="1"/>
    <xf numFmtId="44" fontId="68" fillId="0" borderId="0" xfId="3" applyFont="1" applyBorder="1"/>
    <xf numFmtId="44" fontId="68" fillId="16" borderId="0" xfId="3" applyFont="1" applyFill="1" applyBorder="1" applyAlignment="1">
      <alignment horizontal="left"/>
    </xf>
    <xf numFmtId="44" fontId="13" fillId="16" borderId="0" xfId="3" applyFont="1" applyFill="1" applyBorder="1"/>
    <xf numFmtId="44" fontId="13" fillId="0" borderId="20" xfId="3" applyFont="1" applyBorder="1"/>
    <xf numFmtId="44" fontId="13" fillId="0" borderId="16" xfId="3" applyFont="1" applyBorder="1"/>
    <xf numFmtId="43" fontId="4" fillId="0" borderId="0" xfId="0" applyNumberFormat="1" applyFont="1" applyBorder="1"/>
    <xf numFmtId="3" fontId="4" fillId="0" borderId="0" xfId="0" applyNumberFormat="1" applyFont="1" applyBorder="1" applyAlignment="1">
      <alignment horizontal="left"/>
    </xf>
    <xf numFmtId="0" fontId="9" fillId="0" borderId="0" xfId="0" applyFont="1" applyBorder="1"/>
    <xf numFmtId="0" fontId="9" fillId="0" borderId="30" xfId="0" applyFont="1" applyBorder="1"/>
    <xf numFmtId="0" fontId="9" fillId="0" borderId="0" xfId="0" applyFont="1"/>
    <xf numFmtId="0" fontId="19" fillId="0" borderId="0" xfId="0" applyFont="1"/>
    <xf numFmtId="0" fontId="0" fillId="0" borderId="0" xfId="0" applyFont="1"/>
    <xf numFmtId="0" fontId="71" fillId="0" borderId="0" xfId="0" applyFont="1" applyAlignment="1">
      <alignment horizontal="center" vertical="center"/>
    </xf>
    <xf numFmtId="0" fontId="71" fillId="0" borderId="0" xfId="0" applyFont="1"/>
    <xf numFmtId="0" fontId="0" fillId="0" borderId="0" xfId="0" applyAlignment="1">
      <alignment horizontal="left"/>
    </xf>
    <xf numFmtId="0" fontId="22" fillId="0" borderId="0" xfId="0" applyFont="1" applyAlignment="1">
      <alignment horizontal="left" vertical="center"/>
    </xf>
    <xf numFmtId="0" fontId="7" fillId="0" borderId="0" xfId="0" applyFont="1" applyAlignment="1">
      <alignment horizontal="left" vertical="center"/>
    </xf>
    <xf numFmtId="44" fontId="49" fillId="0" borderId="0" xfId="3" applyFont="1" applyBorder="1" applyProtection="1">
      <protection locked="0"/>
    </xf>
    <xf numFmtId="44" fontId="72" fillId="0" borderId="0" xfId="3" applyFont="1" applyBorder="1" applyProtection="1">
      <protection locked="0"/>
    </xf>
    <xf numFmtId="44" fontId="4" fillId="0" borderId="0" xfId="0" applyNumberFormat="1" applyFont="1" applyBorder="1" applyProtection="1">
      <protection locked="0"/>
    </xf>
    <xf numFmtId="44" fontId="4" fillId="0" borderId="0" xfId="3" applyFont="1" applyBorder="1" applyProtection="1">
      <protection locked="0"/>
    </xf>
    <xf numFmtId="0" fontId="0" fillId="0" borderId="13" xfId="0" applyBorder="1" applyProtection="1">
      <protection locked="0"/>
    </xf>
    <xf numFmtId="0" fontId="0" fillId="0" borderId="0" xfId="0" applyBorder="1" applyAlignment="1">
      <alignment horizontal="right"/>
    </xf>
    <xf numFmtId="0" fontId="65" fillId="0" borderId="17" xfId="0" applyFont="1" applyBorder="1" applyAlignment="1">
      <alignment horizontal="center" vertical="center" wrapText="1"/>
    </xf>
    <xf numFmtId="10" fontId="4" fillId="0" borderId="0" xfId="0" applyNumberFormat="1" applyFont="1" applyBorder="1" applyProtection="1">
      <protection locked="0"/>
    </xf>
    <xf numFmtId="0" fontId="5" fillId="7" borderId="7" xfId="0" applyFont="1" applyFill="1" applyBorder="1" applyAlignment="1" applyProtection="1">
      <alignment vertical="top"/>
    </xf>
    <xf numFmtId="0" fontId="54" fillId="7" borderId="13" xfId="0" applyFont="1" applyFill="1" applyBorder="1" applyAlignment="1" applyProtection="1">
      <alignment horizontal="right" vertical="center"/>
    </xf>
    <xf numFmtId="0" fontId="13" fillId="7" borderId="13" xfId="0" applyFont="1" applyFill="1" applyBorder="1" applyAlignment="1" applyProtection="1">
      <alignment horizontal="right" vertical="center"/>
    </xf>
    <xf numFmtId="0" fontId="5" fillId="7" borderId="8" xfId="0" applyFont="1" applyFill="1" applyBorder="1" applyAlignment="1" applyProtection="1">
      <alignment vertical="top"/>
    </xf>
    <xf numFmtId="0" fontId="49" fillId="7" borderId="8" xfId="0" applyFont="1" applyFill="1" applyBorder="1" applyAlignment="1" applyProtection="1">
      <alignment vertical="top"/>
    </xf>
    <xf numFmtId="0" fontId="49" fillId="7" borderId="12" xfId="0" applyFont="1" applyFill="1" applyBorder="1" applyAlignment="1" applyProtection="1">
      <alignment vertical="top"/>
    </xf>
    <xf numFmtId="0" fontId="49" fillId="7" borderId="13" xfId="0" applyFont="1" applyFill="1" applyBorder="1" applyAlignment="1" applyProtection="1">
      <alignment vertical="top"/>
    </xf>
    <xf numFmtId="44" fontId="54" fillId="7" borderId="11" xfId="0" applyNumberFormat="1" applyFont="1" applyFill="1" applyBorder="1" applyAlignment="1" applyProtection="1">
      <alignment vertical="top"/>
    </xf>
    <xf numFmtId="0" fontId="49" fillId="7" borderId="9" xfId="0" applyFont="1" applyFill="1" applyBorder="1" applyAlignment="1" applyProtection="1">
      <alignment vertical="top"/>
    </xf>
    <xf numFmtId="0" fontId="4" fillId="7" borderId="10" xfId="0" applyFont="1" applyFill="1" applyBorder="1" applyAlignment="1" applyProtection="1">
      <alignment vertical="top" wrapText="1"/>
    </xf>
    <xf numFmtId="0" fontId="51" fillId="7" borderId="0" xfId="0" applyFont="1" applyFill="1" applyBorder="1" applyAlignment="1"/>
    <xf numFmtId="0" fontId="52" fillId="7" borderId="0" xfId="0" applyFont="1" applyFill="1" applyBorder="1"/>
    <xf numFmtId="44" fontId="68" fillId="7" borderId="0" xfId="3" applyFont="1" applyFill="1" applyBorder="1" applyAlignment="1">
      <alignment horizontal="left"/>
    </xf>
    <xf numFmtId="44" fontId="13" fillId="7" borderId="0" xfId="3" applyFont="1" applyFill="1" applyBorder="1"/>
    <xf numFmtId="0" fontId="51" fillId="7" borderId="0" xfId="0" applyFont="1" applyFill="1" applyBorder="1"/>
    <xf numFmtId="0" fontId="0" fillId="0" borderId="0" xfId="0" applyProtection="1"/>
    <xf numFmtId="0" fontId="0" fillId="0" borderId="0" xfId="0" applyBorder="1" applyAlignment="1" applyProtection="1">
      <alignment horizontal="left" vertical="center"/>
    </xf>
    <xf numFmtId="0" fontId="0" fillId="0" borderId="0" xfId="0" applyBorder="1" applyAlignment="1" applyProtection="1">
      <alignment horizontal="left"/>
    </xf>
    <xf numFmtId="0" fontId="11"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28" fillId="0" borderId="0" xfId="0" applyFont="1" applyBorder="1" applyAlignment="1" applyProtection="1">
      <alignment horizontal="left"/>
    </xf>
    <xf numFmtId="0" fontId="12" fillId="0" borderId="0" xfId="0" applyFont="1" applyBorder="1" applyAlignment="1" applyProtection="1">
      <alignment vertical="center" wrapText="1"/>
    </xf>
    <xf numFmtId="0" fontId="12" fillId="0" borderId="0" xfId="0" applyFont="1" applyBorder="1" applyAlignment="1" applyProtection="1">
      <alignment horizontal="left" vertical="center"/>
    </xf>
    <xf numFmtId="0" fontId="2" fillId="0" borderId="0" xfId="0" applyFont="1" applyBorder="1" applyAlignment="1" applyProtection="1">
      <alignment horizontal="left"/>
    </xf>
    <xf numFmtId="0" fontId="12" fillId="0" borderId="0" xfId="0" applyFont="1" applyBorder="1" applyAlignment="1" applyProtection="1">
      <alignment horizontal="left" vertical="center" indent="3"/>
    </xf>
    <xf numFmtId="0" fontId="7" fillId="0" borderId="0" xfId="0" applyFont="1" applyBorder="1" applyAlignment="1" applyProtection="1">
      <alignment horizontal="left" vertical="center" indent="3"/>
    </xf>
    <xf numFmtId="0" fontId="14" fillId="0" borderId="0" xfId="0" applyFont="1" applyBorder="1" applyAlignment="1" applyProtection="1">
      <alignment horizontal="left" vertical="center"/>
    </xf>
    <xf numFmtId="0" fontId="22" fillId="0" borderId="0" xfId="0" applyFont="1" applyBorder="1" applyAlignment="1" applyProtection="1">
      <alignment horizontal="left" vertical="center"/>
    </xf>
    <xf numFmtId="0" fontId="11" fillId="0" borderId="0" xfId="0" applyFont="1" applyBorder="1" applyAlignment="1" applyProtection="1">
      <alignment horizontal="left" vertical="center" indent="3"/>
    </xf>
    <xf numFmtId="0" fontId="24" fillId="0" borderId="0" xfId="0" applyFont="1" applyBorder="1" applyAlignment="1" applyProtection="1">
      <alignment horizontal="left" vertical="center"/>
    </xf>
    <xf numFmtId="0" fontId="0" fillId="0" borderId="0" xfId="0" applyBorder="1" applyProtection="1"/>
    <xf numFmtId="0" fontId="27" fillId="0" borderId="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11" fillId="0" borderId="0" xfId="0" applyFont="1" applyAlignment="1" applyProtection="1">
      <alignment vertical="center"/>
    </xf>
    <xf numFmtId="0" fontId="7" fillId="0" borderId="0" xfId="0" applyFont="1" applyBorder="1" applyAlignment="1" applyProtection="1">
      <alignment horizontal="left" vertical="top" wrapText="1"/>
    </xf>
    <xf numFmtId="0" fontId="11" fillId="0" borderId="0" xfId="0" applyFont="1" applyAlignment="1" applyProtection="1">
      <alignment horizontal="left" vertical="top" wrapText="1"/>
    </xf>
    <xf numFmtId="0" fontId="7" fillId="0" borderId="0" xfId="0" applyFont="1" applyAlignment="1" applyProtection="1">
      <alignment vertical="center"/>
    </xf>
    <xf numFmtId="0" fontId="22" fillId="0" borderId="0" xfId="0" applyFont="1" applyBorder="1" applyAlignment="1" applyProtection="1">
      <alignment horizontal="center" vertical="center" wrapText="1"/>
    </xf>
    <xf numFmtId="0" fontId="7" fillId="0" borderId="0" xfId="0" applyFont="1" applyBorder="1" applyAlignment="1" applyProtection="1">
      <alignment horizontal="left"/>
    </xf>
    <xf numFmtId="0" fontId="7" fillId="0" borderId="0" xfId="0" applyFont="1" applyBorder="1" applyAlignment="1" applyProtection="1">
      <alignment horizontal="right"/>
    </xf>
    <xf numFmtId="0" fontId="7" fillId="0" borderId="0" xfId="0" applyFont="1" applyBorder="1" applyAlignment="1" applyProtection="1">
      <alignment horizontal="left" vertical="center" wrapText="1"/>
    </xf>
    <xf numFmtId="0" fontId="7" fillId="0" borderId="0" xfId="0" applyFont="1" applyBorder="1" applyAlignment="1" applyProtection="1">
      <alignment vertical="center" wrapText="1"/>
    </xf>
    <xf numFmtId="0" fontId="0" fillId="0" borderId="0" xfId="0" applyBorder="1" applyAlignment="1" applyProtection="1">
      <alignment wrapText="1"/>
    </xf>
    <xf numFmtId="0" fontId="0" fillId="0" borderId="0" xfId="0" applyFill="1" applyBorder="1" applyAlignment="1" applyProtection="1">
      <alignment horizontal="left"/>
    </xf>
    <xf numFmtId="0" fontId="7" fillId="0" borderId="0" xfId="0" applyFont="1" applyFill="1" applyBorder="1" applyAlignment="1" applyProtection="1">
      <alignment horizontal="left" vertical="center"/>
    </xf>
    <xf numFmtId="44" fontId="0" fillId="5" borderId="17" xfId="3" applyFont="1" applyFill="1" applyBorder="1" applyAlignment="1" applyProtection="1">
      <alignment horizontal="center" vertical="center" wrapText="1"/>
      <protection locked="0"/>
    </xf>
    <xf numFmtId="44" fontId="0" fillId="0" borderId="17" xfId="3" applyFont="1" applyFill="1" applyBorder="1" applyAlignment="1" applyProtection="1">
      <alignment horizontal="center" vertical="center" wrapText="1"/>
      <protection locked="0"/>
    </xf>
    <xf numFmtId="44" fontId="0" fillId="0" borderId="16" xfId="3" applyFont="1" applyFill="1" applyBorder="1" applyAlignment="1" applyProtection="1">
      <alignment horizontal="center" vertical="center" wrapText="1"/>
      <protection locked="0"/>
    </xf>
    <xf numFmtId="44" fontId="0" fillId="0" borderId="14" xfId="3" applyFont="1" applyFill="1" applyBorder="1" applyAlignment="1" applyProtection="1">
      <alignment horizontal="center" vertical="center" wrapText="1"/>
      <protection locked="0"/>
    </xf>
    <xf numFmtId="44" fontId="0" fillId="0" borderId="17" xfId="3" applyFont="1" applyFill="1" applyBorder="1" applyAlignment="1" applyProtection="1">
      <alignment horizontal="center" vertical="center"/>
      <protection locked="0"/>
    </xf>
    <xf numFmtId="44" fontId="0" fillId="5" borderId="17" xfId="3" applyFont="1" applyFill="1" applyBorder="1" applyAlignment="1" applyProtection="1">
      <alignment horizontal="center"/>
      <protection locked="0"/>
    </xf>
    <xf numFmtId="44" fontId="0" fillId="0" borderId="16" xfId="3" applyFont="1" applyFill="1" applyBorder="1" applyAlignment="1" applyProtection="1">
      <alignment horizontal="center" vertical="center"/>
      <protection locked="0"/>
    </xf>
    <xf numFmtId="0" fontId="0" fillId="0" borderId="17" xfId="0" applyFill="1" applyBorder="1" applyProtection="1"/>
    <xf numFmtId="0" fontId="10" fillId="0" borderId="17" xfId="0" applyFont="1" applyBorder="1"/>
    <xf numFmtId="0" fontId="10" fillId="0" borderId="17" xfId="0" applyFont="1" applyBorder="1" applyAlignment="1">
      <alignment horizontal="left" indent="2"/>
    </xf>
    <xf numFmtId="0" fontId="10" fillId="0" borderId="17" xfId="0" applyFont="1" applyBorder="1" applyAlignment="1">
      <alignment horizontal="left" indent="3"/>
    </xf>
    <xf numFmtId="0" fontId="10" fillId="0" borderId="17" xfId="0" applyFont="1" applyBorder="1" applyAlignment="1">
      <alignment horizontal="center" vertical="center"/>
    </xf>
    <xf numFmtId="0" fontId="9" fillId="0" borderId="19" xfId="0" applyFont="1" applyBorder="1"/>
    <xf numFmtId="0" fontId="9" fillId="7" borderId="19" xfId="0" applyFont="1" applyFill="1" applyBorder="1"/>
    <xf numFmtId="0" fontId="10" fillId="0" borderId="19" xfId="0" applyFont="1" applyBorder="1"/>
    <xf numFmtId="0" fontId="10" fillId="0" borderId="19" xfId="0" applyFont="1" applyBorder="1" applyAlignment="1">
      <alignment horizontal="left" indent="2"/>
    </xf>
    <xf numFmtId="0" fontId="10" fillId="0" borderId="19" xfId="0" applyFont="1" applyBorder="1" applyAlignment="1">
      <alignment horizontal="left" indent="3"/>
    </xf>
    <xf numFmtId="44" fontId="0" fillId="0" borderId="0" xfId="0" applyNumberFormat="1" applyBorder="1"/>
    <xf numFmtId="0" fontId="0" fillId="7" borderId="0" xfId="0" applyFill="1" applyBorder="1" applyProtection="1"/>
    <xf numFmtId="0" fontId="65" fillId="0" borderId="0" xfId="0" applyFont="1" applyBorder="1" applyAlignment="1" applyProtection="1">
      <alignment vertical="top" wrapText="1"/>
    </xf>
    <xf numFmtId="0" fontId="65" fillId="7" borderId="0" xfId="0" applyFont="1" applyFill="1" applyBorder="1" applyAlignment="1" applyProtection="1">
      <alignment vertical="top" wrapText="1"/>
    </xf>
    <xf numFmtId="0" fontId="67" fillId="7" borderId="17" xfId="0" applyFont="1" applyFill="1" applyBorder="1" applyAlignment="1" applyProtection="1">
      <alignment horizontal="center" vertical="top" wrapText="1"/>
    </xf>
    <xf numFmtId="0" fontId="49" fillId="7" borderId="0" xfId="0" applyFont="1" applyFill="1" applyBorder="1" applyProtection="1"/>
    <xf numFmtId="42" fontId="49" fillId="7" borderId="0" xfId="0" applyNumberFormat="1" applyFont="1" applyFill="1" applyBorder="1" applyProtection="1"/>
    <xf numFmtId="0" fontId="49" fillId="7" borderId="0" xfId="0" applyFont="1" applyFill="1" applyBorder="1" applyAlignment="1" applyProtection="1">
      <alignment horizontal="center"/>
    </xf>
    <xf numFmtId="44" fontId="54" fillId="7" borderId="0" xfId="3" applyFont="1" applyFill="1" applyBorder="1" applyProtection="1"/>
    <xf numFmtId="0" fontId="4" fillId="0" borderId="0" xfId="0" applyFont="1" applyBorder="1" applyProtection="1"/>
    <xf numFmtId="44" fontId="49" fillId="7" borderId="0" xfId="0" applyNumberFormat="1" applyFont="1" applyFill="1" applyBorder="1" applyProtection="1"/>
    <xf numFmtId="44" fontId="55" fillId="7" borderId="0" xfId="3" applyFont="1" applyFill="1" applyBorder="1" applyProtection="1"/>
    <xf numFmtId="42" fontId="0" fillId="7" borderId="0" xfId="0" applyNumberFormat="1" applyFill="1" applyBorder="1" applyProtection="1"/>
    <xf numFmtId="9" fontId="54" fillId="7" borderId="0" xfId="0" applyNumberFormat="1" applyFont="1" applyFill="1" applyBorder="1" applyAlignment="1" applyProtection="1">
      <alignment horizontal="right"/>
    </xf>
    <xf numFmtId="6" fontId="52" fillId="0" borderId="0" xfId="0" applyNumberFormat="1" applyFont="1" applyAlignment="1" applyProtection="1">
      <alignment horizontal="left"/>
    </xf>
    <xf numFmtId="0" fontId="51" fillId="0" borderId="0" xfId="0" applyFont="1" applyBorder="1" applyProtection="1"/>
    <xf numFmtId="44" fontId="0" fillId="7" borderId="0" xfId="3" applyFont="1" applyFill="1" applyBorder="1" applyProtection="1"/>
    <xf numFmtId="0" fontId="52" fillId="0" borderId="0" xfId="0" applyFont="1" applyBorder="1" applyAlignment="1" applyProtection="1">
      <alignment horizontal="left"/>
    </xf>
    <xf numFmtId="6" fontId="52" fillId="0" borderId="0" xfId="0" applyNumberFormat="1" applyFont="1" applyBorder="1" applyAlignment="1" applyProtection="1">
      <alignment horizontal="left"/>
    </xf>
    <xf numFmtId="0" fontId="13" fillId="7" borderId="0" xfId="0" applyFont="1" applyFill="1" applyBorder="1" applyAlignment="1" applyProtection="1"/>
    <xf numFmtId="0" fontId="13" fillId="7" borderId="0" xfId="0" applyFont="1" applyFill="1" applyBorder="1" applyAlignment="1" applyProtection="1">
      <alignment horizontal="right"/>
    </xf>
    <xf numFmtId="0" fontId="4" fillId="0" borderId="0" xfId="0" applyFont="1" applyBorder="1" applyAlignment="1" applyProtection="1"/>
    <xf numFmtId="0" fontId="4" fillId="0" borderId="0" xfId="0" applyFont="1" applyBorder="1" applyAlignment="1" applyProtection="1">
      <alignment horizontal="left"/>
    </xf>
    <xf numFmtId="0" fontId="41" fillId="7" borderId="8" xfId="0" applyFont="1" applyFill="1" applyBorder="1" applyAlignment="1" applyProtection="1">
      <alignment vertical="top"/>
    </xf>
    <xf numFmtId="42" fontId="0" fillId="7" borderId="9" xfId="0" applyNumberFormat="1" applyFill="1" applyBorder="1" applyProtection="1"/>
    <xf numFmtId="0" fontId="4" fillId="7" borderId="10" xfId="0" applyFont="1" applyFill="1" applyBorder="1" applyAlignment="1" applyProtection="1">
      <alignment vertical="top"/>
    </xf>
    <xf numFmtId="0" fontId="19" fillId="7" borderId="0" xfId="0" applyFont="1" applyFill="1" applyBorder="1" applyAlignment="1" applyProtection="1">
      <alignment vertical="top"/>
    </xf>
    <xf numFmtId="42" fontId="0" fillId="7" borderId="11" xfId="0" applyNumberFormat="1" applyFont="1" applyFill="1" applyBorder="1" applyProtection="1"/>
    <xf numFmtId="0" fontId="41" fillId="7" borderId="10" xfId="0" applyFont="1" applyFill="1" applyBorder="1" applyAlignment="1" applyProtection="1">
      <alignment vertical="top"/>
    </xf>
    <xf numFmtId="0" fontId="41" fillId="7" borderId="0" xfId="0" applyFont="1" applyFill="1" applyBorder="1" applyAlignment="1" applyProtection="1">
      <alignment vertical="top"/>
    </xf>
    <xf numFmtId="42" fontId="0" fillId="7" borderId="11" xfId="0" applyNumberFormat="1" applyFill="1" applyBorder="1" applyProtection="1"/>
    <xf numFmtId="0" fontId="0" fillId="7" borderId="11" xfId="0" applyFill="1" applyBorder="1" applyProtection="1"/>
    <xf numFmtId="9" fontId="13" fillId="7" borderId="0" xfId="0" applyNumberFormat="1" applyFont="1" applyFill="1" applyBorder="1" applyAlignment="1" applyProtection="1">
      <alignment horizontal="right"/>
    </xf>
    <xf numFmtId="44" fontId="54" fillId="7" borderId="11" xfId="0" applyNumberFormat="1" applyFont="1" applyFill="1" applyBorder="1" applyProtection="1"/>
    <xf numFmtId="0" fontId="41" fillId="7" borderId="12" xfId="0" applyFont="1" applyFill="1" applyBorder="1" applyAlignment="1" applyProtection="1">
      <alignment vertical="top"/>
    </xf>
    <xf numFmtId="0" fontId="41" fillId="7" borderId="13" xfId="0" applyFont="1" applyFill="1" applyBorder="1" applyAlignment="1" applyProtection="1">
      <alignment vertical="top"/>
    </xf>
    <xf numFmtId="0" fontId="0" fillId="7" borderId="13" xfId="0" applyFill="1" applyBorder="1" applyProtection="1"/>
    <xf numFmtId="44" fontId="54" fillId="7" borderId="14" xfId="3" applyFont="1" applyFill="1" applyBorder="1" applyAlignment="1" applyProtection="1">
      <alignment vertical="top"/>
    </xf>
    <xf numFmtId="0" fontId="0" fillId="7" borderId="9" xfId="0" applyFill="1" applyBorder="1" applyProtection="1"/>
    <xf numFmtId="0" fontId="49" fillId="7" borderId="10" xfId="0" applyFont="1" applyFill="1" applyBorder="1" applyAlignment="1" applyProtection="1">
      <alignment vertical="top"/>
    </xf>
    <xf numFmtId="0" fontId="49" fillId="7" borderId="0" xfId="0" applyFont="1" applyFill="1" applyBorder="1" applyAlignment="1" applyProtection="1">
      <alignment vertical="top"/>
    </xf>
    <xf numFmtId="0" fontId="13" fillId="7" borderId="0" xfId="0" applyFont="1" applyFill="1" applyBorder="1" applyAlignment="1" applyProtection="1">
      <alignment horizontal="right" vertical="center"/>
    </xf>
    <xf numFmtId="44" fontId="54" fillId="7" borderId="0" xfId="3" applyFont="1" applyFill="1" applyBorder="1" applyAlignment="1" applyProtection="1">
      <alignment vertical="top"/>
    </xf>
    <xf numFmtId="6" fontId="52" fillId="0" borderId="0" xfId="0" applyNumberFormat="1" applyFont="1" applyFill="1" applyAlignment="1" applyProtection="1">
      <alignment horizontal="left"/>
    </xf>
    <xf numFmtId="0" fontId="4" fillId="7" borderId="0" xfId="0" applyFont="1" applyFill="1" applyBorder="1" applyProtection="1"/>
    <xf numFmtId="0" fontId="4" fillId="7" borderId="17" xfId="0" applyFont="1" applyFill="1" applyBorder="1" applyAlignment="1" applyProtection="1">
      <alignment horizontal="center" vertical="center"/>
    </xf>
    <xf numFmtId="0" fontId="54" fillId="7" borderId="0" xfId="0" applyFont="1" applyFill="1" applyBorder="1" applyProtection="1"/>
    <xf numFmtId="44" fontId="49" fillId="7" borderId="0" xfId="3" applyFont="1" applyFill="1" applyBorder="1" applyProtection="1"/>
    <xf numFmtId="44" fontId="4" fillId="7" borderId="0" xfId="0" applyNumberFormat="1" applyFont="1" applyFill="1" applyBorder="1" applyProtection="1"/>
    <xf numFmtId="0" fontId="54" fillId="7" borderId="0" xfId="0" applyFont="1" applyFill="1" applyBorder="1" applyAlignment="1" applyProtection="1">
      <alignment horizontal="center"/>
    </xf>
    <xf numFmtId="44" fontId="51" fillId="7" borderId="0" xfId="3" applyFont="1" applyFill="1" applyBorder="1" applyProtection="1"/>
    <xf numFmtId="44" fontId="4" fillId="7" borderId="0" xfId="3" applyFont="1" applyFill="1" applyBorder="1" applyProtection="1"/>
    <xf numFmtId="0" fontId="41" fillId="7" borderId="9" xfId="0" applyFont="1" applyFill="1" applyBorder="1" applyAlignment="1" applyProtection="1">
      <alignment vertical="top"/>
    </xf>
    <xf numFmtId="0" fontId="41" fillId="7" borderId="11" xfId="0" applyFont="1" applyFill="1" applyBorder="1" applyAlignment="1" applyProtection="1">
      <alignment vertical="top"/>
    </xf>
    <xf numFmtId="0" fontId="0" fillId="0" borderId="0" xfId="0" applyFill="1" applyBorder="1" applyProtection="1"/>
    <xf numFmtId="0" fontId="49" fillId="7" borderId="11" xfId="0" applyFont="1" applyFill="1" applyBorder="1" applyAlignment="1" applyProtection="1">
      <alignment vertical="top"/>
    </xf>
    <xf numFmtId="44" fontId="43" fillId="7" borderId="0" xfId="3" applyFont="1" applyFill="1" applyBorder="1" applyProtection="1"/>
    <xf numFmtId="0" fontId="4" fillId="7" borderId="17" xfId="0" applyFont="1" applyFill="1" applyBorder="1" applyAlignment="1" applyProtection="1">
      <alignment horizontal="center" vertical="center" wrapText="1"/>
    </xf>
    <xf numFmtId="0" fontId="51" fillId="7" borderId="0" xfId="0" applyFont="1" applyFill="1" applyBorder="1" applyAlignment="1" applyProtection="1"/>
    <xf numFmtId="0" fontId="52" fillId="7" borderId="0" xfId="0" applyFont="1" applyFill="1" applyBorder="1" applyAlignment="1" applyProtection="1"/>
    <xf numFmtId="44" fontId="52" fillId="7" borderId="0" xfId="3" applyFont="1" applyFill="1" applyBorder="1" applyProtection="1"/>
    <xf numFmtId="0" fontId="52" fillId="7" borderId="0" xfId="0" applyFont="1" applyFill="1" applyBorder="1" applyAlignment="1" applyProtection="1">
      <alignment horizontal="center"/>
    </xf>
    <xf numFmtId="9" fontId="52" fillId="7" borderId="0" xfId="0" applyNumberFormat="1" applyFont="1" applyFill="1" applyBorder="1" applyAlignment="1" applyProtection="1">
      <alignment horizontal="center"/>
    </xf>
    <xf numFmtId="44" fontId="53" fillId="7" borderId="0" xfId="3" applyFont="1" applyFill="1" applyBorder="1" applyProtection="1"/>
    <xf numFmtId="44" fontId="4" fillId="7" borderId="0" xfId="3" applyFont="1" applyFill="1" applyBorder="1" applyAlignment="1" applyProtection="1"/>
    <xf numFmtId="0" fontId="54" fillId="7" borderId="0" xfId="0" applyFont="1" applyFill="1" applyBorder="1" applyAlignment="1" applyProtection="1">
      <alignment horizontal="right"/>
    </xf>
    <xf numFmtId="0" fontId="4" fillId="7" borderId="0" xfId="0" applyFont="1" applyFill="1" applyBorder="1" applyAlignment="1" applyProtection="1">
      <alignment horizontal="center"/>
    </xf>
    <xf numFmtId="9" fontId="4" fillId="7" borderId="0" xfId="0" applyNumberFormat="1" applyFont="1" applyFill="1" applyBorder="1" applyAlignment="1" applyProtection="1">
      <alignment horizontal="center"/>
    </xf>
    <xf numFmtId="44" fontId="9" fillId="7" borderId="0" xfId="3" applyFont="1" applyFill="1" applyBorder="1" applyProtection="1"/>
    <xf numFmtId="0" fontId="0" fillId="7" borderId="0" xfId="0" applyFill="1" applyBorder="1" applyAlignment="1" applyProtection="1">
      <alignment horizontal="center"/>
    </xf>
    <xf numFmtId="9" fontId="0" fillId="7" borderId="0" xfId="0" applyNumberFormat="1" applyFill="1" applyBorder="1" applyAlignment="1" applyProtection="1">
      <alignment horizontal="center"/>
    </xf>
    <xf numFmtId="0" fontId="54" fillId="7" borderId="13" xfId="0" applyFont="1" applyFill="1" applyBorder="1" applyAlignment="1" applyProtection="1">
      <alignment vertical="center"/>
    </xf>
    <xf numFmtId="0" fontId="13" fillId="7" borderId="13" xfId="0" applyFont="1" applyFill="1" applyBorder="1" applyAlignment="1" applyProtection="1">
      <alignment vertical="center"/>
    </xf>
    <xf numFmtId="9" fontId="54" fillId="7" borderId="0" xfId="0" applyNumberFormat="1" applyFont="1" applyFill="1" applyBorder="1" applyAlignment="1" applyProtection="1"/>
    <xf numFmtId="0" fontId="4" fillId="7" borderId="0" xfId="0" applyFont="1" applyFill="1" applyBorder="1" applyAlignment="1" applyProtection="1">
      <alignment vertical="top"/>
    </xf>
    <xf numFmtId="0" fontId="4" fillId="7" borderId="11" xfId="0" applyFont="1" applyFill="1" applyBorder="1" applyAlignment="1" applyProtection="1">
      <alignment vertical="top"/>
    </xf>
    <xf numFmtId="0" fontId="52" fillId="0" borderId="0" xfId="0" applyFont="1" applyBorder="1" applyAlignment="1" applyProtection="1"/>
    <xf numFmtId="0" fontId="5" fillId="7" borderId="0" xfId="0" applyFont="1" applyFill="1" applyBorder="1" applyAlignment="1" applyProtection="1">
      <alignment vertical="top"/>
    </xf>
    <xf numFmtId="44" fontId="41" fillId="7" borderId="0" xfId="3" applyFont="1" applyFill="1" applyBorder="1" applyAlignment="1" applyProtection="1">
      <alignment vertical="top"/>
    </xf>
    <xf numFmtId="0" fontId="19" fillId="7" borderId="8" xfId="0" applyFont="1" applyFill="1" applyBorder="1" applyAlignment="1" applyProtection="1">
      <alignment vertical="top"/>
    </xf>
    <xf numFmtId="9" fontId="13" fillId="7" borderId="13" xfId="0" applyNumberFormat="1" applyFont="1" applyFill="1" applyBorder="1" applyAlignment="1" applyProtection="1">
      <alignment horizontal="right"/>
    </xf>
    <xf numFmtId="0" fontId="13" fillId="7" borderId="13" xfId="0" applyFont="1" applyFill="1" applyBorder="1" applyAlignment="1" applyProtection="1">
      <alignment horizontal="right"/>
    </xf>
    <xf numFmtId="0" fontId="43" fillId="7" borderId="0" xfId="0" applyFont="1" applyFill="1" applyBorder="1" applyProtection="1"/>
    <xf numFmtId="0" fontId="65" fillId="7" borderId="17" xfId="0" applyFont="1" applyFill="1" applyBorder="1" applyAlignment="1" applyProtection="1">
      <alignment horizontal="center" vertical="center" wrapText="1"/>
    </xf>
    <xf numFmtId="0" fontId="51" fillId="7" borderId="0" xfId="0" applyFont="1" applyFill="1" applyBorder="1" applyProtection="1"/>
    <xf numFmtId="44" fontId="0" fillId="7" borderId="0" xfId="0" applyNumberFormat="1" applyFill="1" applyBorder="1" applyProtection="1"/>
    <xf numFmtId="0" fontId="5" fillId="7" borderId="10" xfId="0" applyFont="1" applyFill="1" applyBorder="1" applyAlignment="1" applyProtection="1">
      <alignment vertical="top"/>
    </xf>
    <xf numFmtId="0" fontId="41" fillId="7" borderId="0" xfId="0" applyFont="1" applyFill="1" applyBorder="1" applyAlignment="1" applyProtection="1">
      <alignment horizontal="right"/>
    </xf>
    <xf numFmtId="44" fontId="54" fillId="7" borderId="13" xfId="3" applyFont="1" applyFill="1" applyBorder="1" applyProtection="1"/>
    <xf numFmtId="0" fontId="4" fillId="7" borderId="17" xfId="0" applyFont="1" applyFill="1" applyBorder="1" applyAlignment="1" applyProtection="1">
      <alignment horizontal="center"/>
    </xf>
    <xf numFmtId="0" fontId="51" fillId="7" borderId="0" xfId="0" applyFont="1" applyFill="1" applyBorder="1" applyAlignment="1" applyProtection="1">
      <alignment vertical="top" wrapText="1"/>
    </xf>
    <xf numFmtId="44" fontId="54" fillId="7" borderId="11" xfId="3" applyFont="1" applyFill="1" applyBorder="1" applyAlignment="1" applyProtection="1">
      <alignment vertical="top"/>
    </xf>
    <xf numFmtId="9" fontId="54" fillId="7" borderId="13" xfId="0" applyNumberFormat="1" applyFont="1" applyFill="1" applyBorder="1" applyAlignment="1" applyProtection="1">
      <alignment horizontal="right"/>
    </xf>
    <xf numFmtId="0" fontId="54" fillId="7" borderId="0"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xf>
    <xf numFmtId="0" fontId="4" fillId="7" borderId="0" xfId="0" applyFont="1" applyFill="1" applyBorder="1" applyAlignment="1" applyProtection="1">
      <alignment wrapText="1"/>
    </xf>
    <xf numFmtId="0" fontId="0" fillId="7" borderId="0" xfId="0" applyFill="1" applyBorder="1" applyAlignment="1" applyProtection="1">
      <alignment wrapText="1"/>
    </xf>
    <xf numFmtId="0" fontId="51" fillId="7" borderId="0" xfId="0" applyFont="1" applyFill="1" applyBorder="1" applyAlignment="1" applyProtection="1">
      <alignment horizontal="center" vertical="center" wrapText="1"/>
    </xf>
    <xf numFmtId="0" fontId="4" fillId="7" borderId="0" xfId="0" applyFont="1" applyFill="1" applyBorder="1" applyAlignment="1" applyProtection="1">
      <alignment vertical="center" wrapText="1"/>
    </xf>
    <xf numFmtId="44" fontId="72" fillId="7" borderId="0" xfId="3" applyFont="1" applyFill="1" applyBorder="1" applyProtection="1"/>
    <xf numFmtId="0" fontId="0" fillId="7" borderId="0" xfId="0" applyFont="1" applyFill="1" applyBorder="1" applyAlignment="1" applyProtection="1">
      <alignment vertical="top" wrapText="1"/>
    </xf>
    <xf numFmtId="0" fontId="0" fillId="7" borderId="11" xfId="0" applyFont="1" applyFill="1" applyBorder="1" applyAlignment="1" applyProtection="1">
      <alignment vertical="top" wrapText="1"/>
    </xf>
    <xf numFmtId="0" fontId="0" fillId="7" borderId="10" xfId="0" applyFont="1" applyFill="1" applyBorder="1" applyAlignment="1" applyProtection="1">
      <alignment vertical="top" wrapText="1"/>
    </xf>
    <xf numFmtId="0" fontId="41" fillId="7" borderId="10" xfId="0" applyFont="1" applyFill="1" applyBorder="1" applyAlignment="1" applyProtection="1">
      <alignment vertical="top" wrapText="1"/>
    </xf>
    <xf numFmtId="0" fontId="41" fillId="7" borderId="0" xfId="0" applyFont="1" applyFill="1" applyBorder="1" applyAlignment="1" applyProtection="1">
      <alignment vertical="top" wrapText="1"/>
    </xf>
    <xf numFmtId="44" fontId="54" fillId="7" borderId="11" xfId="0" applyNumberFormat="1" applyFont="1" applyFill="1" applyBorder="1" applyAlignment="1" applyProtection="1">
      <alignment vertical="top" wrapText="1"/>
    </xf>
    <xf numFmtId="44" fontId="13" fillId="7" borderId="0" xfId="3" applyFont="1" applyFill="1" applyBorder="1" applyAlignment="1" applyProtection="1">
      <alignment horizontal="right" vertical="top"/>
    </xf>
    <xf numFmtId="0" fontId="52" fillId="0" borderId="0" xfId="0" applyFont="1" applyBorder="1" applyProtection="1"/>
    <xf numFmtId="167" fontId="52" fillId="0" borderId="0" xfId="3" applyNumberFormat="1" applyFont="1" applyBorder="1" applyAlignment="1" applyProtection="1">
      <alignment horizontal="left"/>
    </xf>
    <xf numFmtId="167" fontId="52" fillId="0" borderId="0" xfId="0" applyNumberFormat="1" applyFont="1" applyBorder="1" applyAlignment="1" applyProtection="1">
      <alignment horizontal="left"/>
    </xf>
    <xf numFmtId="167" fontId="51" fillId="0" borderId="0" xfId="0" applyNumberFormat="1" applyFont="1" applyBorder="1" applyAlignment="1" applyProtection="1">
      <alignment horizontal="left"/>
    </xf>
    <xf numFmtId="0" fontId="65" fillId="7" borderId="17" xfId="0" applyFont="1" applyFill="1" applyBorder="1" applyAlignment="1" applyProtection="1">
      <alignment horizontal="center" vertical="top" wrapText="1"/>
    </xf>
    <xf numFmtId="0" fontId="52" fillId="7" borderId="0" xfId="0" applyFont="1" applyFill="1" applyBorder="1" applyAlignment="1" applyProtection="1">
      <alignment horizontal="center" vertical="top" wrapText="1"/>
    </xf>
    <xf numFmtId="44" fontId="52" fillId="7" borderId="0" xfId="0" applyNumberFormat="1" applyFont="1" applyFill="1" applyBorder="1" applyAlignment="1" applyProtection="1">
      <alignment vertical="top" wrapText="1"/>
    </xf>
    <xf numFmtId="42" fontId="4" fillId="7" borderId="0" xfId="0" applyNumberFormat="1" applyFont="1" applyFill="1" applyBorder="1" applyProtection="1"/>
    <xf numFmtId="42" fontId="0" fillId="0" borderId="0" xfId="0" applyNumberFormat="1" applyBorder="1" applyProtection="1"/>
    <xf numFmtId="0" fontId="4" fillId="7" borderId="10"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44" fontId="54" fillId="7" borderId="0" xfId="0" applyNumberFormat="1" applyFont="1" applyFill="1" applyBorder="1" applyAlignment="1" applyProtection="1">
      <alignment vertical="top"/>
    </xf>
    <xf numFmtId="44" fontId="0" fillId="8" borderId="17" xfId="3" applyFont="1" applyFill="1" applyBorder="1" applyAlignment="1" applyProtection="1">
      <alignment horizontal="center" vertical="center" wrapText="1"/>
      <protection locked="0"/>
    </xf>
    <xf numFmtId="44" fontId="0" fillId="8" borderId="17" xfId="3" applyFont="1" applyFill="1" applyBorder="1" applyAlignment="1" applyProtection="1">
      <alignment horizontal="center"/>
      <protection locked="0"/>
    </xf>
    <xf numFmtId="10" fontId="0" fillId="0" borderId="17" xfId="4" applyNumberFormat="1" applyFont="1" applyFill="1" applyBorder="1" applyAlignment="1" applyProtection="1">
      <alignment horizontal="left" vertical="center"/>
      <protection locked="0"/>
    </xf>
    <xf numFmtId="0" fontId="0" fillId="0" borderId="0" xfId="0" applyFill="1" applyProtection="1"/>
    <xf numFmtId="0" fontId="0" fillId="5" borderId="0" xfId="0" applyFill="1" applyProtection="1"/>
    <xf numFmtId="0" fontId="0" fillId="0" borderId="0" xfId="0" applyFill="1" applyAlignment="1" applyProtection="1"/>
    <xf numFmtId="0" fontId="0" fillId="0" borderId="0" xfId="0" applyFill="1" applyAlignment="1" applyProtection="1">
      <alignment horizontal="center"/>
    </xf>
    <xf numFmtId="0" fontId="0" fillId="0" borderId="17" xfId="0" applyFill="1" applyBorder="1" applyAlignment="1" applyProtection="1">
      <alignment horizontal="center" vertical="center" wrapText="1"/>
    </xf>
    <xf numFmtId="0" fontId="0" fillId="0" borderId="17" xfId="0" applyFill="1" applyBorder="1" applyAlignment="1" applyProtection="1">
      <alignment horizontal="center" vertical="center"/>
    </xf>
    <xf numFmtId="0" fontId="0" fillId="8" borderId="17" xfId="0" applyFill="1" applyBorder="1" applyProtection="1"/>
    <xf numFmtId="0" fontId="0" fillId="8" borderId="17" xfId="0" applyFill="1" applyBorder="1" applyAlignment="1" applyProtection="1">
      <alignment vertical="center" wrapText="1"/>
    </xf>
    <xf numFmtId="44" fontId="0" fillId="8" borderId="17" xfId="3" applyFont="1" applyFill="1" applyBorder="1" applyAlignment="1" applyProtection="1">
      <alignment horizontal="center" wrapText="1"/>
    </xf>
    <xf numFmtId="0" fontId="0" fillId="5" borderId="17" xfId="0" applyFill="1" applyBorder="1" applyProtection="1"/>
    <xf numFmtId="0" fontId="0" fillId="5" borderId="17" xfId="0" applyFill="1" applyBorder="1" applyAlignment="1" applyProtection="1">
      <alignment vertical="center" wrapText="1"/>
    </xf>
    <xf numFmtId="44" fontId="0" fillId="0" borderId="17" xfId="3" applyFont="1" applyFill="1" applyBorder="1" applyAlignment="1" applyProtection="1">
      <alignment horizontal="center" wrapText="1"/>
    </xf>
    <xf numFmtId="0" fontId="0" fillId="9" borderId="17" xfId="0" applyFill="1" applyBorder="1" applyProtection="1"/>
    <xf numFmtId="0" fontId="0" fillId="9" borderId="17" xfId="0" applyFill="1" applyBorder="1" applyAlignment="1" applyProtection="1">
      <alignment vertical="center" wrapText="1"/>
    </xf>
    <xf numFmtId="44" fontId="0" fillId="9" borderId="17" xfId="3" applyFont="1" applyFill="1" applyBorder="1" applyAlignment="1" applyProtection="1">
      <alignment horizontal="center" wrapText="1"/>
    </xf>
    <xf numFmtId="0" fontId="0" fillId="9" borderId="0" xfId="0" applyFill="1" applyProtection="1"/>
    <xf numFmtId="0" fontId="0" fillId="0" borderId="17" xfId="0" applyFill="1" applyBorder="1" applyAlignment="1" applyProtection="1">
      <alignment vertical="center" wrapText="1"/>
    </xf>
    <xf numFmtId="0" fontId="34" fillId="5" borderId="17" xfId="0" applyFont="1" applyFill="1" applyBorder="1" applyAlignment="1" applyProtection="1">
      <alignment vertical="center"/>
    </xf>
    <xf numFmtId="0" fontId="0" fillId="0" borderId="17" xfId="0" applyFill="1" applyBorder="1" applyAlignment="1" applyProtection="1"/>
    <xf numFmtId="0" fontId="0" fillId="10" borderId="0" xfId="0" applyFill="1" applyProtection="1"/>
    <xf numFmtId="0" fontId="34" fillId="5" borderId="17" xfId="0" applyFont="1" applyFill="1" applyBorder="1" applyProtection="1"/>
    <xf numFmtId="0" fontId="0" fillId="10" borderId="17" xfId="0" applyFill="1" applyBorder="1" applyProtection="1"/>
    <xf numFmtId="0" fontId="0" fillId="10" borderId="17" xfId="0" applyFill="1" applyBorder="1" applyAlignment="1" applyProtection="1">
      <alignment vertical="center" wrapText="1"/>
    </xf>
    <xf numFmtId="0" fontId="0" fillId="10" borderId="19" xfId="0" applyFill="1" applyBorder="1" applyAlignment="1" applyProtection="1"/>
    <xf numFmtId="0" fontId="0" fillId="10" borderId="20" xfId="0" applyFill="1" applyBorder="1" applyAlignment="1" applyProtection="1">
      <alignment vertical="center"/>
    </xf>
    <xf numFmtId="0" fontId="0" fillId="10" borderId="16" xfId="0" applyFill="1" applyBorder="1" applyAlignment="1" applyProtection="1">
      <alignment vertical="center"/>
    </xf>
    <xf numFmtId="44" fontId="0" fillId="10" borderId="16" xfId="3" applyFont="1" applyFill="1" applyBorder="1" applyAlignment="1" applyProtection="1">
      <alignment horizontal="center" vertical="center"/>
    </xf>
    <xf numFmtId="44" fontId="0" fillId="10" borderId="17" xfId="3" applyFont="1" applyFill="1" applyBorder="1" applyAlignment="1" applyProtection="1">
      <alignment horizontal="center" wrapText="1"/>
    </xf>
    <xf numFmtId="49" fontId="0" fillId="8" borderId="17" xfId="0" applyNumberFormat="1" applyFill="1" applyBorder="1" applyProtection="1"/>
    <xf numFmtId="0" fontId="0" fillId="0" borderId="0" xfId="0" applyFill="1" applyAlignment="1" applyProtection="1">
      <alignment horizontal="center" wrapText="1"/>
    </xf>
    <xf numFmtId="0" fontId="2" fillId="0" borderId="0" xfId="0" applyFont="1" applyFill="1" applyProtection="1"/>
    <xf numFmtId="0" fontId="0" fillId="12" borderId="17" xfId="0" applyFill="1" applyBorder="1" applyAlignment="1" applyProtection="1">
      <alignment horizontal="center" vertical="center" wrapText="1"/>
    </xf>
    <xf numFmtId="0" fontId="0" fillId="12" borderId="0" xfId="0" applyFill="1" applyProtection="1"/>
    <xf numFmtId="0" fontId="0" fillId="12" borderId="17" xfId="0" applyFill="1" applyBorder="1" applyAlignment="1" applyProtection="1">
      <alignment horizontal="center"/>
    </xf>
    <xf numFmtId="44" fontId="0" fillId="12" borderId="17" xfId="3" applyFont="1" applyFill="1" applyBorder="1" applyAlignment="1" applyProtection="1">
      <alignment horizontal="center" vertical="center" wrapText="1"/>
    </xf>
    <xf numFmtId="44" fontId="0" fillId="12" borderId="17" xfId="3" applyFont="1" applyFill="1" applyBorder="1" applyAlignment="1" applyProtection="1">
      <alignment horizontal="center" wrapText="1"/>
    </xf>
    <xf numFmtId="44" fontId="0" fillId="12" borderId="17" xfId="3" applyFont="1" applyFill="1" applyBorder="1" applyAlignment="1" applyProtection="1">
      <alignment horizontal="center"/>
    </xf>
    <xf numFmtId="44" fontId="0" fillId="12" borderId="16" xfId="3" applyFont="1" applyFill="1" applyBorder="1" applyAlignment="1" applyProtection="1">
      <alignment horizontal="center" vertical="center"/>
    </xf>
    <xf numFmtId="44" fontId="0" fillId="12" borderId="16" xfId="3" applyFont="1" applyFill="1" applyBorder="1" applyAlignment="1" applyProtection="1">
      <alignment horizontal="center"/>
    </xf>
    <xf numFmtId="0" fontId="27" fillId="0" borderId="0" xfId="0" applyFont="1" applyBorder="1" applyAlignment="1" applyProtection="1">
      <alignment horizontal="center" vertical="center" wrapText="1"/>
    </xf>
    <xf numFmtId="0" fontId="0" fillId="0" borderId="0" xfId="0" applyFill="1" applyAlignment="1" applyProtection="1">
      <alignment horizontal="left" wrapText="1"/>
    </xf>
    <xf numFmtId="44" fontId="0" fillId="0" borderId="0" xfId="3" applyFont="1" applyFill="1" applyAlignment="1" applyProtection="1">
      <alignment horizontal="center" wrapText="1"/>
    </xf>
    <xf numFmtId="44" fontId="0" fillId="0" borderId="0" xfId="3" applyFont="1" applyFill="1" applyAlignment="1" applyProtection="1">
      <alignment horizontal="left" wrapText="1"/>
    </xf>
    <xf numFmtId="0" fontId="52" fillId="0" borderId="0" xfId="0" applyFont="1" applyBorder="1" applyAlignment="1" applyProtection="1"/>
    <xf numFmtId="0" fontId="5" fillId="0" borderId="7" xfId="0" applyFont="1" applyBorder="1" applyAlignment="1" applyProtection="1">
      <alignment vertical="top"/>
    </xf>
    <xf numFmtId="0" fontId="41" fillId="0" borderId="8" xfId="0" applyFont="1" applyBorder="1" applyAlignment="1" applyProtection="1">
      <alignment vertical="top"/>
    </xf>
    <xf numFmtId="0" fontId="41" fillId="0" borderId="9" xfId="0" applyFont="1" applyBorder="1" applyAlignment="1" applyProtection="1">
      <alignment vertical="top"/>
    </xf>
    <xf numFmtId="0" fontId="41" fillId="0" borderId="12" xfId="0" applyFont="1" applyBorder="1" applyAlignment="1" applyProtection="1">
      <alignment vertical="top"/>
    </xf>
    <xf numFmtId="0" fontId="41" fillId="0" borderId="13" xfId="0" applyFont="1" applyBorder="1" applyAlignment="1" applyProtection="1">
      <alignment vertical="top"/>
    </xf>
    <xf numFmtId="0" fontId="54" fillId="0" borderId="13" xfId="0" applyFont="1" applyBorder="1" applyAlignment="1" applyProtection="1">
      <alignment horizontal="right" vertical="top"/>
    </xf>
    <xf numFmtId="44" fontId="54" fillId="0" borderId="14" xfId="3" applyFont="1" applyBorder="1" applyAlignment="1" applyProtection="1">
      <alignment vertical="top"/>
    </xf>
    <xf numFmtId="0" fontId="5" fillId="0" borderId="8" xfId="0" applyFont="1" applyBorder="1" applyAlignment="1" applyProtection="1">
      <alignment vertical="top"/>
    </xf>
    <xf numFmtId="0" fontId="49" fillId="0" borderId="8" xfId="0" applyFont="1" applyBorder="1" applyAlignment="1" applyProtection="1">
      <alignment vertical="top"/>
    </xf>
    <xf numFmtId="0" fontId="49" fillId="0" borderId="9" xfId="0" applyFont="1" applyBorder="1" applyAlignment="1" applyProtection="1">
      <alignment vertical="top"/>
    </xf>
    <xf numFmtId="0" fontId="49" fillId="0" borderId="12" xfId="0" applyFont="1" applyBorder="1" applyAlignment="1" applyProtection="1">
      <alignment vertical="top"/>
    </xf>
    <xf numFmtId="0" fontId="49" fillId="0" borderId="13" xfId="0" applyFont="1" applyBorder="1" applyAlignment="1" applyProtection="1">
      <alignment vertical="top"/>
    </xf>
    <xf numFmtId="0" fontId="13" fillId="0" borderId="13" xfId="0" applyFont="1" applyBorder="1" applyAlignment="1" applyProtection="1">
      <alignment vertical="top"/>
    </xf>
    <xf numFmtId="0" fontId="13" fillId="0" borderId="13" xfId="0" applyFont="1" applyBorder="1" applyAlignment="1" applyProtection="1">
      <alignment horizontal="right" vertical="top"/>
    </xf>
    <xf numFmtId="42" fontId="49" fillId="0" borderId="0" xfId="0" applyNumberFormat="1" applyFont="1" applyBorder="1" applyProtection="1"/>
    <xf numFmtId="9" fontId="54" fillId="0" borderId="0" xfId="0" applyNumberFormat="1" applyFont="1" applyBorder="1" applyAlignment="1" applyProtection="1">
      <alignment horizontal="right"/>
    </xf>
    <xf numFmtId="44" fontId="0" fillId="0" borderId="0" xfId="3" applyFont="1" applyBorder="1" applyProtection="1"/>
    <xf numFmtId="44" fontId="55" fillId="0" borderId="0" xfId="3" applyFont="1" applyBorder="1" applyProtection="1"/>
    <xf numFmtId="0" fontId="13" fillId="0" borderId="0" xfId="0" applyFont="1" applyBorder="1" applyAlignment="1" applyProtection="1"/>
    <xf numFmtId="0" fontId="13" fillId="0" borderId="0" xfId="0" applyFont="1" applyBorder="1" applyAlignment="1" applyProtection="1">
      <alignment horizontal="right"/>
    </xf>
    <xf numFmtId="0" fontId="49" fillId="0" borderId="0" xfId="0" applyFont="1" applyBorder="1" applyAlignment="1" applyProtection="1">
      <alignment vertical="top"/>
    </xf>
    <xf numFmtId="0" fontId="13" fillId="0" borderId="0" xfId="0" applyFont="1" applyBorder="1" applyAlignment="1" applyProtection="1">
      <alignment vertical="top"/>
    </xf>
    <xf numFmtId="0" fontId="13" fillId="0" borderId="0" xfId="0" applyFont="1" applyBorder="1" applyAlignment="1" applyProtection="1">
      <alignment horizontal="right" vertical="top"/>
    </xf>
    <xf numFmtId="44" fontId="54" fillId="0" borderId="0" xfId="3" applyFont="1" applyBorder="1" applyAlignment="1" applyProtection="1">
      <alignment vertical="top"/>
    </xf>
    <xf numFmtId="0" fontId="41" fillId="0" borderId="0" xfId="0" applyFont="1" applyBorder="1" applyAlignment="1" applyProtection="1"/>
    <xf numFmtId="0" fontId="41" fillId="0" borderId="0" xfId="0" applyFont="1" applyBorder="1" applyAlignment="1" applyProtection="1">
      <alignment horizontal="right"/>
    </xf>
    <xf numFmtId="0" fontId="52" fillId="0" borderId="0" xfId="0" applyFont="1" applyBorder="1" applyAlignment="1" applyProtection="1">
      <alignment horizontal="center"/>
    </xf>
    <xf numFmtId="44" fontId="49" fillId="0" borderId="0" xfId="3" applyFont="1" applyBorder="1" applyProtection="1"/>
    <xf numFmtId="44" fontId="72" fillId="0" borderId="0" xfId="3" applyFont="1" applyBorder="1" applyProtection="1"/>
    <xf numFmtId="44" fontId="4" fillId="0" borderId="0" xfId="0" applyNumberFormat="1" applyFont="1" applyBorder="1" applyProtection="1"/>
    <xf numFmtId="0" fontId="54" fillId="0" borderId="0" xfId="0" applyFont="1" applyBorder="1" applyAlignment="1" applyProtection="1">
      <alignment horizontal="right"/>
    </xf>
    <xf numFmtId="44" fontId="51" fillId="0" borderId="0" xfId="3" applyFont="1" applyBorder="1" applyProtection="1"/>
    <xf numFmtId="44" fontId="4" fillId="0" borderId="0" xfId="3" applyFont="1" applyBorder="1" applyProtection="1"/>
    <xf numFmtId="0" fontId="0" fillId="0" borderId="13" xfId="0" applyBorder="1" applyProtection="1"/>
    <xf numFmtId="0" fontId="13" fillId="0" borderId="13" xfId="0" applyFont="1" applyBorder="1" applyAlignment="1" applyProtection="1">
      <alignment horizontal="right" vertical="center"/>
    </xf>
    <xf numFmtId="44" fontId="43" fillId="0" borderId="0" xfId="3" applyFont="1" applyBorder="1" applyProtection="1"/>
    <xf numFmtId="0" fontId="4" fillId="0" borderId="0" xfId="0" applyFont="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9" fillId="0" borderId="0" xfId="0" applyFont="1" applyBorder="1" applyAlignment="1" applyProtection="1">
      <alignment horizontal="center"/>
    </xf>
    <xf numFmtId="0" fontId="65" fillId="0" borderId="17" xfId="0" applyFont="1" applyBorder="1" applyAlignment="1" applyProtection="1">
      <alignment horizontal="center" vertical="center" wrapText="1"/>
    </xf>
    <xf numFmtId="10" fontId="4" fillId="0" borderId="0" xfId="0" applyNumberFormat="1" applyFont="1" applyBorder="1" applyProtection="1"/>
    <xf numFmtId="0" fontId="13" fillId="0" borderId="0" xfId="0" applyFont="1" applyBorder="1" applyAlignment="1" applyProtection="1">
      <alignment horizontal="right" vertical="center"/>
    </xf>
    <xf numFmtId="0" fontId="65" fillId="0" borderId="0" xfId="0" applyFont="1" applyBorder="1" applyAlignment="1" applyProtection="1">
      <alignment horizontal="center" vertical="center" wrapText="1"/>
      <protection locked="0"/>
    </xf>
    <xf numFmtId="42" fontId="4" fillId="0" borderId="0" xfId="0" applyNumberFormat="1" applyFont="1" applyBorder="1" applyProtection="1"/>
    <xf numFmtId="0" fontId="4" fillId="0" borderId="0" xfId="0" applyFont="1" applyBorder="1" applyAlignment="1" applyProtection="1">
      <alignment horizontal="center"/>
    </xf>
    <xf numFmtId="9" fontId="4" fillId="0" borderId="0" xfId="0" applyNumberFormat="1" applyFont="1" applyBorder="1" applyAlignment="1" applyProtection="1">
      <alignment horizontal="center"/>
    </xf>
    <xf numFmtId="44" fontId="53" fillId="0" borderId="0" xfId="3" applyFont="1" applyBorder="1" applyProtection="1"/>
    <xf numFmtId="42" fontId="4" fillId="0" borderId="0" xfId="0" applyNumberFormat="1" applyFont="1" applyBorder="1" applyAlignment="1" applyProtection="1"/>
    <xf numFmtId="9" fontId="52" fillId="0" borderId="0" xfId="0" applyNumberFormat="1" applyFont="1" applyBorder="1" applyAlignment="1" applyProtection="1">
      <alignment horizontal="center"/>
    </xf>
    <xf numFmtId="44" fontId="9" fillId="0" borderId="0" xfId="3" applyFont="1" applyBorder="1" applyProtection="1"/>
    <xf numFmtId="0" fontId="49" fillId="0" borderId="0" xfId="0" applyFont="1" applyBorder="1" applyProtection="1"/>
    <xf numFmtId="0" fontId="54" fillId="0" borderId="13" xfId="0" applyFont="1" applyBorder="1" applyAlignment="1" applyProtection="1">
      <alignment vertical="center"/>
    </xf>
    <xf numFmtId="0" fontId="54" fillId="0" borderId="13" xfId="0" applyFont="1" applyBorder="1" applyAlignment="1" applyProtection="1"/>
    <xf numFmtId="0" fontId="54" fillId="0" borderId="13" xfId="0" applyFont="1" applyBorder="1" applyAlignment="1" applyProtection="1">
      <alignment horizontal="right"/>
    </xf>
    <xf numFmtId="0" fontId="43" fillId="0" borderId="0" xfId="0" applyFont="1" applyBorder="1" applyProtection="1"/>
    <xf numFmtId="0" fontId="42" fillId="0" borderId="13" xfId="0" applyFont="1" applyBorder="1" applyAlignment="1">
      <alignment vertical="center"/>
    </xf>
    <xf numFmtId="0" fontId="43" fillId="0" borderId="13" xfId="0" applyFont="1" applyBorder="1"/>
    <xf numFmtId="0" fontId="67" fillId="0" borderId="0" xfId="0" applyFont="1" applyBorder="1" applyAlignment="1" applyProtection="1">
      <protection locked="0"/>
    </xf>
    <xf numFmtId="44" fontId="67" fillId="0" borderId="0" xfId="0" applyNumberFormat="1" applyFont="1" applyBorder="1" applyProtection="1">
      <protection locked="0"/>
    </xf>
    <xf numFmtId="0" fontId="67" fillId="0" borderId="0" xfId="0" applyFont="1" applyBorder="1" applyAlignment="1" applyProtection="1">
      <alignment horizontal="center"/>
      <protection locked="0"/>
    </xf>
    <xf numFmtId="9" fontId="67" fillId="0" borderId="0" xfId="4" applyFont="1" applyBorder="1" applyAlignment="1" applyProtection="1">
      <alignment horizontal="center"/>
      <protection locked="0"/>
    </xf>
    <xf numFmtId="0" fontId="4" fillId="0" borderId="0" xfId="0" applyFont="1" applyBorder="1" applyAlignment="1" applyProtection="1">
      <alignment horizontal="left"/>
      <protection locked="0"/>
    </xf>
    <xf numFmtId="0" fontId="4" fillId="0" borderId="0" xfId="0" applyNumberFormat="1" applyFont="1" applyBorder="1" applyAlignment="1" applyProtection="1">
      <alignment horizontal="center"/>
      <protection locked="0"/>
    </xf>
    <xf numFmtId="0" fontId="0" fillId="0" borderId="0" xfId="0" applyFont="1" applyBorder="1" applyProtection="1">
      <protection locked="0"/>
    </xf>
    <xf numFmtId="0" fontId="0" fillId="0" borderId="0" xfId="0" applyFont="1" applyBorder="1" applyProtection="1"/>
    <xf numFmtId="0" fontId="0" fillId="0" borderId="0" xfId="0" applyFont="1" applyProtection="1">
      <protection locked="0"/>
    </xf>
    <xf numFmtId="9" fontId="5" fillId="0" borderId="0" xfId="0" applyNumberFormat="1" applyFont="1" applyBorder="1" applyAlignment="1" applyProtection="1"/>
    <xf numFmtId="0" fontId="12" fillId="0" borderId="0" xfId="0" applyFont="1" applyBorder="1" applyAlignment="1" applyProtection="1"/>
    <xf numFmtId="0" fontId="10" fillId="0" borderId="8" xfId="0" applyFont="1" applyBorder="1" applyAlignment="1" applyProtection="1">
      <alignment vertical="top"/>
    </xf>
    <xf numFmtId="0" fontId="10" fillId="0" borderId="8" xfId="0" applyFont="1" applyBorder="1" applyAlignment="1" applyProtection="1">
      <alignment vertical="top"/>
      <protection locked="0"/>
    </xf>
    <xf numFmtId="0" fontId="5" fillId="0" borderId="0" xfId="0" applyFont="1" applyBorder="1" applyAlignment="1" applyProtection="1">
      <alignment horizontal="right"/>
    </xf>
    <xf numFmtId="0" fontId="12" fillId="0" borderId="0" xfId="0" applyFont="1" applyBorder="1" applyAlignment="1" applyProtection="1">
      <alignment horizontal="right"/>
    </xf>
    <xf numFmtId="0" fontId="5" fillId="0" borderId="0" xfId="0" applyFont="1" applyBorder="1" applyAlignment="1" applyProtection="1">
      <alignment horizontal="right"/>
      <protection locked="0"/>
    </xf>
    <xf numFmtId="0" fontId="12" fillId="0" borderId="0" xfId="0" applyFont="1" applyBorder="1" applyAlignment="1" applyProtection="1">
      <protection locked="0"/>
    </xf>
    <xf numFmtId="0" fontId="12" fillId="0" borderId="0" xfId="0" applyFont="1" applyBorder="1" applyAlignment="1" applyProtection="1">
      <alignment horizontal="right"/>
      <protection locked="0"/>
    </xf>
    <xf numFmtId="9" fontId="65" fillId="0" borderId="0" xfId="0" applyNumberFormat="1"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xf>
    <xf numFmtId="0" fontId="22"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2"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6" fillId="0" borderId="0" xfId="0" applyFont="1" applyBorder="1" applyAlignment="1" applyProtection="1">
      <alignment horizontal="center" vertical="center"/>
    </xf>
    <xf numFmtId="0" fontId="22" fillId="0" borderId="0" xfId="0" applyFont="1" applyBorder="1" applyAlignment="1" applyProtection="1">
      <alignment horizontal="left" vertical="center" wrapText="1" indent="2"/>
    </xf>
    <xf numFmtId="0" fontId="26" fillId="0" borderId="0" xfId="0" applyFont="1" applyBorder="1" applyAlignment="1" applyProtection="1">
      <alignment horizontal="center" vertical="top" wrapText="1"/>
    </xf>
    <xf numFmtId="0" fontId="7" fillId="0" borderId="0" xfId="0" applyFont="1" applyAlignment="1" applyProtection="1">
      <alignment horizontal="left" vertical="center" wrapText="1"/>
    </xf>
    <xf numFmtId="0" fontId="27" fillId="0" borderId="0" xfId="0" applyFont="1" applyBorder="1" applyAlignment="1" applyProtection="1">
      <alignment horizontal="center" vertical="center" wrapText="1"/>
    </xf>
    <xf numFmtId="0" fontId="11" fillId="0" borderId="0" xfId="0" applyFont="1" applyAlignment="1" applyProtection="1">
      <alignment horizontal="left" vertical="top" wrapText="1"/>
    </xf>
    <xf numFmtId="0" fontId="7" fillId="7" borderId="0" xfId="0" applyFont="1" applyFill="1" applyBorder="1" applyAlignment="1" applyProtection="1">
      <alignment horizontal="left" vertical="center" wrapText="1"/>
    </xf>
    <xf numFmtId="0" fontId="7" fillId="0" borderId="0" xfId="0" applyFont="1" applyBorder="1" applyAlignment="1" applyProtection="1">
      <alignment horizontal="left" vertical="top" wrapText="1"/>
    </xf>
    <xf numFmtId="0" fontId="7" fillId="7" borderId="0" xfId="0" applyFont="1" applyFill="1" applyBorder="1" applyAlignment="1" applyProtection="1">
      <alignment horizontal="left" wrapText="1"/>
    </xf>
    <xf numFmtId="0" fontId="7" fillId="0" borderId="0" xfId="0" applyFont="1" applyBorder="1" applyAlignment="1" applyProtection="1">
      <alignment horizontal="left" vertical="center"/>
    </xf>
    <xf numFmtId="0" fontId="31" fillId="0" borderId="0" xfId="0" applyFont="1" applyBorder="1" applyAlignment="1" applyProtection="1">
      <alignment horizontal="left" vertical="center" wrapText="1"/>
    </xf>
    <xf numFmtId="0" fontId="12" fillId="0" borderId="0" xfId="0" applyFont="1" applyFill="1" applyBorder="1" applyAlignment="1" applyProtection="1">
      <alignment horizontal="center" vertical="center"/>
    </xf>
    <xf numFmtId="0" fontId="20" fillId="0" borderId="19" xfId="0" applyFont="1" applyFill="1" applyBorder="1" applyAlignment="1" applyProtection="1">
      <alignment horizontal="justify" vertical="center"/>
      <protection locked="0"/>
    </xf>
    <xf numFmtId="0" fontId="20" fillId="0" borderId="16" xfId="0" applyFont="1" applyFill="1" applyBorder="1" applyAlignment="1" applyProtection="1">
      <alignment horizontal="justify" vertical="center"/>
      <protection locked="0"/>
    </xf>
    <xf numFmtId="0" fontId="10" fillId="0" borderId="27" xfId="0" applyFont="1" applyBorder="1" applyAlignment="1">
      <alignment horizontal="center" vertical="center" wrapText="1"/>
    </xf>
    <xf numFmtId="0" fontId="4" fillId="0" borderId="0" xfId="0" applyFont="1" applyBorder="1" applyAlignment="1">
      <alignment horizontal="left" vertical="center" wrapText="1"/>
    </xf>
    <xf numFmtId="0" fontId="20" fillId="0" borderId="0" xfId="0" applyFont="1" applyAlignment="1">
      <alignment horizontal="left"/>
    </xf>
    <xf numFmtId="0" fontId="7" fillId="0" borderId="0" xfId="0" applyFont="1" applyAlignment="1">
      <alignment horizontal="left"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3" fillId="0" borderId="13" xfId="0" applyFont="1" applyBorder="1" applyAlignment="1">
      <alignment horizontal="left" vertical="top" wrapText="1" indent="3"/>
    </xf>
    <xf numFmtId="0" fontId="13" fillId="0" borderId="14" xfId="0" applyFont="1" applyBorder="1" applyAlignment="1">
      <alignment horizontal="left" vertical="top" wrapText="1" indent="3"/>
    </xf>
    <xf numFmtId="0" fontId="12" fillId="0" borderId="0" xfId="0" applyFont="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wrapText="1"/>
    </xf>
    <xf numFmtId="0" fontId="13" fillId="0" borderId="0" xfId="0" applyFont="1" applyBorder="1" applyAlignment="1">
      <alignment horizontal="left" vertical="center" wrapText="1"/>
    </xf>
    <xf numFmtId="0" fontId="13" fillId="0" borderId="0" xfId="0" applyFont="1" applyBorder="1" applyAlignment="1">
      <alignment horizontal="left" vertical="top" wrapText="1" indent="3"/>
    </xf>
    <xf numFmtId="0" fontId="13" fillId="0" borderId="11" xfId="0" applyFont="1" applyBorder="1" applyAlignment="1">
      <alignment horizontal="left" vertical="top" wrapText="1" indent="3"/>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25" fillId="0" borderId="13" xfId="0" applyFont="1" applyBorder="1" applyAlignment="1">
      <alignment horizontal="left" vertical="top" wrapText="1" indent="3"/>
    </xf>
    <xf numFmtId="0" fontId="25" fillId="0" borderId="14" xfId="0" applyFont="1" applyBorder="1" applyAlignment="1">
      <alignment horizontal="left" vertical="top" wrapText="1" indent="3"/>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xf>
    <xf numFmtId="0" fontId="7" fillId="0" borderId="0" xfId="0" applyFont="1" applyBorder="1" applyAlignment="1">
      <alignment horizontal="center"/>
    </xf>
    <xf numFmtId="0" fontId="7" fillId="0" borderId="13" xfId="0" applyFont="1" applyBorder="1" applyAlignment="1">
      <alignment horizontal="center"/>
    </xf>
    <xf numFmtId="0" fontId="7" fillId="0" borderId="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16" xfId="0" applyFont="1" applyBorder="1" applyAlignment="1">
      <alignment horizontal="left"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23"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applyFill="1" applyAlignment="1" applyProtection="1">
      <alignment horizontal="left" wrapText="1"/>
    </xf>
    <xf numFmtId="0" fontId="0" fillId="0" borderId="0" xfId="0" applyFill="1" applyAlignment="1" applyProtection="1">
      <alignment horizontal="center" wrapText="1"/>
    </xf>
    <xf numFmtId="0" fontId="0" fillId="0" borderId="0" xfId="0" applyFill="1" applyAlignment="1" applyProtection="1">
      <alignment horizontal="center"/>
    </xf>
    <xf numFmtId="0" fontId="0" fillId="0" borderId="17" xfId="0" applyFill="1" applyBorder="1" applyAlignment="1" applyProtection="1">
      <alignment horizontal="left" vertical="top"/>
      <protection locked="0"/>
    </xf>
    <xf numFmtId="0" fontId="0" fillId="0" borderId="19" xfId="0" applyFill="1" applyBorder="1" applyAlignment="1" applyProtection="1">
      <alignment horizontal="left" vertical="center"/>
    </xf>
    <xf numFmtId="0" fontId="0" fillId="0" borderId="20"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9" borderId="19" xfId="0" applyFill="1" applyBorder="1" applyAlignment="1" applyProtection="1">
      <alignment horizontal="left" vertical="center"/>
    </xf>
    <xf numFmtId="0" fontId="0" fillId="9" borderId="20" xfId="0" applyFill="1" applyBorder="1" applyAlignment="1" applyProtection="1">
      <alignment horizontal="left" vertical="center"/>
    </xf>
    <xf numFmtId="0" fontId="0" fillId="9" borderId="16" xfId="0" applyFill="1" applyBorder="1" applyAlignment="1" applyProtection="1">
      <alignment horizontal="left" vertical="center"/>
    </xf>
    <xf numFmtId="0" fontId="0" fillId="8" borderId="19" xfId="0" applyFill="1" applyBorder="1" applyAlignment="1" applyProtection="1">
      <alignment horizontal="left" vertical="center"/>
    </xf>
    <xf numFmtId="0" fontId="0" fillId="8" borderId="20" xfId="0" applyFill="1" applyBorder="1" applyAlignment="1" applyProtection="1">
      <alignment horizontal="left" vertical="center"/>
    </xf>
    <xf numFmtId="0" fontId="0" fillId="8" borderId="16" xfId="0" applyFill="1" applyBorder="1" applyAlignment="1" applyProtection="1">
      <alignment horizontal="left" vertical="center"/>
    </xf>
    <xf numFmtId="0" fontId="0" fillId="5" borderId="19" xfId="0" applyFill="1" applyBorder="1" applyAlignment="1" applyProtection="1">
      <alignment horizontal="left" vertical="center"/>
    </xf>
    <xf numFmtId="0" fontId="0" fillId="5" borderId="16" xfId="0" applyFill="1" applyBorder="1" applyAlignment="1" applyProtection="1">
      <alignment horizontal="left" vertical="center"/>
    </xf>
    <xf numFmtId="0" fontId="33" fillId="0" borderId="0" xfId="0" applyFont="1" applyFill="1" applyAlignment="1" applyProtection="1">
      <alignment horizontal="center"/>
    </xf>
    <xf numFmtId="0" fontId="0" fillId="0" borderId="17" xfId="0" applyFill="1" applyBorder="1" applyAlignment="1" applyProtection="1">
      <alignment horizontal="center" vertical="center"/>
    </xf>
    <xf numFmtId="0" fontId="0" fillId="0" borderId="19"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0" fillId="0" borderId="12"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10" fillId="0" borderId="53" xfId="0" applyFont="1" applyBorder="1" applyAlignment="1">
      <alignment horizontal="center" vertical="center" wrapText="1"/>
    </xf>
    <xf numFmtId="0" fontId="20" fillId="0" borderId="19" xfId="0" applyFont="1" applyFill="1" applyBorder="1" applyAlignment="1">
      <alignment horizontal="center" vertical="center"/>
    </xf>
    <xf numFmtId="0" fontId="20" fillId="0" borderId="16" xfId="0" applyFont="1" applyFill="1" applyBorder="1" applyAlignment="1">
      <alignment horizontal="center" vertical="center"/>
    </xf>
    <xf numFmtId="0" fontId="9" fillId="4" borderId="17" xfId="0" applyNumberFormat="1" applyFont="1" applyFill="1" applyBorder="1" applyAlignment="1" applyProtection="1">
      <alignment horizontal="left" wrapText="1" indent="1"/>
      <protection locked="0"/>
    </xf>
    <xf numFmtId="43" fontId="9" fillId="4" borderId="17" xfId="0" applyNumberFormat="1" applyFont="1" applyFill="1" applyBorder="1" applyAlignment="1" applyProtection="1">
      <alignment horizontal="left" wrapText="1" indent="2"/>
      <protection locked="0"/>
    </xf>
    <xf numFmtId="43" fontId="9" fillId="4" borderId="17" xfId="0" applyNumberFormat="1" applyFont="1" applyFill="1" applyBorder="1" applyAlignment="1" applyProtection="1">
      <alignment horizontal="left" wrapText="1" indent="1"/>
      <protection locked="0"/>
    </xf>
    <xf numFmtId="43" fontId="15" fillId="0" borderId="24" xfId="0" applyNumberFormat="1" applyFont="1" applyBorder="1" applyAlignment="1" applyProtection="1">
      <alignment horizontal="left" vertical="center" wrapText="1"/>
      <protection locked="0"/>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42" fillId="0" borderId="13" xfId="0" applyFont="1" applyBorder="1" applyAlignment="1" applyProtection="1">
      <alignment horizontal="left" vertical="top" wrapText="1"/>
      <protection locked="0"/>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0" borderId="31" xfId="0" applyFont="1" applyBorder="1" applyAlignment="1">
      <alignment horizontal="left" vertical="center"/>
    </xf>
    <xf numFmtId="0" fontId="7" fillId="0" borderId="21"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6" xfId="0" applyFont="1" applyBorder="1" applyAlignment="1">
      <alignment vertical="top" wrapText="1"/>
    </xf>
    <xf numFmtId="0" fontId="7" fillId="0" borderId="0" xfId="0" applyFont="1" applyBorder="1" applyAlignment="1">
      <alignment vertical="top" wrapText="1"/>
    </xf>
    <xf numFmtId="0" fontId="7" fillId="0" borderId="37" xfId="0" applyFont="1" applyBorder="1" applyAlignment="1">
      <alignment vertical="top" wrapText="1"/>
    </xf>
    <xf numFmtId="0" fontId="7" fillId="0" borderId="38" xfId="0" applyFont="1" applyBorder="1" applyAlignment="1">
      <alignment vertical="center" wrapText="1"/>
    </xf>
    <xf numFmtId="0" fontId="7" fillId="0" borderId="32" xfId="0" applyFont="1" applyBorder="1" applyAlignment="1">
      <alignment vertical="center" wrapText="1"/>
    </xf>
    <xf numFmtId="0" fontId="7" fillId="0" borderId="39" xfId="0" applyFont="1" applyBorder="1" applyAlignment="1">
      <alignment vertical="center" wrapText="1"/>
    </xf>
    <xf numFmtId="0" fontId="12" fillId="0" borderId="21" xfId="0" applyFont="1" applyBorder="1" applyAlignment="1">
      <alignment vertical="center" wrapText="1"/>
    </xf>
    <xf numFmtId="0" fontId="12" fillId="0" borderId="40" xfId="0" applyFont="1" applyBorder="1" applyAlignment="1">
      <alignment vertical="center" wrapText="1"/>
    </xf>
    <xf numFmtId="0" fontId="12" fillId="0" borderId="22" xfId="0" applyFont="1" applyBorder="1" applyAlignment="1">
      <alignment vertical="center" wrapText="1"/>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12" fillId="0" borderId="0" xfId="0" applyFont="1" applyBorder="1" applyAlignment="1">
      <alignment horizontal="left" vertical="top" wrapText="1"/>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12" fillId="0" borderId="32" xfId="0" applyFont="1" applyBorder="1" applyAlignment="1">
      <alignment horizontal="left" vertical="top" wrapText="1"/>
    </xf>
    <xf numFmtId="0" fontId="12" fillId="0" borderId="39" xfId="0" applyFont="1" applyBorder="1" applyAlignment="1">
      <alignment horizontal="left" vertical="top" wrapText="1"/>
    </xf>
    <xf numFmtId="0" fontId="12" fillId="0" borderId="33" xfId="0" applyFont="1" applyBorder="1" applyAlignment="1">
      <alignment horizontal="justify" vertical="center" wrapText="1"/>
    </xf>
    <xf numFmtId="0" fontId="12"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0" borderId="39" xfId="0" applyFont="1" applyBorder="1" applyAlignment="1">
      <alignment vertical="center" wrapText="1"/>
    </xf>
    <xf numFmtId="0" fontId="12" fillId="0" borderId="34" xfId="0" applyFont="1" applyBorder="1" applyAlignment="1">
      <alignment vertical="center" wrapText="1"/>
    </xf>
    <xf numFmtId="0" fontId="12" fillId="0" borderId="32" xfId="0" applyFont="1" applyBorder="1" applyAlignment="1">
      <alignment vertical="center" wrapText="1"/>
    </xf>
    <xf numFmtId="0" fontId="12" fillId="0" borderId="0" xfId="0" applyFont="1" applyAlignment="1">
      <alignment horizontal="left" vertical="center"/>
    </xf>
    <xf numFmtId="0" fontId="45" fillId="0" borderId="0" xfId="0" applyFont="1" applyAlignment="1">
      <alignment horizontal="left" vertical="center"/>
    </xf>
    <xf numFmtId="0" fontId="7" fillId="0" borderId="32" xfId="0" applyFont="1" applyBorder="1" applyAlignment="1">
      <alignment horizontal="lef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12" fillId="0" borderId="36" xfId="0" applyFont="1" applyBorder="1" applyAlignment="1">
      <alignment vertical="center" wrapText="1"/>
    </xf>
    <xf numFmtId="0" fontId="12" fillId="0" borderId="0" xfId="0" applyFont="1" applyBorder="1" applyAlignment="1">
      <alignment vertical="center" wrapText="1"/>
    </xf>
    <xf numFmtId="0" fontId="12" fillId="0" borderId="37" xfId="0" applyFont="1" applyBorder="1" applyAlignment="1">
      <alignment vertical="center" wrapTex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13" fillId="0" borderId="0" xfId="0" applyFont="1" applyBorder="1" applyAlignment="1" applyProtection="1">
      <alignment horizontal="right"/>
    </xf>
    <xf numFmtId="0" fontId="46" fillId="0" borderId="0" xfId="0" applyFont="1" applyBorder="1" applyAlignment="1">
      <alignment horizontal="center" vertical="center" wrapText="1"/>
    </xf>
    <xf numFmtId="0" fontId="4" fillId="0" borderId="0" xfId="0" applyFont="1" applyBorder="1" applyAlignment="1">
      <alignment horizontal="left" vertical="top" wrapText="1"/>
    </xf>
    <xf numFmtId="0" fontId="4" fillId="0" borderId="17" xfId="0" applyFont="1" applyBorder="1" applyAlignment="1">
      <alignment horizontal="center" vertical="center"/>
    </xf>
    <xf numFmtId="0" fontId="67" fillId="0" borderId="0" xfId="0" applyFont="1" applyBorder="1" applyAlignment="1" applyProtection="1">
      <alignment horizontal="left" vertical="center"/>
      <protection locked="0"/>
    </xf>
    <xf numFmtId="0" fontId="67" fillId="0" borderId="0" xfId="0" applyFont="1" applyBorder="1" applyAlignment="1" applyProtection="1">
      <alignment horizontal="left" vertical="center" wrapText="1"/>
      <protection locked="0"/>
    </xf>
    <xf numFmtId="0" fontId="67" fillId="0" borderId="8" xfId="0" applyFont="1" applyBorder="1" applyAlignment="1" applyProtection="1">
      <alignment horizontal="left" vertical="center"/>
      <protection locked="0"/>
    </xf>
    <xf numFmtId="0" fontId="49"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65" fillId="0" borderId="0" xfId="0" applyFont="1" applyBorder="1" applyAlignment="1">
      <alignment horizontal="left" vertical="top" wrapText="1"/>
    </xf>
    <xf numFmtId="0" fontId="67" fillId="0" borderId="17" xfId="0" applyFont="1" applyBorder="1" applyAlignment="1">
      <alignment horizontal="center" vertical="center"/>
    </xf>
    <xf numFmtId="0" fontId="67" fillId="0" borderId="17" xfId="0" applyFont="1" applyBorder="1" applyAlignment="1">
      <alignment horizontal="center" vertical="center" wrapText="1"/>
    </xf>
    <xf numFmtId="0" fontId="67" fillId="0" borderId="10" xfId="0" applyFont="1" applyBorder="1" applyAlignment="1" applyProtection="1">
      <alignment horizontal="left" vertical="top" wrapText="1"/>
      <protection locked="0"/>
    </xf>
    <xf numFmtId="0" fontId="67" fillId="0" borderId="0" xfId="0" applyFont="1" applyBorder="1" applyAlignment="1" applyProtection="1">
      <alignment horizontal="left" vertical="top" wrapText="1"/>
      <protection locked="0"/>
    </xf>
    <xf numFmtId="0" fontId="67" fillId="0" borderId="11" xfId="0" applyFont="1" applyBorder="1" applyAlignment="1" applyProtection="1">
      <alignment horizontal="left" vertical="top" wrapText="1"/>
      <protection locked="0"/>
    </xf>
    <xf numFmtId="0" fontId="67" fillId="0" borderId="0" xfId="0" applyFont="1" applyBorder="1" applyAlignment="1" applyProtection="1">
      <alignment horizontal="left" vertical="center"/>
    </xf>
    <xf numFmtId="0" fontId="0" fillId="0" borderId="0" xfId="0" applyBorder="1" applyAlignment="1" applyProtection="1">
      <alignment horizontal="center"/>
      <protection locked="0"/>
    </xf>
    <xf numFmtId="0" fontId="4" fillId="0" borderId="10"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0" fillId="0" borderId="0" xfId="0" applyBorder="1" applyAlignment="1" applyProtection="1">
      <alignment horizontal="center"/>
    </xf>
    <xf numFmtId="0" fontId="0" fillId="0" borderId="0" xfId="0" applyFont="1" applyBorder="1" applyAlignment="1" applyProtection="1">
      <alignment horizontal="center"/>
    </xf>
    <xf numFmtId="0" fontId="49" fillId="0" borderId="0" xfId="0" applyFont="1" applyBorder="1" applyAlignment="1" applyProtection="1">
      <alignment horizontal="left"/>
    </xf>
    <xf numFmtId="0" fontId="67"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4" fillId="0" borderId="0" xfId="0" applyFont="1" applyBorder="1" applyAlignment="1" applyProtection="1">
      <alignment horizontal="left"/>
      <protection locked="0"/>
    </xf>
    <xf numFmtId="0" fontId="0" fillId="0" borderId="8" xfId="0" applyFont="1" applyBorder="1" applyAlignment="1" applyProtection="1">
      <alignment horizontal="left"/>
      <protection locked="0"/>
    </xf>
    <xf numFmtId="0" fontId="0" fillId="0" borderId="0" xfId="0" applyBorder="1" applyAlignment="1" applyProtection="1">
      <alignment horizontal="left"/>
    </xf>
    <xf numFmtId="0" fontId="0" fillId="0" borderId="0" xfId="0" applyFont="1" applyBorder="1" applyAlignment="1" applyProtection="1">
      <alignment horizontal="left"/>
    </xf>
    <xf numFmtId="0" fontId="51" fillId="0" borderId="0" xfId="0" applyFont="1" applyBorder="1" applyAlignment="1" applyProtection="1"/>
    <xf numFmtId="0" fontId="52" fillId="0" borderId="0" xfId="0" applyFont="1" applyBorder="1" applyAlignment="1" applyProtection="1">
      <alignment horizontal="left"/>
    </xf>
    <xf numFmtId="0" fontId="52" fillId="0" borderId="0" xfId="0" applyFont="1" applyBorder="1" applyAlignment="1" applyProtection="1"/>
    <xf numFmtId="6" fontId="52" fillId="0" borderId="0" xfId="0" applyNumberFormat="1" applyFont="1" applyBorder="1" applyAlignment="1" applyProtection="1">
      <alignment horizontal="left"/>
    </xf>
    <xf numFmtId="6" fontId="52" fillId="0" borderId="0" xfId="0" applyNumberFormat="1" applyFont="1" applyBorder="1" applyAlignment="1" applyProtection="1">
      <alignment horizontal="left" wrapText="1"/>
    </xf>
    <xf numFmtId="0" fontId="41" fillId="7" borderId="0" xfId="0" applyFont="1" applyFill="1" applyBorder="1" applyAlignment="1" applyProtection="1">
      <alignment horizontal="right"/>
    </xf>
    <xf numFmtId="0" fontId="46" fillId="7" borderId="0" xfId="0" applyFont="1" applyFill="1" applyBorder="1" applyAlignment="1" applyProtection="1">
      <alignment horizontal="center" vertical="center" wrapText="1"/>
    </xf>
    <xf numFmtId="0" fontId="65" fillId="7" borderId="0" xfId="0" applyFont="1" applyFill="1" applyBorder="1" applyAlignment="1" applyProtection="1">
      <alignment horizontal="left" vertical="top" wrapText="1"/>
    </xf>
    <xf numFmtId="0" fontId="67" fillId="7" borderId="17" xfId="0" applyFont="1" applyFill="1" applyBorder="1" applyAlignment="1" applyProtection="1">
      <alignment horizontal="center" vertical="center" wrapText="1"/>
    </xf>
    <xf numFmtId="0" fontId="67" fillId="7" borderId="17" xfId="0" applyFont="1" applyFill="1" applyBorder="1" applyAlignment="1" applyProtection="1">
      <alignment horizontal="center" vertical="top" wrapText="1"/>
    </xf>
    <xf numFmtId="0" fontId="4" fillId="7" borderId="10"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0" fontId="4" fillId="7" borderId="11" xfId="0" applyFont="1" applyFill="1" applyBorder="1" applyAlignment="1" applyProtection="1">
      <alignment horizontal="left" vertical="top" wrapText="1"/>
    </xf>
    <xf numFmtId="0" fontId="52" fillId="7" borderId="0" xfId="0" applyFont="1" applyFill="1" applyBorder="1" applyAlignment="1" applyProtection="1">
      <alignment horizontal="center" vertical="top" wrapText="1"/>
    </xf>
    <xf numFmtId="0" fontId="51" fillId="7" borderId="0" xfId="0" applyFont="1" applyFill="1" applyBorder="1" applyAlignment="1" applyProtection="1">
      <alignment horizontal="center"/>
    </xf>
    <xf numFmtId="0" fontId="65" fillId="7" borderId="17" xfId="0" applyFont="1" applyFill="1" applyBorder="1" applyAlignment="1" applyProtection="1">
      <alignment horizontal="center" vertical="center" wrapText="1"/>
    </xf>
    <xf numFmtId="0" fontId="4" fillId="7" borderId="0" xfId="0" applyFont="1" applyFill="1" applyBorder="1" applyAlignment="1" applyProtection="1">
      <alignment horizontal="center"/>
    </xf>
    <xf numFmtId="0" fontId="67" fillId="7" borderId="0" xfId="0" applyFont="1" applyFill="1" applyBorder="1" applyAlignment="1" applyProtection="1">
      <alignment horizontal="left" vertical="top" wrapText="1"/>
    </xf>
    <xf numFmtId="0" fontId="51" fillId="7" borderId="0" xfId="0" applyFont="1" applyFill="1" applyBorder="1" applyAlignment="1" applyProtection="1">
      <alignment horizontal="center" vertical="top" wrapText="1"/>
    </xf>
    <xf numFmtId="0" fontId="65" fillId="7" borderId="0" xfId="0" applyFont="1" applyFill="1" applyBorder="1" applyAlignment="1" applyProtection="1">
      <alignment horizontal="center" vertical="top" wrapText="1"/>
    </xf>
    <xf numFmtId="9" fontId="54" fillId="7" borderId="0" xfId="0" applyNumberFormat="1" applyFont="1" applyFill="1" applyBorder="1" applyAlignment="1" applyProtection="1">
      <alignment horizontal="right"/>
    </xf>
    <xf numFmtId="0" fontId="0" fillId="7" borderId="0" xfId="0" applyFill="1" applyBorder="1" applyAlignment="1" applyProtection="1">
      <alignment horizontal="left"/>
    </xf>
    <xf numFmtId="0" fontId="49" fillId="7" borderId="0" xfId="0" applyFont="1" applyFill="1" applyBorder="1" applyAlignment="1" applyProtection="1">
      <alignment horizontal="left"/>
    </xf>
    <xf numFmtId="0" fontId="4" fillId="7" borderId="17" xfId="0" applyFont="1" applyFill="1" applyBorder="1" applyAlignment="1" applyProtection="1">
      <alignment horizontal="center" vertical="center"/>
    </xf>
    <xf numFmtId="0" fontId="4" fillId="7" borderId="0" xfId="0" applyFont="1" applyFill="1" applyBorder="1" applyAlignment="1" applyProtection="1">
      <alignment horizontal="left" wrapText="1"/>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49" fillId="0" borderId="0" xfId="0" applyFont="1" applyBorder="1" applyAlignment="1" applyProtection="1">
      <alignment horizontal="left" vertical="top" wrapText="1"/>
      <protection locked="0"/>
    </xf>
    <xf numFmtId="0" fontId="49" fillId="0" borderId="11" xfId="0" applyFont="1" applyBorder="1" applyAlignment="1" applyProtection="1">
      <alignment horizontal="left" vertical="top" wrapText="1"/>
      <protection locked="0"/>
    </xf>
    <xf numFmtId="0" fontId="4" fillId="0" borderId="8" xfId="0" applyFont="1" applyBorder="1" applyAlignment="1" applyProtection="1">
      <alignment horizontal="left" vertical="center"/>
      <protection locked="0"/>
    </xf>
    <xf numFmtId="0" fontId="5" fillId="0" borderId="0" xfId="0" applyFont="1" applyBorder="1" applyAlignment="1" applyProtection="1">
      <alignment horizontal="left"/>
      <protection locked="0"/>
    </xf>
    <xf numFmtId="0" fontId="54" fillId="0" borderId="0" xfId="0" applyFont="1" applyBorder="1" applyAlignment="1" applyProtection="1">
      <alignment horizontal="left"/>
    </xf>
    <xf numFmtId="0" fontId="5" fillId="0" borderId="0" xfId="0" applyFont="1" applyBorder="1" applyAlignment="1" applyProtection="1">
      <alignment horizontal="left"/>
    </xf>
    <xf numFmtId="0" fontId="5" fillId="0" borderId="8" xfId="0" applyFont="1" applyBorder="1" applyAlignment="1" applyProtection="1">
      <alignment horizontal="left"/>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pplyProtection="1">
      <alignment horizontal="left" vertical="center"/>
    </xf>
    <xf numFmtId="0" fontId="4" fillId="0" borderId="17" xfId="0" applyFont="1" applyBorder="1" applyAlignment="1" applyProtection="1">
      <alignment horizontal="center" vertical="center"/>
    </xf>
    <xf numFmtId="0" fontId="4" fillId="0" borderId="0" xfId="0" applyFont="1" applyBorder="1" applyAlignment="1" applyProtection="1">
      <alignment horizontal="left"/>
    </xf>
    <xf numFmtId="0" fontId="49" fillId="0" borderId="13" xfId="0" applyFont="1" applyBorder="1" applyAlignment="1" applyProtection="1">
      <alignment horizontal="left"/>
    </xf>
    <xf numFmtId="0" fontId="4" fillId="0" borderId="0" xfId="0" applyFont="1" applyBorder="1" applyAlignment="1" applyProtection="1">
      <alignment horizontal="left" wrapText="1"/>
    </xf>
    <xf numFmtId="0" fontId="4" fillId="0" borderId="0" xfId="0" applyFont="1" applyBorder="1" applyAlignment="1" applyProtection="1">
      <alignment horizontal="left" wrapText="1"/>
      <protection locked="0"/>
    </xf>
    <xf numFmtId="0" fontId="49" fillId="0" borderId="0" xfId="0" applyFont="1" applyBorder="1" applyAlignment="1" applyProtection="1">
      <alignment horizontal="left" wrapText="1"/>
      <protection locked="0"/>
    </xf>
    <xf numFmtId="0" fontId="67" fillId="0" borderId="0" xfId="0" applyFont="1" applyBorder="1" applyAlignment="1">
      <alignment horizontal="left" vertical="top" wrapText="1"/>
    </xf>
    <xf numFmtId="0" fontId="65" fillId="0" borderId="17" xfId="0" applyFont="1" applyBorder="1" applyAlignment="1" applyProtection="1">
      <alignment horizontal="center" vertical="center" wrapText="1"/>
    </xf>
    <xf numFmtId="0" fontId="49" fillId="0" borderId="10" xfId="0" applyFont="1" applyBorder="1" applyAlignment="1" applyProtection="1">
      <alignment horizontal="left" vertical="top" wrapText="1"/>
    </xf>
    <xf numFmtId="0" fontId="49" fillId="0" borderId="0" xfId="0" applyFont="1" applyBorder="1" applyAlignment="1" applyProtection="1">
      <alignment horizontal="left" vertical="top" wrapText="1"/>
    </xf>
    <xf numFmtId="0" fontId="49" fillId="0" borderId="11" xfId="0" applyFont="1" applyBorder="1" applyAlignment="1" applyProtection="1">
      <alignment horizontal="left" vertical="top" wrapText="1"/>
    </xf>
    <xf numFmtId="0" fontId="67" fillId="0" borderId="10" xfId="0" applyFont="1" applyBorder="1" applyAlignment="1" applyProtection="1">
      <alignment horizontal="left" vertical="top" wrapText="1"/>
    </xf>
    <xf numFmtId="0" fontId="67" fillId="0" borderId="0" xfId="0" applyFont="1" applyBorder="1" applyAlignment="1" applyProtection="1">
      <alignment horizontal="left" vertical="top" wrapText="1"/>
    </xf>
    <xf numFmtId="0" fontId="67" fillId="0" borderId="11" xfId="0" applyFont="1" applyBorder="1" applyAlignment="1" applyProtection="1">
      <alignment horizontal="left" vertical="top" wrapText="1"/>
    </xf>
    <xf numFmtId="0" fontId="65" fillId="0" borderId="17" xfId="0" applyFont="1" applyBorder="1" applyAlignment="1">
      <alignment horizontal="center" vertical="center" wrapText="1"/>
    </xf>
    <xf numFmtId="0" fontId="65" fillId="0" borderId="13" xfId="0" applyFont="1" applyBorder="1" applyAlignment="1" applyProtection="1">
      <alignment horizontal="left" vertical="center" wrapText="1"/>
    </xf>
    <xf numFmtId="0" fontId="65" fillId="0" borderId="0" xfId="0" applyFont="1" applyBorder="1" applyAlignment="1" applyProtection="1">
      <alignment horizontal="left" vertical="center" wrapText="1"/>
      <protection locked="0"/>
    </xf>
    <xf numFmtId="0" fontId="65" fillId="0" borderId="0" xfId="0" applyFont="1" applyBorder="1" applyAlignment="1" applyProtection="1">
      <alignment horizontal="left" vertical="center" wrapText="1"/>
    </xf>
    <xf numFmtId="0" fontId="65" fillId="0" borderId="8" xfId="0" applyFont="1" applyBorder="1" applyAlignment="1" applyProtection="1">
      <alignment horizontal="left" vertical="center" wrapText="1"/>
      <protection locked="0"/>
    </xf>
    <xf numFmtId="0" fontId="62" fillId="0" borderId="0" xfId="17" applyNumberFormat="1" applyFont="1" applyBorder="1" applyAlignment="1">
      <alignment horizontal="center"/>
    </xf>
    <xf numFmtId="0" fontId="62" fillId="0" borderId="75" xfId="17" applyNumberFormat="1" applyFont="1" applyBorder="1" applyAlignment="1">
      <alignment horizontal="left"/>
    </xf>
    <xf numFmtId="0" fontId="62" fillId="0" borderId="145" xfId="17" applyNumberFormat="1" applyFont="1" applyBorder="1" applyAlignment="1">
      <alignment horizontal="left"/>
    </xf>
    <xf numFmtId="0" fontId="62" fillId="0" borderId="139" xfId="17" applyNumberFormat="1" applyFont="1" applyBorder="1" applyAlignment="1">
      <alignment horizontal="left"/>
    </xf>
    <xf numFmtId="3" fontId="57" fillId="11" borderId="75" xfId="17" applyNumberFormat="1" applyFont="1" applyFill="1" applyBorder="1" applyAlignment="1" applyProtection="1">
      <alignment horizontal="right"/>
    </xf>
    <xf numFmtId="3" fontId="57" fillId="11" borderId="139" xfId="17" applyNumberFormat="1" applyFont="1" applyFill="1" applyBorder="1" applyAlignment="1" applyProtection="1">
      <alignment horizontal="right"/>
    </xf>
    <xf numFmtId="3" fontId="57" fillId="0" borderId="0" xfId="17" applyNumberFormat="1" applyFont="1" applyFill="1" applyBorder="1" applyAlignment="1" applyProtection="1">
      <alignment horizontal="right"/>
    </xf>
    <xf numFmtId="3" fontId="39" fillId="0" borderId="0" xfId="17" applyNumberFormat="1" applyFill="1" applyBorder="1" applyAlignment="1" applyProtection="1">
      <alignment horizontal="right"/>
    </xf>
    <xf numFmtId="0" fontId="17" fillId="0" borderId="36" xfId="17" applyFont="1" applyBorder="1" applyAlignment="1" applyProtection="1">
      <alignment horizontal="left"/>
    </xf>
    <xf numFmtId="0" fontId="17" fillId="0" borderId="0" xfId="17" applyFont="1" applyBorder="1" applyAlignment="1" applyProtection="1">
      <alignment horizontal="left"/>
    </xf>
    <xf numFmtId="0" fontId="17" fillId="0" borderId="37" xfId="17" applyFont="1" applyBorder="1" applyAlignment="1" applyProtection="1">
      <alignment horizontal="left"/>
    </xf>
    <xf numFmtId="3" fontId="57" fillId="0" borderId="107" xfId="17" applyNumberFormat="1" applyFont="1" applyBorder="1" applyAlignment="1" applyProtection="1">
      <alignment horizontal="right"/>
      <protection locked="0"/>
    </xf>
    <xf numFmtId="3" fontId="57" fillId="0" borderId="108" xfId="17" applyNumberFormat="1" applyFont="1" applyBorder="1" applyAlignment="1" applyProtection="1">
      <alignment horizontal="right"/>
      <protection locked="0"/>
    </xf>
    <xf numFmtId="0" fontId="62" fillId="0" borderId="141" xfId="17" applyNumberFormat="1" applyFont="1" applyBorder="1" applyAlignment="1" applyProtection="1">
      <alignment horizontal="left"/>
    </xf>
    <xf numFmtId="0" fontId="62" fillId="0" borderId="142" xfId="17" applyNumberFormat="1" applyFont="1" applyBorder="1" applyAlignment="1" applyProtection="1">
      <alignment horizontal="left"/>
    </xf>
    <xf numFmtId="0" fontId="62" fillId="0" borderId="143" xfId="17" applyNumberFormat="1" applyFont="1" applyBorder="1" applyAlignment="1" applyProtection="1">
      <alignment horizontal="left"/>
    </xf>
    <xf numFmtId="3" fontId="57" fillId="0" borderId="141" xfId="17" applyNumberFormat="1" applyFont="1" applyBorder="1" applyAlignment="1" applyProtection="1">
      <alignment horizontal="right"/>
      <protection locked="0"/>
    </xf>
    <xf numFmtId="3" fontId="57" fillId="0" borderId="143" xfId="17" applyNumberFormat="1" applyFont="1" applyBorder="1" applyAlignment="1" applyProtection="1">
      <alignment horizontal="right"/>
      <protection locked="0"/>
    </xf>
    <xf numFmtId="0" fontId="62" fillId="0" borderId="21" xfId="17" applyNumberFormat="1" applyFont="1" applyBorder="1" applyAlignment="1" applyProtection="1">
      <alignment horizontal="right"/>
    </xf>
    <xf numFmtId="0" fontId="62" fillId="0" borderId="40" xfId="17" applyNumberFormat="1" applyFont="1" applyBorder="1" applyAlignment="1" applyProtection="1">
      <alignment horizontal="right"/>
    </xf>
    <xf numFmtId="0" fontId="62" fillId="0" borderId="22" xfId="17" applyNumberFormat="1" applyFont="1" applyBorder="1" applyAlignment="1" applyProtection="1">
      <alignment horizontal="right"/>
    </xf>
    <xf numFmtId="3" fontId="57" fillId="11" borderId="133" xfId="17" applyNumberFormat="1" applyFont="1" applyFill="1" applyBorder="1" applyAlignment="1" applyProtection="1">
      <alignment horizontal="right"/>
    </xf>
    <xf numFmtId="3" fontId="57" fillId="0" borderId="110" xfId="17" applyNumberFormat="1" applyFont="1" applyBorder="1" applyAlignment="1" applyProtection="1">
      <alignment horizontal="right"/>
      <protection locked="0"/>
    </xf>
    <xf numFmtId="3" fontId="57" fillId="0" borderId="111" xfId="17" applyNumberFormat="1" applyFont="1" applyBorder="1" applyAlignment="1" applyProtection="1">
      <alignment horizontal="right"/>
      <protection locked="0"/>
    </xf>
    <xf numFmtId="0" fontId="17" fillId="5" borderId="100" xfId="17" applyFont="1" applyFill="1" applyBorder="1" applyAlignment="1" applyProtection="1">
      <alignment horizontal="left" vertical="center"/>
    </xf>
    <xf numFmtId="0" fontId="17" fillId="5" borderId="85" xfId="17" applyFont="1" applyFill="1" applyBorder="1" applyAlignment="1" applyProtection="1">
      <alignment horizontal="left" vertical="center"/>
    </xf>
    <xf numFmtId="0" fontId="17" fillId="5" borderId="101" xfId="17" applyFont="1" applyFill="1" applyBorder="1" applyAlignment="1" applyProtection="1">
      <alignment horizontal="left" vertical="center"/>
    </xf>
    <xf numFmtId="0" fontId="62" fillId="0" borderId="107" xfId="17" applyNumberFormat="1" applyFont="1" applyBorder="1" applyAlignment="1" applyProtection="1">
      <alignment horizontal="left"/>
    </xf>
    <xf numFmtId="0" fontId="62" fillId="0" borderId="78" xfId="17" applyNumberFormat="1" applyFont="1" applyBorder="1" applyAlignment="1" applyProtection="1">
      <alignment horizontal="left"/>
    </xf>
    <xf numFmtId="0" fontId="62" fillId="0" borderId="108" xfId="17" applyNumberFormat="1" applyFont="1" applyBorder="1" applyAlignment="1" applyProtection="1">
      <alignment horizontal="left"/>
    </xf>
    <xf numFmtId="3" fontId="57" fillId="11" borderId="58" xfId="17" applyNumberFormat="1" applyFont="1" applyFill="1" applyBorder="1" applyAlignment="1" applyProtection="1">
      <alignment horizontal="right"/>
    </xf>
    <xf numFmtId="3" fontId="57" fillId="11" borderId="64" xfId="17" applyNumberFormat="1" applyFont="1" applyFill="1" applyBorder="1" applyAlignment="1" applyProtection="1">
      <alignment horizontal="right"/>
    </xf>
    <xf numFmtId="0" fontId="17" fillId="5" borderId="36" xfId="14" applyFont="1" applyFill="1" applyBorder="1" applyAlignment="1" applyProtection="1">
      <alignment horizontal="left" vertical="center"/>
    </xf>
    <xf numFmtId="0" fontId="17" fillId="5" borderId="0" xfId="14" applyFont="1" applyFill="1" applyBorder="1" applyAlignment="1" applyProtection="1">
      <alignment horizontal="left" vertical="center"/>
    </xf>
    <xf numFmtId="0" fontId="17" fillId="5" borderId="37" xfId="14" applyFont="1" applyFill="1" applyBorder="1" applyAlignment="1" applyProtection="1">
      <alignment horizontal="left" vertical="center"/>
    </xf>
    <xf numFmtId="0" fontId="17" fillId="5" borderId="36" xfId="17" applyFont="1" applyFill="1" applyBorder="1" applyAlignment="1" applyProtection="1">
      <alignment horizontal="left" vertical="center"/>
    </xf>
    <xf numFmtId="0" fontId="17" fillId="5" borderId="0" xfId="17" applyFont="1" applyFill="1" applyBorder="1" applyAlignment="1" applyProtection="1">
      <alignment horizontal="left" vertical="center"/>
    </xf>
    <xf numFmtId="0" fontId="17" fillId="5" borderId="37" xfId="17" applyFont="1" applyFill="1" applyBorder="1" applyAlignment="1" applyProtection="1">
      <alignment horizontal="left" vertical="center"/>
    </xf>
    <xf numFmtId="0" fontId="62" fillId="0" borderId="100" xfId="17" applyNumberFormat="1" applyFont="1" applyBorder="1" applyAlignment="1" applyProtection="1">
      <alignment horizontal="left"/>
    </xf>
    <xf numFmtId="0" fontId="62" fillId="0" borderId="85" xfId="17" applyNumberFormat="1" applyFont="1" applyBorder="1" applyAlignment="1" applyProtection="1">
      <alignment horizontal="left"/>
    </xf>
    <xf numFmtId="0" fontId="62" fillId="0" borderId="101" xfId="17" applyNumberFormat="1" applyFont="1" applyBorder="1" applyAlignment="1" applyProtection="1">
      <alignment horizontal="left"/>
    </xf>
    <xf numFmtId="0" fontId="17" fillId="5" borderId="104" xfId="17" applyFont="1" applyFill="1" applyBorder="1" applyAlignment="1" applyProtection="1">
      <alignment horizontal="left" vertical="center"/>
    </xf>
    <xf numFmtId="0" fontId="17" fillId="5" borderId="112" xfId="17" applyFont="1" applyFill="1" applyBorder="1" applyAlignment="1" applyProtection="1">
      <alignment horizontal="left" vertical="center"/>
    </xf>
    <xf numFmtId="0" fontId="17" fillId="5" borderId="105" xfId="17" applyFont="1" applyFill="1" applyBorder="1" applyAlignment="1" applyProtection="1">
      <alignment horizontal="left" vertical="center"/>
    </xf>
    <xf numFmtId="0" fontId="62" fillId="0" borderId="38" xfId="17" applyNumberFormat="1" applyFont="1" applyBorder="1" applyAlignment="1" applyProtection="1">
      <alignment horizontal="right"/>
    </xf>
    <xf numFmtId="0" fontId="62" fillId="0" borderId="32" xfId="17" applyNumberFormat="1" applyFont="1" applyBorder="1" applyAlignment="1" applyProtection="1">
      <alignment horizontal="right"/>
    </xf>
    <xf numFmtId="0" fontId="62" fillId="0" borderId="39" xfId="17" applyNumberFormat="1" applyFont="1" applyBorder="1" applyAlignment="1" applyProtection="1">
      <alignment horizontal="right"/>
    </xf>
    <xf numFmtId="3" fontId="57" fillId="11" borderId="137" xfId="17" applyNumberFormat="1" applyFont="1" applyFill="1" applyBorder="1" applyAlignment="1" applyProtection="1">
      <alignment horizontal="right"/>
    </xf>
    <xf numFmtId="3" fontId="57" fillId="11" borderId="138" xfId="17" applyNumberFormat="1" applyFont="1" applyFill="1" applyBorder="1" applyAlignment="1" applyProtection="1">
      <alignment horizontal="right"/>
    </xf>
    <xf numFmtId="0" fontId="62" fillId="0" borderId="73" xfId="17" applyNumberFormat="1" applyFont="1" applyBorder="1" applyAlignment="1">
      <alignment horizontal="center"/>
    </xf>
    <xf numFmtId="0" fontId="62" fillId="0" borderId="118" xfId="17" applyNumberFormat="1" applyFont="1" applyBorder="1" applyAlignment="1" applyProtection="1">
      <alignment horizontal="left"/>
    </xf>
    <xf numFmtId="0" fontId="62" fillId="0" borderId="53" xfId="17" applyNumberFormat="1" applyFont="1" applyBorder="1" applyAlignment="1" applyProtection="1">
      <alignment horizontal="left"/>
    </xf>
    <xf numFmtId="0" fontId="62" fillId="0" borderId="54" xfId="17" applyNumberFormat="1" applyFont="1" applyBorder="1" applyAlignment="1" applyProtection="1">
      <alignment horizontal="left"/>
    </xf>
    <xf numFmtId="3" fontId="57" fillId="0" borderId="119" xfId="17" applyNumberFormat="1" applyFont="1" applyBorder="1" applyAlignment="1" applyProtection="1">
      <alignment horizontal="right"/>
      <protection locked="0"/>
    </xf>
    <xf numFmtId="3" fontId="57" fillId="0" borderId="120" xfId="17" applyNumberFormat="1" applyFont="1" applyBorder="1" applyAlignment="1" applyProtection="1">
      <alignment horizontal="right"/>
      <protection locked="0"/>
    </xf>
    <xf numFmtId="0" fontId="62" fillId="0" borderId="124" xfId="17" applyNumberFormat="1" applyFont="1" applyBorder="1" applyAlignment="1" applyProtection="1">
      <alignment horizontal="left"/>
    </xf>
    <xf numFmtId="0" fontId="62" fillId="0" borderId="17" xfId="17" applyNumberFormat="1" applyFont="1" applyBorder="1" applyAlignment="1" applyProtection="1">
      <alignment horizontal="left"/>
    </xf>
    <xf numFmtId="0" fontId="62" fillId="0" borderId="59" xfId="17" applyNumberFormat="1" applyFont="1" applyBorder="1" applyAlignment="1" applyProtection="1">
      <alignment horizontal="left"/>
    </xf>
    <xf numFmtId="0" fontId="62" fillId="0" borderId="19" xfId="17" applyNumberFormat="1" applyFont="1" applyBorder="1" applyAlignment="1" applyProtection="1">
      <alignment horizontal="left"/>
    </xf>
    <xf numFmtId="3" fontId="57" fillId="0" borderId="126" xfId="17" applyNumberFormat="1" applyFont="1" applyBorder="1" applyAlignment="1" applyProtection="1">
      <alignment horizontal="right"/>
      <protection locked="0"/>
    </xf>
    <xf numFmtId="3" fontId="57" fillId="0" borderId="127" xfId="17" applyNumberFormat="1" applyFont="1" applyBorder="1" applyAlignment="1" applyProtection="1">
      <alignment horizontal="right"/>
      <protection locked="0"/>
    </xf>
    <xf numFmtId="0" fontId="62" fillId="0" borderId="129" xfId="17" applyNumberFormat="1" applyFont="1" applyBorder="1" applyAlignment="1" applyProtection="1">
      <alignment horizontal="right"/>
    </xf>
    <xf numFmtId="3" fontId="57" fillId="11" borderId="130" xfId="17" applyNumberFormat="1" applyFont="1" applyFill="1" applyBorder="1" applyAlignment="1" applyProtection="1">
      <alignment horizontal="right"/>
    </xf>
    <xf numFmtId="3" fontId="57" fillId="11" borderId="129" xfId="17" applyNumberFormat="1" applyFont="1" applyFill="1" applyBorder="1" applyAlignment="1" applyProtection="1">
      <alignment horizontal="right"/>
    </xf>
    <xf numFmtId="0" fontId="62" fillId="0" borderId="0" xfId="17" applyNumberFormat="1" applyFont="1" applyBorder="1" applyAlignment="1" applyProtection="1">
      <alignment horizontal="center"/>
    </xf>
    <xf numFmtId="0" fontId="62" fillId="0" borderId="133" xfId="17" applyNumberFormat="1" applyFont="1" applyBorder="1" applyAlignment="1" applyProtection="1">
      <alignment horizontal="center"/>
    </xf>
    <xf numFmtId="0" fontId="17" fillId="0" borderId="104" xfId="14" applyFont="1" applyBorder="1" applyAlignment="1" applyProtection="1">
      <alignment horizontal="left"/>
    </xf>
    <xf numFmtId="0" fontId="17" fillId="0" borderId="112" xfId="14" applyFont="1" applyBorder="1" applyAlignment="1" applyProtection="1">
      <alignment horizontal="left"/>
    </xf>
    <xf numFmtId="3" fontId="57" fillId="0" borderId="104" xfId="17" applyNumberFormat="1" applyFont="1" applyBorder="1" applyAlignment="1" applyProtection="1">
      <alignment horizontal="right"/>
      <protection locked="0"/>
    </xf>
    <xf numFmtId="3" fontId="57" fillId="0" borderId="105" xfId="17" applyNumberFormat="1" applyFont="1" applyBorder="1" applyAlignment="1" applyProtection="1">
      <alignment horizontal="right"/>
      <protection locked="0"/>
    </xf>
    <xf numFmtId="0" fontId="17" fillId="0" borderId="36" xfId="14" applyFont="1" applyBorder="1" applyAlignment="1" applyProtection="1">
      <alignment horizontal="left"/>
    </xf>
    <xf numFmtId="0" fontId="17" fillId="0" borderId="0" xfId="14" applyFont="1" applyBorder="1" applyAlignment="1" applyProtection="1">
      <alignment horizontal="left"/>
    </xf>
    <xf numFmtId="0" fontId="17" fillId="5" borderId="100" xfId="14" applyFont="1" applyFill="1" applyBorder="1" applyAlignment="1" applyProtection="1">
      <alignment horizontal="left" vertical="center"/>
    </xf>
    <xf numFmtId="0" fontId="17" fillId="5" borderId="85" xfId="14" applyFont="1" applyFill="1" applyBorder="1" applyAlignment="1" applyProtection="1">
      <alignment horizontal="left" vertical="center"/>
    </xf>
    <xf numFmtId="0" fontId="17" fillId="5" borderId="104" xfId="14" applyFont="1" applyFill="1" applyBorder="1" applyAlignment="1" applyProtection="1">
      <alignment horizontal="left" vertical="center"/>
    </xf>
    <xf numFmtId="0" fontId="17" fillId="5" borderId="112" xfId="14" applyFont="1" applyFill="1" applyBorder="1" applyAlignment="1" applyProtection="1">
      <alignment horizontal="left" vertical="center"/>
    </xf>
    <xf numFmtId="3" fontId="57" fillId="0" borderId="100" xfId="17" applyNumberFormat="1" applyFont="1" applyBorder="1" applyAlignment="1" applyProtection="1">
      <alignment horizontal="right"/>
      <protection locked="0"/>
    </xf>
    <xf numFmtId="3" fontId="57" fillId="0" borderId="101" xfId="17" applyNumberFormat="1" applyFont="1" applyBorder="1" applyAlignment="1" applyProtection="1">
      <alignment horizontal="right"/>
      <protection locked="0"/>
    </xf>
    <xf numFmtId="0" fontId="62" fillId="0" borderId="63" xfId="17" applyNumberFormat="1" applyFont="1" applyBorder="1" applyAlignment="1" applyProtection="1">
      <alignment horizontal="left"/>
    </xf>
    <xf numFmtId="3" fontId="57" fillId="0" borderId="114" xfId="17" applyNumberFormat="1" applyFont="1" applyBorder="1" applyAlignment="1" applyProtection="1">
      <alignment horizontal="right"/>
      <protection locked="0"/>
    </xf>
    <xf numFmtId="3" fontId="57" fillId="0" borderId="115" xfId="17" applyNumberFormat="1" applyFont="1" applyBorder="1" applyAlignment="1" applyProtection="1">
      <alignment horizontal="right"/>
      <protection locked="0"/>
    </xf>
    <xf numFmtId="0" fontId="62" fillId="0" borderId="24" xfId="17" applyNumberFormat="1" applyFont="1" applyBorder="1" applyAlignment="1" applyProtection="1">
      <alignment horizontal="left"/>
    </xf>
    <xf numFmtId="0" fontId="62" fillId="0" borderId="7" xfId="17" applyNumberFormat="1" applyFont="1" applyBorder="1" applyAlignment="1" applyProtection="1">
      <alignment horizontal="left"/>
    </xf>
    <xf numFmtId="3" fontId="57" fillId="0" borderId="38" xfId="17" applyNumberFormat="1" applyFont="1" applyBorder="1" applyAlignment="1" applyProtection="1">
      <alignment horizontal="right"/>
      <protection locked="0"/>
    </xf>
    <xf numFmtId="3" fontId="57" fillId="0" borderId="39" xfId="17" applyNumberFormat="1" applyFont="1" applyBorder="1" applyAlignment="1" applyProtection="1">
      <alignment horizontal="right"/>
      <protection locked="0"/>
    </xf>
    <xf numFmtId="3" fontId="57" fillId="11" borderId="40" xfId="17" applyNumberFormat="1" applyFont="1" applyFill="1" applyBorder="1" applyAlignment="1" applyProtection="1">
      <alignment horizontal="right"/>
    </xf>
    <xf numFmtId="3" fontId="57" fillId="11" borderId="94" xfId="17" applyNumberFormat="1" applyFont="1" applyFill="1" applyBorder="1" applyAlignment="1" applyProtection="1">
      <alignment horizontal="right"/>
    </xf>
    <xf numFmtId="0" fontId="62" fillId="0" borderId="77" xfId="17" applyNumberFormat="1" applyFont="1" applyBorder="1" applyAlignment="1" applyProtection="1">
      <alignment horizontal="left"/>
    </xf>
    <xf numFmtId="3" fontId="57" fillId="0" borderId="36" xfId="17" applyNumberFormat="1" applyFont="1" applyBorder="1" applyAlignment="1" applyProtection="1">
      <alignment horizontal="right"/>
      <protection locked="0"/>
    </xf>
    <xf numFmtId="3" fontId="57" fillId="0" borderId="37" xfId="17" applyNumberFormat="1" applyFont="1" applyBorder="1" applyAlignment="1" applyProtection="1">
      <alignment horizontal="right"/>
      <protection locked="0"/>
    </xf>
    <xf numFmtId="0" fontId="62" fillId="0" borderId="84" xfId="17" applyNumberFormat="1" applyFont="1" applyBorder="1" applyAlignment="1" applyProtection="1">
      <alignment horizontal="left"/>
    </xf>
    <xf numFmtId="0" fontId="62" fillId="0" borderId="91" xfId="17" applyNumberFormat="1" applyFont="1" applyBorder="1" applyAlignment="1" applyProtection="1">
      <alignment horizontal="left"/>
    </xf>
    <xf numFmtId="0" fontId="62" fillId="0" borderId="0" xfId="17" applyNumberFormat="1" applyFont="1" applyBorder="1" applyAlignment="1" applyProtection="1">
      <alignment horizontal="left"/>
    </xf>
    <xf numFmtId="0" fontId="62" fillId="0" borderId="92" xfId="17" applyNumberFormat="1" applyFont="1" applyBorder="1" applyAlignment="1" applyProtection="1">
      <alignment horizontal="left"/>
    </xf>
    <xf numFmtId="3" fontId="57" fillId="0" borderId="91" xfId="17" applyNumberFormat="1" applyFont="1" applyBorder="1" applyAlignment="1" applyProtection="1">
      <alignment horizontal="right"/>
      <protection locked="0"/>
    </xf>
    <xf numFmtId="3" fontId="57" fillId="0" borderId="92" xfId="17" applyNumberFormat="1" applyFont="1" applyBorder="1" applyAlignment="1" applyProtection="1">
      <alignment horizontal="right"/>
      <protection locked="0"/>
    </xf>
    <xf numFmtId="0" fontId="62" fillId="0" borderId="94" xfId="17" applyNumberFormat="1" applyFont="1" applyBorder="1" applyAlignment="1" applyProtection="1">
      <alignment horizontal="right"/>
    </xf>
    <xf numFmtId="3" fontId="57" fillId="11" borderId="95" xfId="17" applyNumberFormat="1" applyFont="1" applyFill="1" applyBorder="1" applyAlignment="1" applyProtection="1">
      <alignment horizontal="right"/>
    </xf>
    <xf numFmtId="0" fontId="62" fillId="0" borderId="72" xfId="17" applyNumberFormat="1" applyFont="1" applyBorder="1" applyAlignment="1" applyProtection="1">
      <alignment horizontal="left"/>
    </xf>
    <xf numFmtId="0" fontId="62" fillId="0" borderId="73" xfId="17" applyNumberFormat="1" applyFont="1" applyBorder="1" applyAlignment="1" applyProtection="1">
      <alignment horizontal="left"/>
    </xf>
    <xf numFmtId="3" fontId="57" fillId="0" borderId="49" xfId="17" applyNumberFormat="1" applyFont="1" applyBorder="1" applyAlignment="1" applyProtection="1">
      <alignment horizontal="right"/>
      <protection locked="0"/>
    </xf>
    <xf numFmtId="3" fontId="57" fillId="0" borderId="51" xfId="17" applyNumberFormat="1" applyFont="1" applyBorder="1" applyAlignment="1" applyProtection="1">
      <alignment horizontal="right"/>
      <protection locked="0"/>
    </xf>
    <xf numFmtId="0" fontId="62" fillId="0" borderId="79" xfId="17" applyNumberFormat="1" applyFont="1" applyBorder="1" applyAlignment="1" applyProtection="1">
      <alignment horizontal="left"/>
    </xf>
    <xf numFmtId="3" fontId="57" fillId="0" borderId="80" xfId="17" applyNumberFormat="1" applyFont="1" applyBorder="1" applyAlignment="1" applyProtection="1">
      <alignment horizontal="right"/>
      <protection locked="0"/>
    </xf>
    <xf numFmtId="3" fontId="57" fillId="0" borderId="81" xfId="17" applyNumberFormat="1" applyFont="1" applyBorder="1" applyAlignment="1" applyProtection="1">
      <alignment horizontal="right"/>
      <protection locked="0"/>
    </xf>
    <xf numFmtId="0" fontId="62" fillId="0" borderId="86" xfId="17" applyNumberFormat="1" applyFont="1" applyBorder="1" applyAlignment="1" applyProtection="1">
      <alignment horizontal="left"/>
    </xf>
    <xf numFmtId="3" fontId="57" fillId="0" borderId="77" xfId="17" applyNumberFormat="1" applyFont="1" applyBorder="1" applyAlignment="1" applyProtection="1">
      <alignment horizontal="right"/>
      <protection locked="0"/>
    </xf>
    <xf numFmtId="3" fontId="57" fillId="0" borderId="79" xfId="17" applyNumberFormat="1" applyFont="1" applyBorder="1" applyAlignment="1" applyProtection="1">
      <alignment horizontal="right"/>
      <protection locked="0"/>
    </xf>
    <xf numFmtId="3" fontId="57" fillId="0" borderId="84" xfId="17" applyNumberFormat="1" applyFont="1" applyBorder="1" applyAlignment="1" applyProtection="1">
      <alignment horizontal="right"/>
      <protection locked="0"/>
    </xf>
    <xf numFmtId="3" fontId="57" fillId="0" borderId="86" xfId="17" applyNumberFormat="1" applyFont="1" applyBorder="1" applyAlignment="1" applyProtection="1">
      <alignment horizontal="right"/>
      <protection locked="0"/>
    </xf>
    <xf numFmtId="0" fontId="57" fillId="0" borderId="0" xfId="17" applyNumberFormat="1" applyFont="1" applyAlignment="1"/>
    <xf numFmtId="0" fontId="57" fillId="0" borderId="68" xfId="17" applyNumberFormat="1" applyFont="1" applyBorder="1" applyAlignment="1"/>
    <xf numFmtId="0" fontId="38" fillId="0" borderId="69" xfId="17" applyNumberFormat="1" applyFont="1" applyBorder="1" applyAlignment="1">
      <alignment horizontal="right"/>
    </xf>
    <xf numFmtId="0" fontId="39" fillId="0" borderId="70" xfId="17" applyBorder="1" applyAlignment="1">
      <alignment horizontal="right"/>
    </xf>
    <xf numFmtId="0" fontId="56" fillId="0" borderId="0" xfId="17" applyNumberFormat="1" applyFont="1" applyAlignment="1">
      <alignment horizontal="center"/>
    </xf>
    <xf numFmtId="0" fontId="39" fillId="0" borderId="0" xfId="17" applyAlignment="1"/>
    <xf numFmtId="0" fontId="57" fillId="0" borderId="72" xfId="17" applyNumberFormat="1" applyFont="1" applyFill="1" applyBorder="1" applyAlignment="1">
      <alignment horizontal="center"/>
    </xf>
    <xf numFmtId="0" fontId="57" fillId="0" borderId="73" xfId="17" applyNumberFormat="1" applyFont="1" applyFill="1" applyBorder="1" applyAlignment="1">
      <alignment horizontal="center"/>
    </xf>
    <xf numFmtId="0" fontId="57" fillId="0" borderId="58" xfId="17" applyNumberFormat="1" applyFont="1" applyBorder="1" applyAlignment="1"/>
    <xf numFmtId="0" fontId="57" fillId="0" borderId="20" xfId="17" applyNumberFormat="1" applyFont="1" applyBorder="1" applyAlignment="1"/>
    <xf numFmtId="0" fontId="57" fillId="0" borderId="64" xfId="17" applyNumberFormat="1" applyFont="1" applyBorder="1" applyAlignment="1"/>
    <xf numFmtId="3" fontId="57" fillId="11" borderId="56" xfId="17" applyNumberFormat="1" applyFont="1" applyFill="1" applyBorder="1" applyAlignment="1" applyProtection="1">
      <alignment horizontal="right"/>
    </xf>
    <xf numFmtId="3" fontId="57" fillId="11" borderId="8" xfId="17" applyNumberFormat="1" applyFont="1" applyFill="1" applyBorder="1" applyAlignment="1" applyProtection="1">
      <alignment horizontal="right"/>
    </xf>
    <xf numFmtId="0" fontId="57" fillId="0" borderId="56" xfId="17" applyNumberFormat="1" applyFont="1" applyBorder="1" applyAlignment="1"/>
    <xf numFmtId="0" fontId="57" fillId="0" borderId="8" xfId="17" applyNumberFormat="1" applyFont="1" applyBorder="1" applyAlignment="1"/>
    <xf numFmtId="0" fontId="57" fillId="0" borderId="57" xfId="17" applyNumberFormat="1" applyFont="1" applyBorder="1" applyAlignment="1"/>
    <xf numFmtId="37" fontId="57" fillId="0" borderId="56" xfId="17" applyNumberFormat="1" applyFont="1" applyBorder="1" applyAlignment="1" applyProtection="1">
      <alignment horizontal="right"/>
      <protection locked="0"/>
    </xf>
    <xf numFmtId="37" fontId="57" fillId="0" borderId="9" xfId="17" applyNumberFormat="1" applyFont="1" applyBorder="1" applyAlignment="1" applyProtection="1">
      <alignment horizontal="right"/>
      <protection locked="0"/>
    </xf>
    <xf numFmtId="0" fontId="38" fillId="0" borderId="26" xfId="17" applyNumberFormat="1" applyFont="1" applyBorder="1" applyAlignment="1"/>
    <xf numFmtId="0" fontId="38" fillId="0" borderId="47" xfId="17" applyNumberFormat="1" applyFont="1" applyBorder="1" applyAlignment="1"/>
    <xf numFmtId="0" fontId="61" fillId="0" borderId="66" xfId="17" applyFont="1" applyBorder="1" applyAlignment="1"/>
    <xf numFmtId="3" fontId="38" fillId="11" borderId="21" xfId="17" applyNumberFormat="1" applyFont="1" applyFill="1" applyBorder="1" applyAlignment="1" applyProtection="1">
      <alignment horizontal="right"/>
    </xf>
    <xf numFmtId="3" fontId="38" fillId="11" borderId="47" xfId="17" applyNumberFormat="1" applyFont="1" applyFill="1" applyBorder="1" applyAlignment="1" applyProtection="1">
      <alignment horizontal="right"/>
    </xf>
    <xf numFmtId="0" fontId="60" fillId="0" borderId="8" xfId="17" applyFont="1" applyBorder="1" applyAlignment="1"/>
    <xf numFmtId="3" fontId="57" fillId="0" borderId="58" xfId="17" applyNumberFormat="1" applyFont="1" applyBorder="1" applyAlignment="1" applyProtection="1">
      <alignment horizontal="right"/>
      <protection locked="0"/>
    </xf>
    <xf numFmtId="3" fontId="57" fillId="0" borderId="16" xfId="17" applyNumberFormat="1" applyFont="1" applyBorder="1" applyAlignment="1" applyProtection="1">
      <alignment horizontal="right"/>
      <protection locked="0"/>
    </xf>
    <xf numFmtId="0" fontId="38" fillId="0" borderId="21" xfId="17" applyNumberFormat="1" applyFont="1" applyBorder="1" applyAlignment="1"/>
    <xf numFmtId="0" fontId="38" fillId="0" borderId="40" xfId="17" applyNumberFormat="1" applyFont="1" applyBorder="1" applyAlignment="1"/>
    <xf numFmtId="0" fontId="38" fillId="0" borderId="22" xfId="17" applyNumberFormat="1" applyFont="1" applyBorder="1" applyAlignment="1"/>
    <xf numFmtId="3" fontId="57" fillId="11" borderId="21" xfId="17" applyNumberFormat="1" applyFont="1" applyFill="1" applyBorder="1" applyAlignment="1" applyProtection="1">
      <alignment horizontal="right"/>
    </xf>
    <xf numFmtId="3" fontId="57" fillId="11" borderId="47" xfId="17" applyNumberFormat="1" applyFont="1" applyFill="1" applyBorder="1" applyAlignment="1" applyProtection="1">
      <alignment horizontal="right"/>
    </xf>
    <xf numFmtId="0" fontId="38" fillId="0" borderId="49" xfId="17" applyNumberFormat="1" applyFont="1" applyBorder="1" applyAlignment="1"/>
    <xf numFmtId="0" fontId="38" fillId="0" borderId="50" xfId="17" applyNumberFormat="1" applyFont="1" applyBorder="1" applyAlignment="1"/>
    <xf numFmtId="0" fontId="38" fillId="0" borderId="51" xfId="17" applyNumberFormat="1" applyFont="1" applyBorder="1" applyAlignment="1"/>
    <xf numFmtId="3" fontId="38" fillId="0" borderId="49" xfId="17" applyNumberFormat="1" applyFont="1" applyBorder="1" applyAlignment="1" applyProtection="1">
      <alignment horizontal="right"/>
      <protection locked="0"/>
    </xf>
    <xf numFmtId="3" fontId="38" fillId="0" borderId="62" xfId="17" applyNumberFormat="1" applyFont="1" applyBorder="1" applyAlignment="1" applyProtection="1">
      <alignment horizontal="right"/>
      <protection locked="0"/>
    </xf>
    <xf numFmtId="0" fontId="36" fillId="0" borderId="20" xfId="17" applyFont="1" applyBorder="1" applyAlignment="1"/>
    <xf numFmtId="3" fontId="57" fillId="0" borderId="11" xfId="17" applyNumberFormat="1" applyFont="1" applyBorder="1" applyAlignment="1" applyProtection="1">
      <alignment horizontal="right"/>
      <protection locked="0"/>
    </xf>
    <xf numFmtId="0" fontId="57" fillId="0" borderId="38" xfId="17" applyNumberFormat="1" applyFont="1" applyBorder="1" applyAlignment="1"/>
    <xf numFmtId="0" fontId="57" fillId="0" borderId="32" xfId="17" applyNumberFormat="1" applyFont="1" applyBorder="1" applyAlignment="1"/>
    <xf numFmtId="0" fontId="39" fillId="0" borderId="32" xfId="17" applyBorder="1" applyAlignment="1"/>
    <xf numFmtId="0" fontId="39" fillId="0" borderId="39" xfId="17" applyBorder="1" applyAlignment="1"/>
    <xf numFmtId="0" fontId="57" fillId="0" borderId="34" xfId="17" applyNumberFormat="1" applyFont="1" applyBorder="1" applyAlignment="1"/>
    <xf numFmtId="0" fontId="39" fillId="0" borderId="34" xfId="17" applyBorder="1" applyAlignment="1"/>
    <xf numFmtId="0" fontId="57" fillId="0" borderId="37" xfId="17" applyNumberFormat="1" applyFont="1" applyBorder="1" applyAlignment="1"/>
    <xf numFmtId="0" fontId="57" fillId="0" borderId="33" xfId="17" applyNumberFormat="1" applyFont="1" applyBorder="1" applyAlignment="1">
      <alignment horizontal="center"/>
    </xf>
    <xf numFmtId="0" fontId="57" fillId="0" borderId="34" xfId="17" applyNumberFormat="1" applyFont="1" applyBorder="1" applyAlignment="1">
      <alignment horizontal="center"/>
    </xf>
    <xf numFmtId="0" fontId="57" fillId="0" borderId="36" xfId="17" applyNumberFormat="1" applyFont="1" applyBorder="1" applyAlignment="1">
      <alignment horizontal="center"/>
    </xf>
    <xf numFmtId="0" fontId="57" fillId="0" borderId="0" xfId="17" applyNumberFormat="1" applyFont="1" applyBorder="1" applyAlignment="1">
      <alignment horizontal="center"/>
    </xf>
    <xf numFmtId="0" fontId="57" fillId="0" borderId="21" xfId="17" applyNumberFormat="1" applyFont="1" applyBorder="1" applyAlignment="1"/>
    <xf numFmtId="0" fontId="57" fillId="0" borderId="40" xfId="17" applyNumberFormat="1" applyFont="1" applyBorder="1" applyAlignment="1"/>
    <xf numFmtId="0" fontId="57" fillId="0" borderId="22" xfId="17" applyNumberFormat="1" applyFont="1" applyBorder="1" applyAlignment="1"/>
    <xf numFmtId="3" fontId="57" fillId="0" borderId="21" xfId="17" applyNumberFormat="1" applyFont="1" applyBorder="1" applyAlignment="1" applyProtection="1">
      <alignment horizontal="right"/>
      <protection locked="0"/>
    </xf>
    <xf numFmtId="3" fontId="57" fillId="0" borderId="47" xfId="17" applyNumberFormat="1" applyFont="1" applyBorder="1" applyAlignment="1" applyProtection="1">
      <alignment horizontal="right"/>
      <protection locked="0"/>
    </xf>
    <xf numFmtId="0" fontId="56" fillId="0" borderId="32" xfId="17" applyNumberFormat="1" applyFont="1" applyBorder="1" applyAlignment="1">
      <alignment horizontal="center"/>
    </xf>
    <xf numFmtId="0" fontId="57" fillId="0" borderId="33" xfId="17" applyNumberFormat="1" applyFont="1" applyBorder="1" applyAlignment="1"/>
    <xf numFmtId="0" fontId="39" fillId="0" borderId="35" xfId="17" applyBorder="1" applyAlignment="1"/>
    <xf numFmtId="0" fontId="57" fillId="0" borderId="0" xfId="17" applyNumberFormat="1" applyFont="1" applyBorder="1" applyAlignment="1">
      <alignment horizontal="right"/>
    </xf>
    <xf numFmtId="0" fontId="57" fillId="0" borderId="13" xfId="17" applyNumberFormat="1" applyFont="1" applyBorder="1" applyAlignment="1" applyProtection="1">
      <alignment horizontal="left"/>
      <protection locked="0"/>
    </xf>
    <xf numFmtId="0" fontId="39" fillId="0" borderId="0" xfId="17" applyBorder="1" applyAlignment="1"/>
    <xf numFmtId="0" fontId="57" fillId="0" borderId="49" xfId="17" applyNumberFormat="1" applyFont="1" applyBorder="1" applyAlignment="1"/>
    <xf numFmtId="0" fontId="57" fillId="0" borderId="50" xfId="17" applyNumberFormat="1" applyFont="1" applyBorder="1" applyAlignment="1"/>
    <xf numFmtId="0" fontId="57" fillId="0" borderId="51" xfId="17" applyNumberFormat="1" applyFont="1" applyBorder="1" applyAlignment="1"/>
    <xf numFmtId="3" fontId="57" fillId="0" borderId="33" xfId="17" applyNumberFormat="1" applyFont="1" applyBorder="1" applyAlignment="1" applyProtection="1">
      <alignment horizontal="right"/>
      <protection locked="0"/>
    </xf>
    <xf numFmtId="3" fontId="57" fillId="0" borderId="52" xfId="17" applyNumberFormat="1" applyFont="1" applyBorder="1" applyAlignment="1" applyProtection="1">
      <alignment horizontal="right"/>
      <protection locked="0"/>
    </xf>
    <xf numFmtId="0" fontId="57" fillId="0" borderId="126" xfId="16" applyFont="1" applyBorder="1" applyAlignment="1" applyProtection="1"/>
    <xf numFmtId="0" fontId="57" fillId="0" borderId="159" xfId="16" applyFont="1" applyBorder="1" applyAlignment="1" applyProtection="1"/>
    <xf numFmtId="0" fontId="57" fillId="0" borderId="127" xfId="16" applyFont="1" applyBorder="1" applyAlignment="1" applyProtection="1"/>
    <xf numFmtId="3" fontId="57" fillId="0" borderId="38" xfId="16" applyNumberFormat="1" applyFont="1" applyBorder="1" applyAlignment="1" applyProtection="1">
      <alignment horizontal="right"/>
      <protection locked="0"/>
    </xf>
    <xf numFmtId="3" fontId="57" fillId="0" borderId="39" xfId="16" applyNumberFormat="1" applyFont="1" applyBorder="1" applyAlignment="1" applyProtection="1">
      <alignment horizontal="right"/>
      <protection locked="0"/>
    </xf>
    <xf numFmtId="0" fontId="36" fillId="0" borderId="0" xfId="16" applyBorder="1" applyAlignment="1" applyProtection="1"/>
    <xf numFmtId="0" fontId="36" fillId="0" borderId="0" xfId="16" applyAlignment="1" applyProtection="1"/>
    <xf numFmtId="0" fontId="57" fillId="0" borderId="58" xfId="16" applyFont="1" applyBorder="1" applyAlignment="1" applyProtection="1"/>
    <xf numFmtId="0" fontId="57" fillId="0" borderId="20" xfId="16" applyFont="1" applyBorder="1" applyAlignment="1" applyProtection="1"/>
    <xf numFmtId="0" fontId="57" fillId="0" borderId="64" xfId="16" applyFont="1" applyBorder="1" applyAlignment="1" applyProtection="1"/>
    <xf numFmtId="3" fontId="57" fillId="0" borderId="157" xfId="16" applyNumberFormat="1" applyFont="1" applyBorder="1" applyAlignment="1" applyProtection="1">
      <alignment horizontal="right"/>
      <protection locked="0"/>
    </xf>
    <xf numFmtId="3" fontId="57" fillId="0" borderId="158" xfId="16" applyNumberFormat="1" applyFont="1" applyBorder="1" applyAlignment="1" applyProtection="1">
      <alignment horizontal="right"/>
      <protection locked="0"/>
    </xf>
    <xf numFmtId="3" fontId="57" fillId="0" borderId="58" xfId="16" applyNumberFormat="1" applyFont="1" applyBorder="1" applyAlignment="1" applyProtection="1">
      <alignment horizontal="right"/>
      <protection locked="0"/>
    </xf>
    <xf numFmtId="3" fontId="57" fillId="0" borderId="64" xfId="16" applyNumberFormat="1" applyFont="1" applyBorder="1" applyAlignment="1" applyProtection="1">
      <alignment horizontal="right"/>
      <protection locked="0"/>
    </xf>
    <xf numFmtId="0" fontId="57" fillId="0" borderId="157" xfId="16" applyFont="1" applyBorder="1" applyAlignment="1" applyProtection="1"/>
    <xf numFmtId="0" fontId="57" fillId="0" borderId="13" xfId="16" applyFont="1" applyBorder="1" applyAlignment="1" applyProtection="1"/>
    <xf numFmtId="0" fontId="57" fillId="0" borderId="158" xfId="16" applyFont="1" applyBorder="1" applyAlignment="1" applyProtection="1"/>
    <xf numFmtId="0" fontId="38" fillId="0" borderId="21" xfId="16" applyFont="1" applyBorder="1" applyAlignment="1" applyProtection="1">
      <alignment horizontal="center"/>
    </xf>
    <xf numFmtId="0" fontId="38" fillId="0" borderId="40" xfId="16" applyFont="1" applyBorder="1" applyAlignment="1" applyProtection="1">
      <alignment horizontal="center"/>
    </xf>
    <xf numFmtId="0" fontId="38" fillId="0" borderId="22" xfId="16" applyFont="1" applyBorder="1" applyAlignment="1" applyProtection="1">
      <alignment horizontal="center"/>
    </xf>
    <xf numFmtId="3" fontId="57" fillId="0" borderId="147" xfId="16" applyNumberFormat="1" applyFont="1" applyBorder="1" applyAlignment="1" applyProtection="1">
      <alignment horizontal="right"/>
      <protection locked="0"/>
    </xf>
    <xf numFmtId="0" fontId="57" fillId="0" borderId="148" xfId="16" applyFont="1" applyBorder="1" applyAlignment="1" applyProtection="1"/>
    <xf numFmtId="0" fontId="57" fillId="0" borderId="149" xfId="16" applyFont="1" applyBorder="1" applyAlignment="1" applyProtection="1"/>
    <xf numFmtId="0" fontId="57" fillId="0" borderId="150" xfId="16" applyFont="1" applyBorder="1" applyAlignment="1" applyProtection="1"/>
    <xf numFmtId="3" fontId="57" fillId="0" borderId="152" xfId="16" applyNumberFormat="1" applyFont="1" applyBorder="1" applyAlignment="1" applyProtection="1">
      <alignment horizontal="right"/>
      <protection locked="0"/>
    </xf>
    <xf numFmtId="3" fontId="57" fillId="0" borderId="153" xfId="16" applyNumberFormat="1" applyFont="1" applyBorder="1" applyAlignment="1" applyProtection="1">
      <alignment horizontal="right"/>
      <protection locked="0"/>
    </xf>
    <xf numFmtId="0" fontId="57" fillId="0" borderId="154" xfId="16" applyFont="1" applyBorder="1" applyAlignment="1" applyProtection="1"/>
    <xf numFmtId="0" fontId="57" fillId="0" borderId="155" xfId="16" applyFont="1" applyBorder="1" applyAlignment="1" applyProtection="1"/>
    <xf numFmtId="0" fontId="57" fillId="0" borderId="156" xfId="16" applyFont="1" applyBorder="1" applyAlignment="1" applyProtection="1"/>
    <xf numFmtId="3" fontId="57" fillId="0" borderId="154" xfId="16" applyNumberFormat="1" applyFont="1" applyBorder="1" applyAlignment="1" applyProtection="1">
      <alignment horizontal="right"/>
      <protection locked="0"/>
    </xf>
    <xf numFmtId="3" fontId="57" fillId="0" borderId="156" xfId="16" applyNumberFormat="1" applyFont="1" applyBorder="1" applyAlignment="1" applyProtection="1">
      <alignment horizontal="right"/>
      <protection locked="0"/>
    </xf>
    <xf numFmtId="0" fontId="62" fillId="0" borderId="0" xfId="16" applyFont="1" applyAlignment="1" applyProtection="1"/>
    <xf numFmtId="0" fontId="57" fillId="0" borderId="48" xfId="16" applyFont="1" applyBorder="1" applyAlignment="1" applyProtection="1">
      <alignment horizontal="center"/>
    </xf>
    <xf numFmtId="0" fontId="57" fillId="0" borderId="48" xfId="16" applyFont="1" applyBorder="1" applyAlignment="1" applyProtection="1"/>
    <xf numFmtId="3" fontId="57" fillId="0" borderId="126" xfId="16" applyNumberFormat="1" applyFont="1" applyBorder="1" applyAlignment="1" applyProtection="1">
      <alignment horizontal="right"/>
      <protection locked="0"/>
    </xf>
    <xf numFmtId="3" fontId="57" fillId="0" borderId="127" xfId="16" applyNumberFormat="1" applyFont="1" applyBorder="1" applyAlignment="1" applyProtection="1">
      <alignment horizontal="right"/>
      <protection locked="0"/>
    </xf>
    <xf numFmtId="0" fontId="56" fillId="0" borderId="0" xfId="16" applyFont="1" applyAlignment="1" applyProtection="1">
      <alignment horizontal="center"/>
    </xf>
    <xf numFmtId="0" fontId="36" fillId="0" borderId="33" xfId="16" applyBorder="1" applyAlignment="1" applyProtection="1"/>
    <xf numFmtId="0" fontId="36" fillId="0" borderId="34" xfId="16" applyBorder="1" applyAlignment="1" applyProtection="1"/>
    <xf numFmtId="0" fontId="36" fillId="0" borderId="35" xfId="16" applyBorder="1" applyAlignment="1" applyProtection="1"/>
    <xf numFmtId="0" fontId="62" fillId="0" borderId="36" xfId="16" applyFont="1" applyBorder="1" applyAlignment="1" applyProtection="1"/>
    <xf numFmtId="0" fontId="62" fillId="0" borderId="0" xfId="16" applyFont="1" applyBorder="1" applyAlignment="1" applyProtection="1"/>
    <xf numFmtId="0" fontId="62" fillId="0" borderId="146" xfId="16" applyFont="1" applyBorder="1" applyAlignment="1" applyProtection="1"/>
    <xf numFmtId="0" fontId="62" fillId="0" borderId="37" xfId="16" applyFont="1" applyBorder="1" applyAlignment="1" applyProtection="1"/>
    <xf numFmtId="0" fontId="62" fillId="0" borderId="13" xfId="16" applyFont="1" applyBorder="1" applyAlignment="1" applyProtection="1">
      <protection locked="0"/>
    </xf>
    <xf numFmtId="0" fontId="36" fillId="0" borderId="38" xfId="16" applyBorder="1" applyAlignment="1" applyProtection="1"/>
    <xf numFmtId="0" fontId="36" fillId="0" borderId="32" xfId="16" applyBorder="1" applyAlignment="1" applyProtection="1"/>
    <xf numFmtId="0" fontId="36" fillId="0" borderId="39" xfId="16" applyBorder="1" applyAlignment="1" applyProtection="1"/>
    <xf numFmtId="0" fontId="71" fillId="0" borderId="0" xfId="0" applyFont="1" applyAlignment="1">
      <alignment horizontal="left" vertical="center"/>
    </xf>
    <xf numFmtId="0" fontId="71" fillId="0" borderId="0" xfId="0" applyFont="1" applyAlignment="1">
      <alignment horizontal="center" vertical="center" wrapText="1"/>
    </xf>
    <xf numFmtId="0" fontId="7" fillId="0" borderId="0" xfId="0" applyFont="1" applyAlignment="1">
      <alignment horizontal="left" vertical="center" wrapText="1"/>
    </xf>
    <xf numFmtId="0" fontId="40" fillId="4" borderId="29" xfId="0" applyFont="1" applyFill="1" applyBorder="1" applyAlignment="1">
      <alignment horizontal="center" vertical="center" wrapText="1"/>
    </xf>
  </cellXfs>
  <cellStyles count="20">
    <cellStyle name="20% - Accent2" xfId="2" builtinId="34"/>
    <cellStyle name="Accent1" xfId="1" builtinId="29"/>
    <cellStyle name="Comma 2" xfId="5"/>
    <cellStyle name="Comma0" xfId="6"/>
    <cellStyle name="Currency" xfId="3" builtinId="4"/>
    <cellStyle name="Currency 2" xfId="7"/>
    <cellStyle name="Currency 3" xfId="8"/>
    <cellStyle name="Currency0" xfId="9"/>
    <cellStyle name="Date" xfId="10"/>
    <cellStyle name="Fixed" xfId="11"/>
    <cellStyle name="Heading 1 2" xfId="12"/>
    <cellStyle name="Heading 2 2" xfId="13"/>
    <cellStyle name="Normal" xfId="0" builtinId="0"/>
    <cellStyle name="Normal 2" xfId="14"/>
    <cellStyle name="Normal 3" xfId="15"/>
    <cellStyle name="Normal 4" xfId="16"/>
    <cellStyle name="Normal 5" xfId="17"/>
    <cellStyle name="Percent" xfId="4" builtinId="5"/>
    <cellStyle name="Percent 2" xfId="18"/>
    <cellStyle name="Total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5" name="Rectangle 4"/>
        <xdr:cNvSpPr/>
      </xdr:nvSpPr>
      <xdr:spPr>
        <a:xfrm>
          <a:off x="494728" y="2615393"/>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6" name="Rectangle 27"/>
        <xdr:cNvSpPr>
          <a:spLocks noChangeArrowheads="1"/>
        </xdr:cNvSpPr>
      </xdr:nvSpPr>
      <xdr:spPr bwMode="auto">
        <a:xfrm>
          <a:off x="390525" y="4438650"/>
          <a:ext cx="247650" cy="1809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7" name="Rectangle 28"/>
        <xdr:cNvSpPr>
          <a:spLocks noChangeArrowheads="1"/>
        </xdr:cNvSpPr>
      </xdr:nvSpPr>
      <xdr:spPr bwMode="auto">
        <a:xfrm>
          <a:off x="390525" y="4019550"/>
          <a:ext cx="247650" cy="1809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8" name="Rectangle 25"/>
        <xdr:cNvSpPr>
          <a:spLocks noChangeArrowheads="1"/>
        </xdr:cNvSpPr>
      </xdr:nvSpPr>
      <xdr:spPr bwMode="auto">
        <a:xfrm>
          <a:off x="390525" y="5981700"/>
          <a:ext cx="247650" cy="1809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9" name="Rectangle 26"/>
        <xdr:cNvSpPr>
          <a:spLocks noChangeArrowheads="1"/>
        </xdr:cNvSpPr>
      </xdr:nvSpPr>
      <xdr:spPr bwMode="auto">
        <a:xfrm>
          <a:off x="390525" y="5562600"/>
          <a:ext cx="247650" cy="1809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99"/>
  <sheetViews>
    <sheetView workbookViewId="0">
      <selection activeCell="B1" sqref="B1:P1"/>
    </sheetView>
  </sheetViews>
  <sheetFormatPr defaultRowHeight="15" x14ac:dyDescent="0.25"/>
  <cols>
    <col min="1" max="1" width="1.42578125" style="355" customWidth="1"/>
    <col min="2" max="13" width="9.42578125" style="355" customWidth="1"/>
    <col min="14" max="14" width="14.28515625" style="355" customWidth="1"/>
    <col min="15" max="15" width="2.7109375" style="355" customWidth="1"/>
    <col min="16" max="16" width="2.140625" style="355" customWidth="1"/>
    <col min="17" max="16384" width="9.140625" style="355"/>
  </cols>
  <sheetData>
    <row r="1" spans="2:16" ht="20.25" x14ac:dyDescent="0.25">
      <c r="B1" s="652" t="s">
        <v>0</v>
      </c>
      <c r="C1" s="652"/>
      <c r="D1" s="652"/>
      <c r="E1" s="652"/>
      <c r="F1" s="652"/>
      <c r="G1" s="652"/>
      <c r="H1" s="652"/>
      <c r="I1" s="652"/>
      <c r="J1" s="652"/>
      <c r="K1" s="652"/>
      <c r="L1" s="652"/>
      <c r="M1" s="652"/>
      <c r="N1" s="652"/>
      <c r="O1" s="652"/>
      <c r="P1" s="652"/>
    </row>
    <row r="2" spans="2:16" ht="12.75" customHeight="1" x14ac:dyDescent="0.25">
      <c r="B2" s="356"/>
      <c r="C2" s="357"/>
      <c r="D2" s="357"/>
      <c r="E2" s="357"/>
      <c r="F2" s="357"/>
      <c r="G2" s="357"/>
      <c r="H2" s="357"/>
      <c r="I2" s="357"/>
      <c r="J2" s="357"/>
      <c r="K2" s="357"/>
      <c r="L2" s="357"/>
      <c r="M2" s="357"/>
      <c r="N2" s="357"/>
      <c r="O2" s="357"/>
      <c r="P2" s="357"/>
    </row>
    <row r="3" spans="2:16" ht="42" customHeight="1" x14ac:dyDescent="0.25">
      <c r="B3" s="645" t="s">
        <v>59</v>
      </c>
      <c r="C3" s="645"/>
      <c r="D3" s="645"/>
      <c r="E3" s="645"/>
      <c r="F3" s="645"/>
      <c r="G3" s="645"/>
      <c r="H3" s="645"/>
      <c r="I3" s="645"/>
      <c r="J3" s="645"/>
      <c r="K3" s="645"/>
      <c r="L3" s="645"/>
      <c r="M3" s="645"/>
      <c r="N3" s="645"/>
      <c r="O3" s="645"/>
      <c r="P3" s="645"/>
    </row>
    <row r="4" spans="2:16" ht="9" customHeight="1" x14ac:dyDescent="0.25">
      <c r="B4" s="358"/>
      <c r="C4" s="357"/>
      <c r="D4" s="357"/>
      <c r="E4" s="357"/>
      <c r="F4" s="357"/>
      <c r="G4" s="357"/>
      <c r="H4" s="357"/>
      <c r="I4" s="357"/>
      <c r="J4" s="357"/>
      <c r="K4" s="357"/>
      <c r="L4" s="357"/>
      <c r="M4" s="357"/>
      <c r="N4" s="357"/>
      <c r="O4" s="357"/>
      <c r="P4" s="357"/>
    </row>
    <row r="5" spans="2:16" ht="29.25" customHeight="1" x14ac:dyDescent="0.25">
      <c r="B5" s="651" t="s">
        <v>53</v>
      </c>
      <c r="C5" s="651"/>
      <c r="D5" s="651"/>
      <c r="E5" s="651"/>
      <c r="F5" s="651"/>
      <c r="G5" s="651"/>
      <c r="H5" s="651"/>
      <c r="I5" s="651"/>
      <c r="J5" s="651"/>
      <c r="K5" s="651"/>
      <c r="L5" s="651"/>
      <c r="M5" s="651"/>
      <c r="N5" s="651"/>
      <c r="O5" s="651"/>
      <c r="P5" s="651"/>
    </row>
    <row r="6" spans="2:16" ht="25.5" customHeight="1" x14ac:dyDescent="0.25">
      <c r="B6" s="649" t="s">
        <v>1</v>
      </c>
      <c r="C6" s="649"/>
      <c r="D6" s="649"/>
      <c r="E6" s="649"/>
      <c r="F6" s="649"/>
      <c r="G6" s="649"/>
      <c r="H6" s="649"/>
      <c r="I6" s="649"/>
      <c r="J6" s="649"/>
      <c r="K6" s="649"/>
      <c r="L6" s="649"/>
      <c r="M6" s="649"/>
      <c r="N6" s="649"/>
      <c r="O6" s="649"/>
      <c r="P6" s="649"/>
    </row>
    <row r="7" spans="2:16" ht="15" customHeight="1" x14ac:dyDescent="0.25">
      <c r="B7" s="646" t="s">
        <v>2</v>
      </c>
      <c r="C7" s="646"/>
      <c r="D7" s="646"/>
      <c r="E7" s="646"/>
      <c r="F7" s="646"/>
      <c r="G7" s="646"/>
      <c r="H7" s="646"/>
      <c r="I7" s="646"/>
      <c r="J7" s="646"/>
      <c r="K7" s="646"/>
      <c r="L7" s="646"/>
      <c r="M7" s="646"/>
      <c r="N7" s="646"/>
      <c r="O7" s="646"/>
      <c r="P7" s="646"/>
    </row>
    <row r="8" spans="2:16" ht="24.75" customHeight="1" x14ac:dyDescent="0.25">
      <c r="B8" s="645" t="s">
        <v>54</v>
      </c>
      <c r="C8" s="645"/>
      <c r="D8" s="645"/>
      <c r="E8" s="645"/>
      <c r="F8" s="645"/>
      <c r="G8" s="645"/>
      <c r="H8" s="645"/>
      <c r="I8" s="645"/>
      <c r="J8" s="645"/>
      <c r="K8" s="645"/>
      <c r="L8" s="645"/>
      <c r="M8" s="645"/>
      <c r="N8" s="645"/>
      <c r="O8" s="645"/>
      <c r="P8" s="645"/>
    </row>
    <row r="9" spans="2:16" ht="15" customHeight="1" x14ac:dyDescent="0.25">
      <c r="B9" s="648" t="s">
        <v>3</v>
      </c>
      <c r="C9" s="648"/>
      <c r="D9" s="648"/>
      <c r="E9" s="648"/>
      <c r="F9" s="648"/>
      <c r="G9" s="648"/>
      <c r="H9" s="648"/>
      <c r="I9" s="648"/>
      <c r="J9" s="648"/>
      <c r="K9" s="648"/>
      <c r="L9" s="648"/>
      <c r="M9" s="648"/>
      <c r="N9" s="648"/>
      <c r="O9" s="648"/>
      <c r="P9" s="648"/>
    </row>
    <row r="10" spans="2:16" ht="21.75" customHeight="1" x14ac:dyDescent="0.25">
      <c r="B10" s="645" t="s">
        <v>4</v>
      </c>
      <c r="C10" s="645"/>
      <c r="D10" s="645"/>
      <c r="E10" s="645"/>
      <c r="F10" s="645"/>
      <c r="G10" s="645"/>
      <c r="H10" s="645"/>
      <c r="I10" s="645"/>
      <c r="J10" s="645"/>
      <c r="K10" s="645"/>
      <c r="L10" s="645"/>
      <c r="M10" s="645"/>
      <c r="N10" s="645"/>
      <c r="O10" s="645"/>
      <c r="P10" s="645"/>
    </row>
    <row r="11" spans="2:16" ht="15" customHeight="1" x14ac:dyDescent="0.25">
      <c r="B11" s="648" t="s">
        <v>5</v>
      </c>
      <c r="C11" s="648"/>
      <c r="D11" s="648"/>
      <c r="E11" s="648"/>
      <c r="F11" s="648"/>
      <c r="G11" s="648"/>
      <c r="H11" s="648"/>
      <c r="I11" s="648"/>
      <c r="J11" s="648"/>
      <c r="K11" s="648"/>
      <c r="L11" s="648"/>
      <c r="M11" s="648"/>
      <c r="N11" s="648"/>
      <c r="O11" s="648"/>
      <c r="P11" s="648"/>
    </row>
    <row r="12" spans="2:16" x14ac:dyDescent="0.25">
      <c r="B12" s="359" t="s">
        <v>6</v>
      </c>
      <c r="C12" s="357"/>
      <c r="D12" s="357"/>
      <c r="E12" s="357"/>
      <c r="F12" s="357"/>
      <c r="G12" s="357"/>
      <c r="H12" s="357"/>
      <c r="I12" s="357"/>
      <c r="J12" s="357"/>
      <c r="K12" s="357"/>
      <c r="L12" s="357"/>
      <c r="M12" s="357"/>
      <c r="N12" s="357"/>
      <c r="O12" s="357"/>
      <c r="P12" s="357"/>
    </row>
    <row r="13" spans="2:16" ht="10.5" customHeight="1" x14ac:dyDescent="0.25">
      <c r="B13" s="359"/>
      <c r="C13" s="357"/>
      <c r="D13" s="357"/>
      <c r="E13" s="357"/>
      <c r="F13" s="357"/>
      <c r="G13" s="357"/>
      <c r="H13" s="357"/>
      <c r="I13" s="357"/>
      <c r="J13" s="357"/>
      <c r="K13" s="357"/>
      <c r="L13" s="357"/>
      <c r="M13" s="357"/>
      <c r="N13" s="357"/>
      <c r="O13" s="357"/>
      <c r="P13" s="357"/>
    </row>
    <row r="14" spans="2:16" x14ac:dyDescent="0.25">
      <c r="B14" s="359" t="s">
        <v>55</v>
      </c>
      <c r="C14" s="357"/>
      <c r="D14" s="357"/>
      <c r="E14" s="357"/>
      <c r="F14" s="357"/>
      <c r="G14" s="357"/>
      <c r="H14" s="357"/>
      <c r="I14" s="357"/>
      <c r="J14" s="357"/>
      <c r="K14" s="357"/>
      <c r="L14" s="357"/>
      <c r="M14" s="357"/>
      <c r="N14" s="357"/>
      <c r="O14" s="357"/>
      <c r="P14" s="357"/>
    </row>
    <row r="15" spans="2:16" ht="10.5" customHeight="1" x14ac:dyDescent="0.25">
      <c r="B15" s="359"/>
      <c r="C15" s="357"/>
      <c r="D15" s="357"/>
      <c r="E15" s="357"/>
      <c r="F15" s="357"/>
      <c r="G15" s="357"/>
      <c r="H15" s="357"/>
      <c r="I15" s="357"/>
      <c r="J15" s="357"/>
      <c r="K15" s="357"/>
      <c r="L15" s="357"/>
      <c r="M15" s="357"/>
      <c r="N15" s="357"/>
      <c r="O15" s="357"/>
      <c r="P15" s="357"/>
    </row>
    <row r="16" spans="2:16" x14ac:dyDescent="0.25">
      <c r="B16" s="360" t="s">
        <v>56</v>
      </c>
      <c r="C16" s="361"/>
      <c r="D16" s="361"/>
      <c r="E16" s="361"/>
      <c r="F16" s="361"/>
      <c r="G16" s="361"/>
      <c r="H16" s="361"/>
      <c r="I16" s="361"/>
      <c r="J16" s="361"/>
      <c r="K16" s="357"/>
      <c r="L16" s="357"/>
      <c r="M16" s="357"/>
      <c r="N16" s="357"/>
      <c r="O16" s="357"/>
      <c r="P16" s="357"/>
    </row>
    <row r="17" spans="2:16" ht="12.75" customHeight="1" x14ac:dyDescent="0.25">
      <c r="B17" s="359"/>
      <c r="C17" s="357"/>
      <c r="D17" s="357"/>
      <c r="E17" s="357"/>
      <c r="F17" s="357"/>
      <c r="G17" s="357"/>
      <c r="H17" s="357"/>
      <c r="I17" s="357"/>
      <c r="J17" s="357"/>
      <c r="K17" s="357"/>
      <c r="L17" s="357"/>
      <c r="M17" s="357"/>
      <c r="N17" s="357"/>
      <c r="O17" s="357"/>
      <c r="P17" s="357"/>
    </row>
    <row r="18" spans="2:16" ht="27" customHeight="1" x14ac:dyDescent="0.25">
      <c r="B18" s="651" t="s">
        <v>8</v>
      </c>
      <c r="C18" s="651"/>
      <c r="D18" s="651"/>
      <c r="E18" s="651"/>
      <c r="F18" s="651"/>
      <c r="G18" s="651"/>
      <c r="H18" s="651"/>
      <c r="I18" s="651"/>
      <c r="J18" s="651"/>
      <c r="K18" s="651"/>
      <c r="L18" s="651"/>
      <c r="M18" s="651"/>
      <c r="N18" s="651"/>
      <c r="O18" s="651"/>
      <c r="P18" s="651"/>
    </row>
    <row r="19" spans="2:16" ht="11.25" customHeight="1" x14ac:dyDescent="0.25">
      <c r="B19" s="359"/>
      <c r="C19" s="357"/>
      <c r="D19" s="357"/>
      <c r="E19" s="357"/>
      <c r="F19" s="357"/>
      <c r="G19" s="357"/>
      <c r="H19" s="357"/>
      <c r="I19" s="357"/>
      <c r="J19" s="357"/>
      <c r="K19" s="357"/>
      <c r="L19" s="357"/>
      <c r="M19" s="357"/>
      <c r="N19" s="357"/>
      <c r="O19" s="357"/>
      <c r="P19" s="357"/>
    </row>
    <row r="20" spans="2:16" ht="41.25" customHeight="1" x14ac:dyDescent="0.25">
      <c r="B20" s="653" t="s">
        <v>9</v>
      </c>
      <c r="C20" s="653"/>
      <c r="D20" s="653"/>
      <c r="E20" s="653"/>
      <c r="F20" s="653"/>
      <c r="G20" s="653"/>
      <c r="H20" s="653"/>
      <c r="I20" s="653"/>
      <c r="J20" s="653"/>
      <c r="K20" s="653"/>
      <c r="L20" s="653"/>
      <c r="M20" s="653"/>
      <c r="N20" s="653"/>
      <c r="O20" s="653"/>
      <c r="P20" s="653"/>
    </row>
    <row r="21" spans="2:16" ht="11.25" customHeight="1" x14ac:dyDescent="0.25">
      <c r="B21" s="359" t="s">
        <v>10</v>
      </c>
      <c r="C21" s="357"/>
      <c r="D21" s="357"/>
      <c r="E21" s="357"/>
      <c r="F21" s="357"/>
      <c r="G21" s="357"/>
      <c r="H21" s="357"/>
      <c r="I21" s="357"/>
      <c r="J21" s="357"/>
      <c r="K21" s="357"/>
      <c r="L21" s="357"/>
      <c r="M21" s="357"/>
      <c r="N21" s="357"/>
      <c r="O21" s="357"/>
      <c r="P21" s="357"/>
    </row>
    <row r="22" spans="2:16" ht="22.5" customHeight="1" x14ac:dyDescent="0.25">
      <c r="B22" s="651" t="s">
        <v>11</v>
      </c>
      <c r="C22" s="651"/>
      <c r="D22" s="651"/>
      <c r="E22" s="651"/>
      <c r="F22" s="651"/>
      <c r="G22" s="651"/>
      <c r="H22" s="651"/>
      <c r="I22" s="651"/>
      <c r="J22" s="651"/>
      <c r="K22" s="651"/>
      <c r="L22" s="651"/>
      <c r="M22" s="651"/>
      <c r="N22" s="651"/>
      <c r="O22" s="651"/>
      <c r="P22" s="362"/>
    </row>
    <row r="23" spans="2:16" ht="13.5" customHeight="1" x14ac:dyDescent="0.25">
      <c r="B23" s="363"/>
      <c r="C23" s="364"/>
      <c r="D23" s="364"/>
      <c r="E23" s="364"/>
      <c r="F23" s="364"/>
      <c r="G23" s="364"/>
      <c r="H23" s="364"/>
      <c r="I23" s="364"/>
      <c r="J23" s="364"/>
      <c r="K23" s="364"/>
      <c r="L23" s="364"/>
      <c r="M23" s="364"/>
      <c r="N23" s="364"/>
      <c r="O23" s="364"/>
      <c r="P23" s="364"/>
    </row>
    <row r="24" spans="2:16" x14ac:dyDescent="0.25">
      <c r="B24" s="365" t="s">
        <v>12</v>
      </c>
      <c r="C24" s="364"/>
      <c r="D24" s="364"/>
      <c r="E24" s="364"/>
      <c r="F24" s="364"/>
      <c r="G24" s="364"/>
      <c r="H24" s="364"/>
      <c r="I24" s="364"/>
      <c r="J24" s="364"/>
      <c r="K24" s="364"/>
      <c r="L24" s="364"/>
      <c r="M24" s="364"/>
      <c r="N24" s="364"/>
      <c r="O24" s="364"/>
      <c r="P24" s="364"/>
    </row>
    <row r="25" spans="2:16" ht="6" customHeight="1" x14ac:dyDescent="0.25">
      <c r="B25" s="363"/>
      <c r="C25" s="364"/>
      <c r="D25" s="364"/>
      <c r="E25" s="364"/>
      <c r="F25" s="364"/>
      <c r="G25" s="364"/>
      <c r="H25" s="364"/>
      <c r="I25" s="364"/>
      <c r="J25" s="364"/>
      <c r="K25" s="364"/>
      <c r="L25" s="364"/>
      <c r="M25" s="364"/>
      <c r="N25" s="364"/>
      <c r="O25" s="364"/>
      <c r="P25" s="364"/>
    </row>
    <row r="26" spans="2:16" x14ac:dyDescent="0.25">
      <c r="B26" s="365" t="s">
        <v>13</v>
      </c>
      <c r="C26" s="364"/>
      <c r="D26" s="364"/>
      <c r="E26" s="364"/>
      <c r="F26" s="364"/>
      <c r="G26" s="364"/>
      <c r="H26" s="364"/>
      <c r="I26" s="364"/>
      <c r="J26" s="364"/>
      <c r="K26" s="364"/>
      <c r="L26" s="364"/>
      <c r="M26" s="364"/>
      <c r="N26" s="364"/>
      <c r="O26" s="364"/>
      <c r="P26" s="364"/>
    </row>
    <row r="27" spans="2:16" ht="9.75" customHeight="1" x14ac:dyDescent="0.25">
      <c r="B27" s="363"/>
      <c r="C27" s="364"/>
      <c r="D27" s="364"/>
      <c r="E27" s="364"/>
      <c r="F27" s="364"/>
      <c r="G27" s="364"/>
      <c r="H27" s="364"/>
      <c r="I27" s="364"/>
      <c r="J27" s="364"/>
      <c r="K27" s="364"/>
      <c r="L27" s="364"/>
      <c r="M27" s="364"/>
      <c r="N27" s="364"/>
      <c r="O27" s="364"/>
      <c r="P27" s="364"/>
    </row>
    <row r="28" spans="2:16" x14ac:dyDescent="0.25">
      <c r="B28" s="365" t="s">
        <v>14</v>
      </c>
      <c r="C28" s="364"/>
      <c r="D28" s="364"/>
      <c r="E28" s="364"/>
      <c r="F28" s="364"/>
      <c r="G28" s="364"/>
      <c r="H28" s="364"/>
      <c r="I28" s="364"/>
      <c r="J28" s="364"/>
      <c r="K28" s="364"/>
      <c r="L28" s="364"/>
      <c r="M28" s="364"/>
      <c r="N28" s="364"/>
      <c r="O28" s="364"/>
      <c r="P28" s="364"/>
    </row>
    <row r="29" spans="2:16" x14ac:dyDescent="0.25">
      <c r="B29" s="366"/>
      <c r="C29" s="357"/>
      <c r="D29" s="357"/>
      <c r="E29" s="357"/>
      <c r="F29" s="357"/>
      <c r="G29" s="357"/>
      <c r="H29" s="357"/>
      <c r="I29" s="357"/>
      <c r="J29" s="357"/>
      <c r="K29" s="357"/>
      <c r="L29" s="357"/>
      <c r="M29" s="357"/>
      <c r="N29" s="357"/>
      <c r="O29" s="357"/>
      <c r="P29" s="357"/>
    </row>
    <row r="30" spans="2:16" ht="50.25" customHeight="1" x14ac:dyDescent="0.25">
      <c r="B30" s="653" t="s">
        <v>15</v>
      </c>
      <c r="C30" s="653"/>
      <c r="D30" s="653"/>
      <c r="E30" s="653"/>
      <c r="F30" s="653"/>
      <c r="G30" s="653"/>
      <c r="H30" s="653"/>
      <c r="I30" s="653"/>
      <c r="J30" s="653"/>
      <c r="K30" s="653"/>
      <c r="L30" s="653"/>
      <c r="M30" s="653"/>
      <c r="N30" s="653"/>
      <c r="O30" s="653"/>
      <c r="P30" s="653"/>
    </row>
    <row r="31" spans="2:16" x14ac:dyDescent="0.25">
      <c r="B31" s="648" t="s">
        <v>16</v>
      </c>
      <c r="C31" s="648"/>
      <c r="D31" s="648"/>
      <c r="E31" s="648"/>
      <c r="F31" s="648"/>
      <c r="G31" s="648"/>
      <c r="H31" s="648"/>
      <c r="I31" s="648"/>
      <c r="J31" s="648"/>
      <c r="K31" s="648"/>
      <c r="L31" s="648"/>
      <c r="M31" s="648"/>
      <c r="N31" s="648"/>
      <c r="O31" s="648"/>
      <c r="P31" s="648"/>
    </row>
    <row r="32" spans="2:16" ht="53.25" customHeight="1" x14ac:dyDescent="0.25">
      <c r="B32" s="653" t="s">
        <v>17</v>
      </c>
      <c r="C32" s="653"/>
      <c r="D32" s="653"/>
      <c r="E32" s="653"/>
      <c r="F32" s="653"/>
      <c r="G32" s="653"/>
      <c r="H32" s="653"/>
      <c r="I32" s="653"/>
      <c r="J32" s="653"/>
      <c r="K32" s="653"/>
      <c r="L32" s="653"/>
      <c r="M32" s="653"/>
      <c r="N32" s="653"/>
      <c r="O32" s="653"/>
      <c r="P32" s="653"/>
    </row>
    <row r="33" spans="2:16" x14ac:dyDescent="0.25">
      <c r="B33" s="367"/>
      <c r="C33" s="357"/>
      <c r="D33" s="357"/>
      <c r="E33" s="357"/>
      <c r="F33" s="357"/>
      <c r="G33" s="357"/>
      <c r="H33" s="357"/>
      <c r="I33" s="357"/>
      <c r="J33" s="357"/>
      <c r="K33" s="357"/>
      <c r="L33" s="357"/>
      <c r="M33" s="357"/>
      <c r="N33" s="357"/>
      <c r="O33" s="357"/>
      <c r="P33" s="357"/>
    </row>
    <row r="34" spans="2:16" ht="53.25" customHeight="1" x14ac:dyDescent="0.25">
      <c r="B34" s="653" t="s">
        <v>18</v>
      </c>
      <c r="C34" s="653"/>
      <c r="D34" s="653"/>
      <c r="E34" s="653"/>
      <c r="F34" s="653"/>
      <c r="G34" s="653"/>
      <c r="H34" s="653"/>
      <c r="I34" s="653"/>
      <c r="J34" s="653"/>
      <c r="K34" s="653"/>
      <c r="L34" s="653"/>
      <c r="M34" s="653"/>
      <c r="N34" s="653"/>
      <c r="O34" s="653"/>
      <c r="P34" s="653"/>
    </row>
    <row r="35" spans="2:16" x14ac:dyDescent="0.25">
      <c r="B35" s="359"/>
      <c r="C35" s="357"/>
      <c r="D35" s="357"/>
      <c r="E35" s="357"/>
      <c r="F35" s="357"/>
      <c r="G35" s="357"/>
      <c r="H35" s="357"/>
      <c r="I35" s="357"/>
      <c r="J35" s="357"/>
      <c r="K35" s="357"/>
      <c r="L35" s="357"/>
      <c r="M35" s="357"/>
      <c r="N35" s="357"/>
      <c r="O35" s="357"/>
      <c r="P35" s="357"/>
    </row>
    <row r="36" spans="2:16" ht="41.25" customHeight="1" x14ac:dyDescent="0.25">
      <c r="B36" s="653" t="s">
        <v>19</v>
      </c>
      <c r="C36" s="653"/>
      <c r="D36" s="653"/>
      <c r="E36" s="653"/>
      <c r="F36" s="653"/>
      <c r="G36" s="653"/>
      <c r="H36" s="653"/>
      <c r="I36" s="653"/>
      <c r="J36" s="653"/>
      <c r="K36" s="653"/>
      <c r="L36" s="653"/>
      <c r="M36" s="653"/>
      <c r="N36" s="653"/>
      <c r="O36" s="653"/>
      <c r="P36" s="653"/>
    </row>
    <row r="37" spans="2:16" ht="6" customHeight="1" x14ac:dyDescent="0.25">
      <c r="B37" s="359"/>
      <c r="C37" s="357"/>
      <c r="D37" s="357"/>
      <c r="E37" s="357"/>
      <c r="F37" s="357"/>
      <c r="G37" s="357"/>
      <c r="H37" s="357"/>
      <c r="I37" s="357"/>
      <c r="J37" s="357"/>
      <c r="K37" s="357"/>
      <c r="L37" s="357"/>
      <c r="M37" s="357"/>
      <c r="N37" s="357"/>
      <c r="O37" s="357"/>
      <c r="P37" s="357"/>
    </row>
    <row r="38" spans="2:16" ht="25.5" customHeight="1" x14ac:dyDescent="0.25">
      <c r="B38" s="654" t="s">
        <v>20</v>
      </c>
      <c r="C38" s="654"/>
      <c r="D38" s="654"/>
      <c r="E38" s="654"/>
      <c r="F38" s="654"/>
      <c r="G38" s="654"/>
      <c r="H38" s="654"/>
      <c r="I38" s="654"/>
      <c r="J38" s="654"/>
      <c r="K38" s="654"/>
      <c r="L38" s="654"/>
      <c r="M38" s="654"/>
      <c r="N38" s="654"/>
      <c r="O38" s="654"/>
      <c r="P38" s="654"/>
    </row>
    <row r="39" spans="2:16" ht="15" customHeight="1" x14ac:dyDescent="0.25">
      <c r="B39" s="646" t="s">
        <v>21</v>
      </c>
      <c r="C39" s="646"/>
      <c r="D39" s="646"/>
      <c r="E39" s="646"/>
      <c r="F39" s="646"/>
      <c r="G39" s="646"/>
      <c r="H39" s="646"/>
      <c r="I39" s="646"/>
      <c r="J39" s="646"/>
      <c r="K39" s="646"/>
      <c r="L39" s="646"/>
      <c r="M39" s="646"/>
      <c r="N39" s="646"/>
      <c r="O39" s="646"/>
      <c r="P39" s="646"/>
    </row>
    <row r="40" spans="2:16" ht="11.25" customHeight="1" x14ac:dyDescent="0.25">
      <c r="B40" s="359"/>
      <c r="C40" s="357"/>
      <c r="D40" s="357"/>
      <c r="E40" s="357"/>
      <c r="F40" s="357"/>
      <c r="G40" s="357"/>
      <c r="H40" s="357"/>
      <c r="I40" s="357"/>
      <c r="J40" s="357"/>
      <c r="K40" s="357"/>
      <c r="L40" s="357"/>
      <c r="M40" s="357"/>
      <c r="N40" s="357"/>
      <c r="O40" s="357"/>
      <c r="P40" s="357"/>
    </row>
    <row r="41" spans="2:16" ht="38.25" customHeight="1" x14ac:dyDescent="0.25">
      <c r="B41" s="650" t="s">
        <v>22</v>
      </c>
      <c r="C41" s="650"/>
      <c r="D41" s="650"/>
      <c r="E41" s="650"/>
      <c r="F41" s="650"/>
      <c r="G41" s="650"/>
      <c r="H41" s="650"/>
      <c r="I41" s="650"/>
      <c r="J41" s="650"/>
      <c r="K41" s="650"/>
      <c r="L41" s="650"/>
      <c r="M41" s="650"/>
      <c r="N41" s="650"/>
      <c r="O41" s="650"/>
      <c r="P41" s="650"/>
    </row>
    <row r="42" spans="2:16" x14ac:dyDescent="0.25">
      <c r="B42" s="359"/>
      <c r="C42" s="357"/>
      <c r="D42" s="357"/>
      <c r="E42" s="357"/>
      <c r="F42" s="357"/>
      <c r="G42" s="357"/>
      <c r="H42" s="357"/>
      <c r="I42" s="357"/>
      <c r="J42" s="357"/>
      <c r="K42" s="357"/>
      <c r="L42" s="357"/>
      <c r="M42" s="357"/>
      <c r="N42" s="357"/>
      <c r="O42" s="357"/>
      <c r="P42" s="357"/>
    </row>
    <row r="43" spans="2:16" ht="15" customHeight="1" x14ac:dyDescent="0.25">
      <c r="B43" s="648" t="s">
        <v>23</v>
      </c>
      <c r="C43" s="648"/>
      <c r="D43" s="648"/>
      <c r="E43" s="648"/>
      <c r="F43" s="648"/>
      <c r="G43" s="648"/>
      <c r="H43" s="648"/>
      <c r="I43" s="648"/>
      <c r="J43" s="648"/>
      <c r="K43" s="648"/>
      <c r="L43" s="648"/>
      <c r="M43" s="648"/>
      <c r="N43" s="648"/>
      <c r="O43" s="648"/>
      <c r="P43" s="648"/>
    </row>
    <row r="44" spans="2:16" ht="26.25" customHeight="1" x14ac:dyDescent="0.25">
      <c r="B44" s="645" t="s">
        <v>24</v>
      </c>
      <c r="C44" s="645"/>
      <c r="D44" s="645"/>
      <c r="E44" s="645"/>
      <c r="F44" s="645"/>
      <c r="G44" s="645"/>
      <c r="H44" s="645"/>
      <c r="I44" s="645"/>
      <c r="J44" s="645"/>
      <c r="K44" s="645"/>
      <c r="L44" s="645"/>
      <c r="M44" s="645"/>
      <c r="N44" s="645"/>
      <c r="O44" s="645"/>
      <c r="P44" s="645"/>
    </row>
    <row r="45" spans="2:16" x14ac:dyDescent="0.25">
      <c r="B45" s="359"/>
      <c r="C45" s="357"/>
      <c r="D45" s="357"/>
      <c r="E45" s="357"/>
      <c r="F45" s="357"/>
      <c r="G45" s="357"/>
      <c r="H45" s="357"/>
      <c r="I45" s="357"/>
      <c r="J45" s="357"/>
      <c r="K45" s="357"/>
      <c r="L45" s="357"/>
      <c r="M45" s="357"/>
      <c r="N45" s="357"/>
      <c r="O45" s="357"/>
      <c r="P45" s="357"/>
    </row>
    <row r="46" spans="2:16" ht="24.75" customHeight="1" x14ac:dyDescent="0.25">
      <c r="B46" s="645" t="s">
        <v>57</v>
      </c>
      <c r="C46" s="645"/>
      <c r="D46" s="645"/>
      <c r="E46" s="645"/>
      <c r="F46" s="645"/>
      <c r="G46" s="645"/>
      <c r="H46" s="645"/>
      <c r="I46" s="645"/>
      <c r="J46" s="645"/>
      <c r="K46" s="645"/>
      <c r="L46" s="645"/>
      <c r="M46" s="645"/>
      <c r="N46" s="645"/>
      <c r="O46" s="645"/>
      <c r="P46" s="645"/>
    </row>
    <row r="47" spans="2:16" x14ac:dyDescent="0.25">
      <c r="B47" s="359" t="s">
        <v>58</v>
      </c>
      <c r="C47" s="357"/>
      <c r="D47" s="357"/>
      <c r="E47" s="357"/>
      <c r="F47" s="357"/>
      <c r="G47" s="357"/>
      <c r="H47" s="357"/>
      <c r="I47" s="357"/>
      <c r="J47" s="357"/>
      <c r="K47" s="357"/>
      <c r="L47" s="357"/>
      <c r="M47" s="357"/>
      <c r="N47" s="357"/>
      <c r="O47" s="357"/>
      <c r="P47" s="357"/>
    </row>
    <row r="48" spans="2:16" x14ac:dyDescent="0.25">
      <c r="B48" s="359"/>
      <c r="C48" s="357"/>
      <c r="D48" s="357"/>
      <c r="E48" s="357"/>
      <c r="F48" s="357"/>
      <c r="G48" s="357"/>
      <c r="H48" s="357"/>
      <c r="I48" s="357"/>
      <c r="J48" s="357"/>
      <c r="K48" s="357"/>
      <c r="L48" s="357"/>
      <c r="M48" s="357"/>
      <c r="N48" s="357"/>
      <c r="O48" s="357"/>
      <c r="P48" s="357"/>
    </row>
    <row r="49" spans="2:16" x14ac:dyDescent="0.25">
      <c r="B49" s="360" t="s">
        <v>7</v>
      </c>
      <c r="C49" s="357"/>
      <c r="D49" s="357"/>
      <c r="E49" s="357"/>
      <c r="F49" s="357"/>
      <c r="G49" s="357"/>
      <c r="H49" s="357"/>
      <c r="I49" s="357"/>
      <c r="J49" s="357"/>
      <c r="K49" s="357"/>
      <c r="L49" s="357"/>
      <c r="M49" s="357"/>
      <c r="N49" s="357"/>
      <c r="O49" s="357"/>
      <c r="P49" s="357"/>
    </row>
    <row r="50" spans="2:16" x14ac:dyDescent="0.25">
      <c r="B50" s="360"/>
      <c r="C50" s="357"/>
      <c r="D50" s="357"/>
      <c r="E50" s="357"/>
      <c r="F50" s="357"/>
      <c r="G50" s="357"/>
      <c r="H50" s="357"/>
      <c r="I50" s="357"/>
      <c r="J50" s="357"/>
      <c r="K50" s="357"/>
      <c r="L50" s="357"/>
      <c r="M50" s="357"/>
      <c r="N50" s="357"/>
      <c r="O50" s="357"/>
      <c r="P50" s="357"/>
    </row>
    <row r="51" spans="2:16" x14ac:dyDescent="0.25">
      <c r="B51" s="360"/>
      <c r="C51" s="357"/>
      <c r="D51" s="357"/>
      <c r="E51" s="357"/>
      <c r="F51" s="357"/>
      <c r="G51" s="357"/>
      <c r="H51" s="357"/>
      <c r="I51" s="357"/>
      <c r="J51" s="357"/>
      <c r="K51" s="357"/>
      <c r="L51" s="357"/>
      <c r="M51" s="357"/>
      <c r="N51" s="357"/>
      <c r="O51" s="357"/>
      <c r="P51" s="357"/>
    </row>
    <row r="52" spans="2:16" ht="35.25" customHeight="1" x14ac:dyDescent="0.25">
      <c r="B52" s="649" t="s">
        <v>25</v>
      </c>
      <c r="C52" s="649"/>
      <c r="D52" s="649"/>
      <c r="E52" s="649"/>
      <c r="F52" s="649"/>
      <c r="G52" s="649"/>
      <c r="H52" s="649"/>
      <c r="I52" s="649"/>
      <c r="J52" s="649"/>
      <c r="K52" s="649"/>
      <c r="L52" s="649"/>
      <c r="M52" s="649"/>
      <c r="N52" s="649"/>
      <c r="O52" s="649"/>
      <c r="P52" s="649"/>
    </row>
    <row r="53" spans="2:16" x14ac:dyDescent="0.25">
      <c r="B53" s="646" t="s">
        <v>26</v>
      </c>
      <c r="C53" s="646"/>
      <c r="D53" s="646"/>
      <c r="E53" s="646"/>
      <c r="F53" s="646"/>
      <c r="G53" s="646"/>
      <c r="H53" s="646"/>
      <c r="I53" s="646"/>
      <c r="J53" s="646"/>
      <c r="K53" s="646"/>
      <c r="L53" s="646"/>
      <c r="M53" s="646"/>
      <c r="N53" s="646"/>
      <c r="O53" s="646"/>
      <c r="P53" s="646"/>
    </row>
    <row r="54" spans="2:16" x14ac:dyDescent="0.25">
      <c r="B54" s="646" t="s">
        <v>27</v>
      </c>
      <c r="C54" s="646"/>
      <c r="D54" s="646"/>
      <c r="E54" s="646"/>
      <c r="F54" s="646"/>
      <c r="G54" s="646"/>
      <c r="H54" s="646"/>
      <c r="I54" s="646"/>
      <c r="J54" s="646"/>
      <c r="K54" s="646"/>
      <c r="L54" s="646"/>
      <c r="M54" s="646"/>
      <c r="N54" s="646"/>
      <c r="O54" s="646"/>
      <c r="P54" s="646"/>
    </row>
    <row r="55" spans="2:16" x14ac:dyDescent="0.25">
      <c r="B55" s="368"/>
      <c r="C55" s="357"/>
      <c r="D55" s="357"/>
      <c r="E55" s="357"/>
      <c r="F55" s="357"/>
      <c r="G55" s="357"/>
      <c r="H55" s="357"/>
      <c r="I55" s="357"/>
      <c r="J55" s="357"/>
      <c r="K55" s="357"/>
      <c r="L55" s="357"/>
      <c r="M55" s="357"/>
      <c r="N55" s="357"/>
      <c r="O55" s="357"/>
      <c r="P55" s="357"/>
    </row>
    <row r="56" spans="2:16" ht="15" customHeight="1" x14ac:dyDescent="0.25">
      <c r="B56" s="359"/>
      <c r="C56" s="357"/>
      <c r="D56" s="357"/>
      <c r="E56" s="357"/>
      <c r="F56" s="357"/>
      <c r="G56" s="357"/>
      <c r="H56" s="357"/>
      <c r="I56" s="357"/>
      <c r="J56" s="357"/>
      <c r="K56" s="357"/>
      <c r="L56" s="357"/>
      <c r="M56" s="357"/>
      <c r="N56" s="357"/>
      <c r="O56" s="357"/>
      <c r="P56" s="357"/>
    </row>
    <row r="57" spans="2:16" ht="39.75" customHeight="1" x14ac:dyDescent="0.25">
      <c r="B57" s="645" t="s">
        <v>28</v>
      </c>
      <c r="C57" s="645"/>
      <c r="D57" s="645"/>
      <c r="E57" s="645"/>
      <c r="F57" s="645"/>
      <c r="G57" s="645"/>
      <c r="H57" s="645"/>
      <c r="I57" s="645"/>
      <c r="J57" s="645"/>
      <c r="K57" s="645"/>
      <c r="L57" s="645"/>
      <c r="M57" s="645"/>
      <c r="N57" s="645"/>
      <c r="O57" s="645"/>
      <c r="P57" s="645"/>
    </row>
    <row r="58" spans="2:16" ht="15" customHeight="1" x14ac:dyDescent="0.25">
      <c r="B58" s="359"/>
      <c r="C58" s="357"/>
      <c r="D58" s="357"/>
      <c r="E58" s="357"/>
      <c r="F58" s="357"/>
      <c r="G58" s="357"/>
      <c r="H58" s="357"/>
      <c r="I58" s="357"/>
      <c r="J58" s="357"/>
      <c r="K58" s="357"/>
      <c r="L58" s="357"/>
      <c r="M58" s="357"/>
      <c r="N58" s="357"/>
      <c r="O58" s="357"/>
      <c r="P58" s="357"/>
    </row>
    <row r="59" spans="2:16" x14ac:dyDescent="0.25">
      <c r="B59" s="358" t="s">
        <v>29</v>
      </c>
      <c r="C59" s="357"/>
      <c r="D59" s="357"/>
      <c r="E59" s="357"/>
      <c r="F59" s="357"/>
      <c r="G59" s="357"/>
      <c r="H59" s="357"/>
      <c r="I59" s="357"/>
      <c r="J59" s="357"/>
      <c r="K59" s="357"/>
      <c r="L59" s="357"/>
      <c r="M59" s="357"/>
      <c r="N59" s="357"/>
      <c r="O59" s="357"/>
      <c r="P59" s="357"/>
    </row>
    <row r="60" spans="2:16" x14ac:dyDescent="0.25">
      <c r="B60" s="358"/>
      <c r="C60" s="357"/>
      <c r="D60" s="357"/>
      <c r="E60" s="357"/>
      <c r="F60" s="357"/>
      <c r="G60" s="357"/>
      <c r="H60" s="357"/>
      <c r="I60" s="357"/>
      <c r="J60" s="357"/>
      <c r="K60" s="357"/>
      <c r="L60" s="357"/>
      <c r="M60" s="357"/>
      <c r="N60" s="357"/>
      <c r="O60" s="357"/>
      <c r="P60" s="357"/>
    </row>
    <row r="61" spans="2:16" ht="24" customHeight="1" x14ac:dyDescent="0.25">
      <c r="B61" s="647" t="s">
        <v>30</v>
      </c>
      <c r="C61" s="647"/>
      <c r="D61" s="647"/>
      <c r="E61" s="647"/>
      <c r="F61" s="647"/>
      <c r="G61" s="647"/>
      <c r="H61" s="647"/>
      <c r="I61" s="647"/>
      <c r="J61" s="647"/>
      <c r="K61" s="647"/>
      <c r="L61" s="647"/>
      <c r="M61" s="647"/>
      <c r="N61" s="647"/>
      <c r="O61" s="647"/>
      <c r="P61" s="647"/>
    </row>
    <row r="62" spans="2:16" ht="10.5" customHeight="1" x14ac:dyDescent="0.25">
      <c r="B62" s="358"/>
      <c r="C62" s="357"/>
      <c r="D62" s="357"/>
      <c r="E62" s="357"/>
      <c r="F62" s="357"/>
      <c r="G62" s="357"/>
      <c r="H62" s="357"/>
      <c r="I62" s="357"/>
      <c r="J62" s="357"/>
      <c r="K62" s="357"/>
      <c r="L62" s="357"/>
      <c r="M62" s="357"/>
      <c r="N62" s="357"/>
      <c r="O62" s="357"/>
      <c r="P62" s="357"/>
    </row>
    <row r="63" spans="2:16" x14ac:dyDescent="0.25">
      <c r="B63" s="369" t="s">
        <v>31</v>
      </c>
      <c r="C63" s="357"/>
      <c r="D63" s="357"/>
      <c r="E63" s="357"/>
      <c r="F63" s="357"/>
      <c r="G63" s="357"/>
      <c r="H63" s="357"/>
      <c r="I63" s="357"/>
      <c r="J63" s="357"/>
      <c r="K63" s="357"/>
      <c r="L63" s="357"/>
      <c r="M63" s="357"/>
      <c r="N63" s="357"/>
      <c r="O63" s="357"/>
      <c r="P63" s="357"/>
    </row>
    <row r="64" spans="2:16" x14ac:dyDescent="0.25">
      <c r="B64" s="369" t="s">
        <v>32</v>
      </c>
      <c r="C64" s="357"/>
      <c r="D64" s="357"/>
      <c r="E64" s="357"/>
      <c r="F64" s="357"/>
      <c r="G64" s="357"/>
      <c r="H64" s="357"/>
      <c r="I64" s="357"/>
      <c r="J64" s="357"/>
      <c r="K64" s="357"/>
      <c r="L64" s="357"/>
      <c r="M64" s="357"/>
      <c r="N64" s="357"/>
      <c r="O64" s="357"/>
      <c r="P64" s="357"/>
    </row>
    <row r="65" spans="2:16" ht="15" customHeight="1" x14ac:dyDescent="0.25">
      <c r="B65" s="369" t="s">
        <v>33</v>
      </c>
      <c r="C65" s="357"/>
      <c r="D65" s="357"/>
      <c r="E65" s="357"/>
      <c r="F65" s="357"/>
      <c r="G65" s="357"/>
      <c r="H65" s="357"/>
      <c r="I65" s="357"/>
      <c r="J65" s="357"/>
      <c r="K65" s="357"/>
      <c r="L65" s="357"/>
      <c r="M65" s="357"/>
      <c r="N65" s="357"/>
      <c r="O65" s="357"/>
      <c r="P65" s="357"/>
    </row>
    <row r="66" spans="2:16" x14ac:dyDescent="0.25">
      <c r="B66" s="358"/>
      <c r="C66" s="357"/>
      <c r="D66" s="357"/>
      <c r="E66" s="357"/>
      <c r="F66" s="357"/>
      <c r="G66" s="357"/>
      <c r="H66" s="357"/>
      <c r="I66" s="357"/>
      <c r="J66" s="357"/>
      <c r="K66" s="357"/>
      <c r="L66" s="357"/>
      <c r="M66" s="357"/>
      <c r="N66" s="357"/>
      <c r="O66" s="357"/>
      <c r="P66" s="357"/>
    </row>
    <row r="67" spans="2:16" x14ac:dyDescent="0.25">
      <c r="B67" s="358" t="s">
        <v>34</v>
      </c>
      <c r="C67" s="357"/>
      <c r="D67" s="357"/>
      <c r="E67" s="357"/>
      <c r="F67" s="357"/>
      <c r="G67" s="357"/>
      <c r="H67" s="357"/>
      <c r="I67" s="357"/>
      <c r="J67" s="357"/>
      <c r="K67" s="357"/>
      <c r="L67" s="357"/>
      <c r="M67" s="357"/>
      <c r="N67" s="357"/>
      <c r="O67" s="357"/>
      <c r="P67" s="357"/>
    </row>
    <row r="68" spans="2:16" x14ac:dyDescent="0.25">
      <c r="B68" s="370"/>
      <c r="C68" s="357"/>
      <c r="D68" s="357"/>
      <c r="E68" s="357"/>
      <c r="F68" s="357"/>
      <c r="G68" s="357"/>
      <c r="H68" s="357"/>
      <c r="I68" s="357"/>
      <c r="J68" s="357"/>
      <c r="K68" s="357"/>
      <c r="L68" s="357"/>
      <c r="M68" s="357"/>
      <c r="N68" s="357"/>
      <c r="O68" s="357"/>
      <c r="P68" s="357"/>
    </row>
    <row r="69" spans="2:16" x14ac:dyDescent="0.25">
      <c r="B69" s="359" t="s">
        <v>35</v>
      </c>
      <c r="C69" s="357"/>
      <c r="D69" s="357"/>
      <c r="E69" s="357"/>
      <c r="F69" s="357"/>
      <c r="G69" s="357"/>
      <c r="H69" s="357"/>
      <c r="I69" s="357"/>
      <c r="J69" s="357"/>
      <c r="K69" s="357"/>
      <c r="L69" s="357"/>
      <c r="M69" s="357"/>
      <c r="N69" s="357"/>
      <c r="O69" s="357"/>
      <c r="P69" s="357"/>
    </row>
    <row r="70" spans="2:16" x14ac:dyDescent="0.25">
      <c r="B70" s="359"/>
      <c r="C70" s="357"/>
      <c r="D70" s="357"/>
      <c r="E70" s="357"/>
      <c r="F70" s="357"/>
      <c r="G70" s="357"/>
      <c r="H70" s="357"/>
      <c r="I70" s="357"/>
      <c r="J70" s="357"/>
      <c r="K70" s="357"/>
      <c r="L70" s="357"/>
      <c r="M70" s="357"/>
      <c r="N70" s="357"/>
      <c r="O70" s="357"/>
      <c r="P70" s="357"/>
    </row>
    <row r="71" spans="2:16" ht="53.25" customHeight="1" x14ac:dyDescent="0.25">
      <c r="B71" s="645" t="s">
        <v>36</v>
      </c>
      <c r="C71" s="645"/>
      <c r="D71" s="645"/>
      <c r="E71" s="645"/>
      <c r="F71" s="645"/>
      <c r="G71" s="645"/>
      <c r="H71" s="645"/>
      <c r="I71" s="645"/>
      <c r="J71" s="645"/>
      <c r="K71" s="645"/>
      <c r="L71" s="645"/>
      <c r="M71" s="645"/>
      <c r="N71" s="645"/>
      <c r="O71" s="645"/>
      <c r="P71" s="645"/>
    </row>
    <row r="72" spans="2:16" x14ac:dyDescent="0.25">
      <c r="B72" s="359"/>
      <c r="C72" s="357"/>
      <c r="D72" s="357"/>
      <c r="E72" s="357"/>
      <c r="F72" s="357"/>
      <c r="G72" s="357"/>
      <c r="H72" s="357"/>
      <c r="I72" s="357"/>
      <c r="J72" s="357"/>
      <c r="K72" s="357"/>
      <c r="L72" s="357"/>
      <c r="M72" s="357"/>
      <c r="N72" s="357"/>
      <c r="O72" s="357"/>
      <c r="P72" s="357"/>
    </row>
    <row r="73" spans="2:16" x14ac:dyDescent="0.25">
      <c r="B73" s="359" t="s">
        <v>37</v>
      </c>
      <c r="C73" s="357"/>
      <c r="D73" s="357"/>
      <c r="E73" s="357"/>
      <c r="F73" s="357"/>
      <c r="G73" s="357"/>
      <c r="H73" s="357"/>
      <c r="I73" s="357"/>
      <c r="J73" s="357"/>
      <c r="K73" s="357"/>
      <c r="L73" s="357"/>
      <c r="M73" s="357"/>
      <c r="N73" s="357"/>
      <c r="O73" s="357"/>
      <c r="P73" s="357"/>
    </row>
    <row r="74" spans="2:16" x14ac:dyDescent="0.25">
      <c r="B74" s="359"/>
      <c r="C74" s="357"/>
      <c r="D74" s="357"/>
      <c r="E74" s="357"/>
      <c r="F74" s="357"/>
      <c r="G74" s="357"/>
      <c r="H74" s="357"/>
      <c r="I74" s="357"/>
      <c r="J74" s="357"/>
      <c r="K74" s="357"/>
      <c r="L74" s="357"/>
      <c r="M74" s="357"/>
      <c r="N74" s="357"/>
      <c r="O74" s="357"/>
      <c r="P74" s="357"/>
    </row>
    <row r="75" spans="2:16" ht="15" customHeight="1" x14ac:dyDescent="0.25">
      <c r="B75" s="359"/>
      <c r="C75" s="357"/>
      <c r="D75" s="357"/>
      <c r="E75" s="357"/>
      <c r="F75" s="357"/>
      <c r="G75" s="357"/>
      <c r="H75" s="357"/>
      <c r="I75" s="357"/>
      <c r="J75" s="357"/>
      <c r="K75" s="357"/>
      <c r="L75" s="357"/>
      <c r="M75" s="357"/>
      <c r="N75" s="357"/>
      <c r="O75" s="357"/>
      <c r="P75" s="357"/>
    </row>
    <row r="76" spans="2:16" ht="23.25" customHeight="1" x14ac:dyDescent="0.25">
      <c r="B76" s="359" t="s">
        <v>38</v>
      </c>
      <c r="C76" s="357"/>
      <c r="D76" s="357"/>
      <c r="E76" s="357"/>
      <c r="F76" s="357"/>
      <c r="G76" s="357"/>
      <c r="H76" s="357"/>
      <c r="I76" s="357"/>
      <c r="J76" s="357"/>
      <c r="K76" s="357"/>
      <c r="L76" s="357"/>
      <c r="M76" s="357"/>
      <c r="N76" s="357"/>
      <c r="O76" s="357"/>
      <c r="P76" s="357"/>
    </row>
    <row r="77" spans="2:16" ht="41.25" customHeight="1" x14ac:dyDescent="0.25">
      <c r="B77" s="645" t="s">
        <v>39</v>
      </c>
      <c r="C77" s="645"/>
      <c r="D77" s="645"/>
      <c r="E77" s="645"/>
      <c r="F77" s="645"/>
      <c r="G77" s="645"/>
      <c r="H77" s="645"/>
      <c r="I77" s="645"/>
      <c r="J77" s="645"/>
      <c r="K77" s="645"/>
      <c r="L77" s="645"/>
      <c r="M77" s="645"/>
      <c r="N77" s="645"/>
      <c r="O77" s="645"/>
      <c r="P77" s="645"/>
    </row>
    <row r="78" spans="2:16" x14ac:dyDescent="0.25">
      <c r="B78" s="359" t="s">
        <v>40</v>
      </c>
      <c r="C78" s="357"/>
      <c r="D78" s="357"/>
      <c r="E78" s="357"/>
      <c r="F78" s="357"/>
      <c r="G78" s="357"/>
      <c r="H78" s="357"/>
      <c r="I78" s="357"/>
      <c r="J78" s="357"/>
      <c r="K78" s="357"/>
      <c r="L78" s="357"/>
      <c r="M78" s="357"/>
      <c r="N78" s="357"/>
      <c r="O78" s="357"/>
      <c r="P78" s="357"/>
    </row>
    <row r="79" spans="2:16" x14ac:dyDescent="0.25">
      <c r="B79" s="359" t="s">
        <v>41</v>
      </c>
      <c r="C79" s="357"/>
      <c r="D79" s="357"/>
      <c r="E79" s="357"/>
      <c r="F79" s="357"/>
      <c r="G79" s="357"/>
      <c r="H79" s="357"/>
      <c r="I79" s="357"/>
      <c r="J79" s="357"/>
      <c r="K79" s="357"/>
      <c r="L79" s="357"/>
      <c r="M79" s="357"/>
      <c r="N79" s="357"/>
      <c r="O79" s="357"/>
      <c r="P79" s="357"/>
    </row>
    <row r="80" spans="2:16" x14ac:dyDescent="0.25">
      <c r="B80" s="359" t="s">
        <v>42</v>
      </c>
      <c r="C80" s="357"/>
      <c r="D80" s="357"/>
      <c r="E80" s="357"/>
      <c r="F80" s="357"/>
      <c r="G80" s="357"/>
      <c r="H80" s="357"/>
      <c r="I80" s="357"/>
      <c r="J80" s="357"/>
      <c r="K80" s="357"/>
      <c r="L80" s="357"/>
      <c r="M80" s="357"/>
      <c r="N80" s="357"/>
      <c r="O80" s="357"/>
      <c r="P80" s="357"/>
    </row>
    <row r="81" spans="2:16" x14ac:dyDescent="0.25">
      <c r="B81" s="359" t="s">
        <v>43</v>
      </c>
      <c r="C81" s="357"/>
      <c r="D81" s="357"/>
      <c r="E81" s="357"/>
      <c r="F81" s="357"/>
      <c r="G81" s="357"/>
      <c r="H81" s="357"/>
      <c r="I81" s="357"/>
      <c r="J81" s="357"/>
      <c r="K81" s="357"/>
      <c r="L81" s="357"/>
      <c r="M81" s="357"/>
      <c r="N81" s="357"/>
      <c r="O81" s="357"/>
      <c r="P81" s="357"/>
    </row>
    <row r="82" spans="2:16" ht="15" customHeight="1" x14ac:dyDescent="0.25">
      <c r="B82" s="359" t="s">
        <v>44</v>
      </c>
      <c r="C82" s="357"/>
      <c r="D82" s="357"/>
      <c r="E82" s="357"/>
      <c r="F82" s="357"/>
      <c r="G82" s="357"/>
      <c r="H82" s="357"/>
      <c r="I82" s="357"/>
      <c r="J82" s="357"/>
      <c r="K82" s="357"/>
      <c r="L82" s="357"/>
      <c r="M82" s="357"/>
      <c r="N82" s="357"/>
      <c r="O82" s="357"/>
      <c r="P82" s="357"/>
    </row>
    <row r="83" spans="2:16" x14ac:dyDescent="0.25">
      <c r="B83" s="359"/>
      <c r="C83" s="357"/>
      <c r="D83" s="357"/>
      <c r="E83" s="357"/>
      <c r="F83" s="357"/>
      <c r="G83" s="357"/>
      <c r="H83" s="357"/>
      <c r="I83" s="357"/>
      <c r="J83" s="357"/>
      <c r="K83" s="357"/>
      <c r="L83" s="357"/>
      <c r="M83" s="357"/>
      <c r="N83" s="357"/>
      <c r="O83" s="357"/>
      <c r="P83" s="357"/>
    </row>
    <row r="84" spans="2:16" x14ac:dyDescent="0.25">
      <c r="B84" s="359"/>
      <c r="C84" s="357"/>
      <c r="D84" s="357"/>
      <c r="E84" s="357"/>
      <c r="F84" s="357"/>
      <c r="G84" s="357"/>
      <c r="H84" s="357"/>
      <c r="I84" s="357"/>
      <c r="J84" s="357"/>
      <c r="K84" s="357"/>
      <c r="L84" s="357"/>
      <c r="M84" s="357"/>
      <c r="N84" s="357"/>
      <c r="O84" s="357"/>
      <c r="P84" s="357"/>
    </row>
    <row r="85" spans="2:16" x14ac:dyDescent="0.25">
      <c r="B85" s="359"/>
      <c r="C85" s="357"/>
      <c r="D85" s="357"/>
      <c r="E85" s="357"/>
      <c r="F85" s="357"/>
      <c r="G85" s="357"/>
      <c r="H85" s="357"/>
      <c r="I85" s="357"/>
      <c r="J85" s="357"/>
      <c r="K85" s="357"/>
      <c r="L85" s="357"/>
      <c r="M85" s="357"/>
      <c r="N85" s="357"/>
      <c r="O85" s="357"/>
      <c r="P85" s="357"/>
    </row>
    <row r="86" spans="2:16" x14ac:dyDescent="0.25">
      <c r="B86" s="359" t="s">
        <v>45</v>
      </c>
      <c r="C86" s="357"/>
      <c r="D86" s="357"/>
      <c r="E86" s="357"/>
      <c r="F86" s="357"/>
      <c r="G86" s="357"/>
      <c r="H86" s="357"/>
      <c r="I86" s="357"/>
      <c r="J86" s="357"/>
      <c r="K86" s="357"/>
      <c r="L86" s="357"/>
      <c r="M86" s="357"/>
      <c r="N86" s="357"/>
      <c r="O86" s="357"/>
      <c r="P86" s="357"/>
    </row>
    <row r="87" spans="2:16" x14ac:dyDescent="0.25">
      <c r="B87" s="359" t="s">
        <v>46</v>
      </c>
      <c r="C87" s="357"/>
      <c r="D87" s="357"/>
      <c r="E87" s="357"/>
      <c r="F87" s="357"/>
      <c r="G87" s="357"/>
      <c r="H87" s="357"/>
      <c r="I87" s="357"/>
      <c r="J87" s="357"/>
      <c r="K87" s="357"/>
      <c r="L87" s="357"/>
      <c r="M87" s="357"/>
      <c r="N87" s="357"/>
      <c r="O87" s="357"/>
      <c r="P87" s="357"/>
    </row>
    <row r="88" spans="2:16" x14ac:dyDescent="0.25">
      <c r="B88" s="359" t="s">
        <v>47</v>
      </c>
      <c r="C88" s="357"/>
      <c r="D88" s="357"/>
      <c r="E88" s="357"/>
      <c r="F88" s="357"/>
      <c r="G88" s="357"/>
      <c r="H88" s="357"/>
      <c r="I88" s="357"/>
      <c r="J88" s="357"/>
      <c r="K88" s="357"/>
      <c r="L88" s="357"/>
      <c r="M88" s="357"/>
      <c r="N88" s="357"/>
      <c r="O88" s="357"/>
      <c r="P88" s="357"/>
    </row>
    <row r="89" spans="2:16" x14ac:dyDescent="0.25">
      <c r="B89" s="359" t="s">
        <v>48</v>
      </c>
      <c r="C89" s="357"/>
      <c r="D89" s="357"/>
      <c r="E89" s="357"/>
      <c r="F89" s="357"/>
      <c r="G89" s="357"/>
      <c r="H89" s="357"/>
      <c r="I89" s="357"/>
      <c r="J89" s="357"/>
      <c r="K89" s="357"/>
      <c r="L89" s="357"/>
      <c r="M89" s="357"/>
      <c r="N89" s="357"/>
      <c r="O89" s="357"/>
      <c r="P89" s="357"/>
    </row>
    <row r="90" spans="2:16" x14ac:dyDescent="0.25">
      <c r="B90" s="359" t="s">
        <v>49</v>
      </c>
      <c r="C90" s="357"/>
      <c r="D90" s="357"/>
      <c r="E90" s="357"/>
      <c r="F90" s="357"/>
      <c r="G90" s="357"/>
      <c r="H90" s="357"/>
      <c r="I90" s="357"/>
      <c r="J90" s="357"/>
      <c r="K90" s="357"/>
      <c r="L90" s="357"/>
      <c r="M90" s="357"/>
      <c r="N90" s="357"/>
      <c r="O90" s="357"/>
      <c r="P90" s="357"/>
    </row>
    <row r="91" spans="2:16" ht="45.75" customHeight="1" x14ac:dyDescent="0.25">
      <c r="B91" s="645" t="s">
        <v>50</v>
      </c>
      <c r="C91" s="645"/>
      <c r="D91" s="645"/>
      <c r="E91" s="645"/>
      <c r="F91" s="645"/>
      <c r="G91" s="645"/>
      <c r="H91" s="645"/>
      <c r="I91" s="645"/>
      <c r="J91" s="645"/>
      <c r="K91" s="645"/>
      <c r="L91" s="645"/>
      <c r="M91" s="645"/>
      <c r="N91" s="645"/>
      <c r="O91" s="645"/>
      <c r="P91" s="645"/>
    </row>
    <row r="92" spans="2:16" x14ac:dyDescent="0.25">
      <c r="B92" s="368" t="s">
        <v>51</v>
      </c>
      <c r="C92" s="357"/>
      <c r="D92" s="357"/>
      <c r="E92" s="357"/>
      <c r="F92" s="357"/>
      <c r="G92" s="357"/>
      <c r="H92" s="357"/>
      <c r="I92" s="357"/>
      <c r="J92" s="357"/>
      <c r="K92" s="357"/>
      <c r="L92" s="357"/>
      <c r="M92" s="357"/>
      <c r="N92" s="357"/>
      <c r="O92" s="357"/>
      <c r="P92" s="357"/>
    </row>
    <row r="93" spans="2:16" x14ac:dyDescent="0.25">
      <c r="B93" s="359"/>
      <c r="C93" s="357"/>
      <c r="D93" s="357"/>
      <c r="E93" s="357"/>
      <c r="F93" s="357"/>
      <c r="G93" s="357"/>
      <c r="H93" s="357"/>
      <c r="I93" s="357"/>
      <c r="J93" s="357"/>
      <c r="K93" s="357"/>
      <c r="L93" s="357"/>
      <c r="M93" s="357"/>
      <c r="N93" s="357"/>
      <c r="O93" s="357"/>
      <c r="P93" s="357"/>
    </row>
    <row r="94" spans="2:16" ht="51.75" customHeight="1" x14ac:dyDescent="0.25">
      <c r="B94" s="645" t="s">
        <v>52</v>
      </c>
      <c r="C94" s="645"/>
      <c r="D94" s="645"/>
      <c r="E94" s="645"/>
      <c r="F94" s="645"/>
      <c r="G94" s="645"/>
      <c r="H94" s="645"/>
      <c r="I94" s="645"/>
      <c r="J94" s="645"/>
      <c r="K94" s="645"/>
      <c r="L94" s="645"/>
      <c r="M94" s="645"/>
      <c r="N94" s="645"/>
      <c r="O94" s="645"/>
      <c r="P94" s="645"/>
    </row>
    <row r="95" spans="2:16" x14ac:dyDescent="0.25">
      <c r="B95" s="359"/>
      <c r="C95" s="357"/>
      <c r="D95" s="357"/>
      <c r="E95" s="357"/>
      <c r="F95" s="357"/>
      <c r="G95" s="357"/>
      <c r="H95" s="357"/>
      <c r="I95" s="357"/>
      <c r="J95" s="357"/>
      <c r="K95" s="357"/>
      <c r="L95" s="357"/>
      <c r="M95" s="357"/>
      <c r="N95" s="357"/>
      <c r="O95" s="357"/>
      <c r="P95" s="357"/>
    </row>
    <row r="96" spans="2:16" x14ac:dyDescent="0.25">
      <c r="B96" s="359"/>
      <c r="C96" s="357"/>
      <c r="D96" s="357"/>
      <c r="E96" s="357"/>
      <c r="F96" s="357"/>
      <c r="G96" s="357"/>
      <c r="H96" s="357"/>
      <c r="I96" s="357"/>
      <c r="J96" s="357"/>
      <c r="K96" s="357"/>
      <c r="L96" s="357"/>
      <c r="M96" s="357"/>
      <c r="N96" s="357"/>
      <c r="O96" s="357"/>
      <c r="P96" s="357"/>
    </row>
    <row r="97" spans="2:16" x14ac:dyDescent="0.25">
      <c r="B97" s="368"/>
      <c r="C97" s="357"/>
      <c r="D97" s="357"/>
      <c r="E97" s="357"/>
      <c r="F97" s="357"/>
      <c r="G97" s="357"/>
      <c r="H97" s="357"/>
      <c r="I97" s="357"/>
      <c r="J97" s="357"/>
      <c r="K97" s="357"/>
      <c r="L97" s="357"/>
      <c r="M97" s="357"/>
      <c r="N97" s="357"/>
      <c r="O97" s="357"/>
      <c r="P97" s="357"/>
    </row>
    <row r="98" spans="2:16" x14ac:dyDescent="0.25">
      <c r="B98" s="359"/>
      <c r="C98" s="357"/>
      <c r="D98" s="357"/>
      <c r="E98" s="357"/>
      <c r="F98" s="357"/>
      <c r="G98" s="357"/>
      <c r="H98" s="357"/>
      <c r="I98" s="357"/>
      <c r="J98" s="357"/>
      <c r="K98" s="357"/>
      <c r="L98" s="357"/>
      <c r="M98" s="357"/>
      <c r="N98" s="357"/>
      <c r="O98" s="357"/>
      <c r="P98" s="357"/>
    </row>
    <row r="99" spans="2:16" ht="15" customHeight="1" x14ac:dyDescent="0.25">
      <c r="B99" s="645"/>
      <c r="C99" s="645"/>
      <c r="D99" s="645"/>
      <c r="E99" s="645"/>
      <c r="F99" s="645"/>
      <c r="G99" s="645"/>
      <c r="H99" s="645"/>
      <c r="I99" s="645"/>
      <c r="J99" s="645"/>
      <c r="K99" s="645"/>
      <c r="L99" s="645"/>
      <c r="M99" s="645"/>
      <c r="N99" s="645"/>
      <c r="O99" s="645"/>
      <c r="P99" s="645"/>
    </row>
  </sheetData>
  <sheetProtection password="DBAD" sheet="1" objects="1" scenarios="1"/>
  <mergeCells count="33">
    <mergeCell ref="B8:P8"/>
    <mergeCell ref="B91:P91"/>
    <mergeCell ref="B5:P5"/>
    <mergeCell ref="B71:P71"/>
    <mergeCell ref="B1:P1"/>
    <mergeCell ref="B22:O22"/>
    <mergeCell ref="B39:P39"/>
    <mergeCell ref="B18:P18"/>
    <mergeCell ref="B20:P20"/>
    <mergeCell ref="B30:P30"/>
    <mergeCell ref="B31:P31"/>
    <mergeCell ref="B32:P32"/>
    <mergeCell ref="B34:P34"/>
    <mergeCell ref="B36:P36"/>
    <mergeCell ref="B38:P38"/>
    <mergeCell ref="B3:P3"/>
    <mergeCell ref="B6:P6"/>
    <mergeCell ref="B77:P77"/>
    <mergeCell ref="B7:P7"/>
    <mergeCell ref="B61:P61"/>
    <mergeCell ref="B99:P99"/>
    <mergeCell ref="B9:P9"/>
    <mergeCell ref="B10:P10"/>
    <mergeCell ref="B11:P11"/>
    <mergeCell ref="B52:P52"/>
    <mergeCell ref="B53:P53"/>
    <mergeCell ref="B54:P54"/>
    <mergeCell ref="B57:P57"/>
    <mergeCell ref="B41:P41"/>
    <mergeCell ref="B43:P43"/>
    <mergeCell ref="B44:P44"/>
    <mergeCell ref="B46:P46"/>
    <mergeCell ref="B94:P94"/>
  </mergeCells>
  <pageMargins left="0.7" right="0.7" top="0.75" bottom="0.75" header="0.3" footer="0.3"/>
  <pageSetup scale="9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45"/>
  <sheetViews>
    <sheetView topLeftCell="B1" workbookViewId="0">
      <selection activeCell="F7" sqref="F7"/>
    </sheetView>
  </sheetViews>
  <sheetFormatPr defaultRowHeight="15" x14ac:dyDescent="0.25"/>
  <cols>
    <col min="1" max="1" width="2.5703125" style="1" customWidth="1"/>
    <col min="2" max="2" width="35.28515625" style="1" customWidth="1"/>
    <col min="3" max="3" width="25" style="1" customWidth="1"/>
    <col min="4" max="7" width="12.5703125" style="1" customWidth="1"/>
    <col min="8" max="8" width="15.28515625" style="1" customWidth="1"/>
    <col min="9" max="9" width="2.28515625" style="1" customWidth="1"/>
    <col min="10" max="16384" width="9.140625" style="1"/>
  </cols>
  <sheetData>
    <row r="1" spans="1:16" ht="25.5" customHeight="1" x14ac:dyDescent="0.25">
      <c r="A1" s="3"/>
      <c r="B1" s="795" t="s">
        <v>446</v>
      </c>
      <c r="C1" s="795"/>
      <c r="D1" s="795"/>
      <c r="E1" s="795"/>
      <c r="F1" s="795"/>
      <c r="G1" s="795"/>
      <c r="H1" s="3" t="str">
        <f>+'Section A'!C4</f>
        <v>Grant Number from Section A</v>
      </c>
      <c r="I1" s="87"/>
      <c r="J1" s="87"/>
      <c r="K1" s="87"/>
      <c r="L1" s="87"/>
      <c r="M1" s="87"/>
      <c r="N1" s="87"/>
      <c r="O1" s="87"/>
      <c r="P1" s="87"/>
    </row>
    <row r="2" spans="1:16" ht="67.5" customHeight="1" x14ac:dyDescent="0.25">
      <c r="A2" s="3"/>
      <c r="B2" s="796" t="s">
        <v>563</v>
      </c>
      <c r="C2" s="796"/>
      <c r="D2" s="796"/>
      <c r="E2" s="796"/>
      <c r="F2" s="796"/>
      <c r="G2" s="796"/>
      <c r="H2" s="796"/>
      <c r="I2" s="88"/>
      <c r="J2" s="88"/>
      <c r="K2" s="3"/>
    </row>
    <row r="3" spans="1:16" ht="6.75" customHeight="1" x14ac:dyDescent="0.25">
      <c r="A3" s="3"/>
      <c r="B3" s="88"/>
      <c r="C3" s="88"/>
      <c r="D3" s="88"/>
      <c r="E3" s="88"/>
      <c r="F3" s="88"/>
      <c r="G3" s="88"/>
      <c r="H3" s="88"/>
      <c r="I3" s="88"/>
      <c r="J3" s="88"/>
      <c r="K3" s="3"/>
    </row>
    <row r="4" spans="1:16" ht="6.75" customHeight="1" x14ac:dyDescent="0.25">
      <c r="A4" s="3"/>
      <c r="B4" s="6"/>
      <c r="C4" s="6"/>
      <c r="D4" s="6"/>
      <c r="E4" s="6"/>
      <c r="F4" s="6"/>
      <c r="G4" s="6"/>
      <c r="H4" s="89"/>
      <c r="I4" s="6"/>
      <c r="J4" s="5"/>
    </row>
    <row r="5" spans="1:16" x14ac:dyDescent="0.25">
      <c r="A5" s="3"/>
      <c r="B5" s="797" t="s">
        <v>448</v>
      </c>
      <c r="C5" s="797" t="s">
        <v>449</v>
      </c>
      <c r="D5" s="797" t="s">
        <v>450</v>
      </c>
      <c r="E5" s="797"/>
      <c r="F5" s="797"/>
      <c r="G5" s="797"/>
      <c r="H5" s="797" t="s">
        <v>451</v>
      </c>
      <c r="I5" s="6"/>
      <c r="J5" s="5"/>
    </row>
    <row r="6" spans="1:16" ht="25.5" x14ac:dyDescent="0.25">
      <c r="A6" s="3"/>
      <c r="B6" s="797"/>
      <c r="C6" s="797"/>
      <c r="D6" s="90" t="s">
        <v>452</v>
      </c>
      <c r="E6" s="90" t="s">
        <v>453</v>
      </c>
      <c r="F6" s="91" t="s">
        <v>454</v>
      </c>
      <c r="G6" s="91" t="s">
        <v>455</v>
      </c>
      <c r="H6" s="797"/>
      <c r="I6" s="6"/>
      <c r="J6" s="92" t="s">
        <v>456</v>
      </c>
    </row>
    <row r="7" spans="1:16" s="100" customFormat="1" x14ac:dyDescent="0.25">
      <c r="A7" s="93"/>
      <c r="B7" s="94"/>
      <c r="C7" s="94"/>
      <c r="D7" s="95">
        <v>0</v>
      </c>
      <c r="E7" s="96"/>
      <c r="F7" s="97"/>
      <c r="G7" s="96"/>
      <c r="H7" s="600">
        <f t="shared" ref="H7:H19" si="0">ROUND(D7*F7*G7,2)</f>
        <v>0</v>
      </c>
      <c r="I7" s="98"/>
      <c r="J7" s="99"/>
    </row>
    <row r="8" spans="1:16" s="100" customFormat="1" x14ac:dyDescent="0.25">
      <c r="A8" s="93"/>
      <c r="B8" s="94"/>
      <c r="C8" s="94"/>
      <c r="D8" s="95"/>
      <c r="E8" s="96"/>
      <c r="F8" s="97"/>
      <c r="G8" s="96"/>
      <c r="H8" s="600">
        <f t="shared" si="0"/>
        <v>0</v>
      </c>
      <c r="I8" s="98"/>
      <c r="J8" s="99"/>
    </row>
    <row r="9" spans="1:16" s="100" customFormat="1" x14ac:dyDescent="0.25">
      <c r="A9" s="93"/>
      <c r="B9" s="94"/>
      <c r="C9" s="94"/>
      <c r="D9" s="95"/>
      <c r="E9" s="96"/>
      <c r="F9" s="97"/>
      <c r="G9" s="96"/>
      <c r="H9" s="600">
        <f t="shared" si="0"/>
        <v>0</v>
      </c>
      <c r="I9" s="98"/>
      <c r="J9" s="99"/>
    </row>
    <row r="10" spans="1:16" s="100" customFormat="1" x14ac:dyDescent="0.25">
      <c r="A10" s="93"/>
      <c r="B10" s="94"/>
      <c r="C10" s="94"/>
      <c r="D10" s="95"/>
      <c r="E10" s="96"/>
      <c r="F10" s="97"/>
      <c r="G10" s="96"/>
      <c r="H10" s="600">
        <f t="shared" si="0"/>
        <v>0</v>
      </c>
      <c r="I10" s="98"/>
      <c r="J10" s="99"/>
    </row>
    <row r="11" spans="1:16" s="100" customFormat="1" x14ac:dyDescent="0.25">
      <c r="A11" s="93"/>
      <c r="B11" s="94"/>
      <c r="C11" s="94"/>
      <c r="D11" s="95"/>
      <c r="E11" s="96"/>
      <c r="F11" s="97"/>
      <c r="G11" s="96"/>
      <c r="H11" s="600">
        <f t="shared" si="0"/>
        <v>0</v>
      </c>
      <c r="I11" s="98"/>
      <c r="J11" s="99"/>
    </row>
    <row r="12" spans="1:16" s="100" customFormat="1" x14ac:dyDescent="0.25">
      <c r="A12" s="93"/>
      <c r="B12" s="94"/>
      <c r="C12" s="94"/>
      <c r="D12" s="95"/>
      <c r="E12" s="96"/>
      <c r="F12" s="97"/>
      <c r="G12" s="96"/>
      <c r="H12" s="600">
        <f t="shared" si="0"/>
        <v>0</v>
      </c>
      <c r="I12" s="98"/>
      <c r="J12" s="99"/>
    </row>
    <row r="13" spans="1:16" s="100" customFormat="1" x14ac:dyDescent="0.25">
      <c r="A13" s="93"/>
      <c r="B13" s="94"/>
      <c r="C13" s="94"/>
      <c r="D13" s="95"/>
      <c r="E13" s="96"/>
      <c r="F13" s="97"/>
      <c r="G13" s="96"/>
      <c r="H13" s="600">
        <f t="shared" si="0"/>
        <v>0</v>
      </c>
      <c r="I13" s="98"/>
      <c r="J13" s="99"/>
    </row>
    <row r="14" spans="1:16" s="100" customFormat="1" x14ac:dyDescent="0.25">
      <c r="A14" s="93"/>
      <c r="B14" s="94"/>
      <c r="C14" s="94"/>
      <c r="D14" s="95"/>
      <c r="E14" s="96"/>
      <c r="F14" s="97"/>
      <c r="G14" s="96"/>
      <c r="H14" s="600">
        <f t="shared" si="0"/>
        <v>0</v>
      </c>
      <c r="I14" s="98"/>
      <c r="J14" s="99"/>
    </row>
    <row r="15" spans="1:16" s="100" customFormat="1" x14ac:dyDescent="0.25">
      <c r="A15" s="93"/>
      <c r="B15" s="94"/>
      <c r="C15" s="94"/>
      <c r="D15" s="95"/>
      <c r="E15" s="96"/>
      <c r="F15" s="97"/>
      <c r="G15" s="96"/>
      <c r="H15" s="600">
        <f t="shared" si="0"/>
        <v>0</v>
      </c>
      <c r="I15" s="98"/>
      <c r="J15" s="99"/>
    </row>
    <row r="16" spans="1:16" s="100" customFormat="1" x14ac:dyDescent="0.25">
      <c r="A16" s="93"/>
      <c r="B16" s="94"/>
      <c r="C16" s="94"/>
      <c r="D16" s="95"/>
      <c r="E16" s="96"/>
      <c r="F16" s="97"/>
      <c r="G16" s="96"/>
      <c r="H16" s="600">
        <f t="shared" si="0"/>
        <v>0</v>
      </c>
      <c r="I16" s="98"/>
      <c r="J16" s="99"/>
    </row>
    <row r="17" spans="1:13" s="100" customFormat="1" x14ac:dyDescent="0.25">
      <c r="A17" s="93"/>
      <c r="B17" s="94"/>
      <c r="C17" s="94"/>
      <c r="D17" s="95"/>
      <c r="E17" s="96"/>
      <c r="F17" s="97"/>
      <c r="G17" s="96"/>
      <c r="H17" s="600">
        <f t="shared" si="0"/>
        <v>0</v>
      </c>
      <c r="I17" s="98"/>
      <c r="J17" s="99"/>
    </row>
    <row r="18" spans="1:13" s="100" customFormat="1" x14ac:dyDescent="0.25">
      <c r="A18" s="93"/>
      <c r="B18" s="94"/>
      <c r="C18" s="94"/>
      <c r="D18" s="95"/>
      <c r="E18" s="96"/>
      <c r="F18" s="97"/>
      <c r="G18" s="96"/>
      <c r="H18" s="600">
        <f t="shared" si="0"/>
        <v>0</v>
      </c>
      <c r="I18" s="98"/>
      <c r="J18" s="99"/>
    </row>
    <row r="19" spans="1:13" s="100" customFormat="1" x14ac:dyDescent="0.25">
      <c r="A19" s="93"/>
      <c r="B19" s="94"/>
      <c r="C19" s="94"/>
      <c r="D19" s="95"/>
      <c r="E19" s="96"/>
      <c r="F19" s="97"/>
      <c r="G19" s="96"/>
      <c r="H19" s="600">
        <f t="shared" si="0"/>
        <v>0</v>
      </c>
      <c r="I19" s="98"/>
      <c r="J19" s="99"/>
    </row>
    <row r="20" spans="1:13" s="100" customFormat="1" x14ac:dyDescent="0.25">
      <c r="A20" s="93"/>
      <c r="B20" s="626"/>
      <c r="C20" s="626"/>
      <c r="D20" s="627"/>
      <c r="E20" s="628"/>
      <c r="F20" s="629"/>
      <c r="G20" s="628"/>
      <c r="H20" s="600">
        <f>ROUND(D20*F20*G20,2)</f>
        <v>0</v>
      </c>
      <c r="I20" s="102"/>
      <c r="J20" s="103"/>
    </row>
    <row r="21" spans="1:13" s="100" customFormat="1" x14ac:dyDescent="0.25">
      <c r="A21" s="93"/>
      <c r="B21" s="626"/>
      <c r="C21" s="626"/>
      <c r="D21" s="627"/>
      <c r="E21" s="628"/>
      <c r="F21" s="629"/>
      <c r="G21" s="628"/>
      <c r="H21" s="600">
        <f>ROUND(D21*F21*G21,2)</f>
        <v>0</v>
      </c>
      <c r="I21" s="102"/>
      <c r="J21" s="104"/>
    </row>
    <row r="22" spans="1:13" s="100" customFormat="1" ht="17.25" x14ac:dyDescent="0.4">
      <c r="A22" s="93"/>
      <c r="B22" s="626"/>
      <c r="C22" s="626"/>
      <c r="D22" s="627"/>
      <c r="E22" s="628"/>
      <c r="F22" s="629"/>
      <c r="G22" s="628"/>
      <c r="H22" s="615">
        <f>ROUND(D22*F22*G22,2)</f>
        <v>0</v>
      </c>
      <c r="I22" s="102"/>
      <c r="J22" s="104"/>
      <c r="L22" s="93"/>
    </row>
    <row r="23" spans="1:13" s="100" customFormat="1" x14ac:dyDescent="0.25">
      <c r="A23" s="93"/>
      <c r="B23" s="568"/>
      <c r="C23" s="568"/>
      <c r="D23" s="616"/>
      <c r="E23" s="595"/>
      <c r="F23" s="617"/>
      <c r="G23" s="599" t="s">
        <v>457</v>
      </c>
      <c r="H23" s="600">
        <f>SUM(H7:H22)</f>
        <v>0</v>
      </c>
      <c r="I23" s="102"/>
      <c r="J23" s="104" t="s">
        <v>458</v>
      </c>
    </row>
    <row r="24" spans="1:13" s="100" customFormat="1" x14ac:dyDescent="0.25">
      <c r="A24" s="93"/>
      <c r="B24" s="412"/>
      <c r="C24" s="412"/>
      <c r="D24" s="612"/>
      <c r="E24" s="613"/>
      <c r="F24" s="614"/>
      <c r="G24" s="613"/>
      <c r="H24" s="618"/>
      <c r="I24" s="98"/>
      <c r="J24" s="99"/>
    </row>
    <row r="25" spans="1:13" s="100" customFormat="1" ht="17.25" x14ac:dyDescent="0.4">
      <c r="A25" s="93"/>
      <c r="B25" s="630"/>
      <c r="C25" s="631"/>
      <c r="D25" s="627"/>
      <c r="E25" s="628"/>
      <c r="F25" s="629"/>
      <c r="G25" s="628"/>
      <c r="H25" s="586">
        <f>ROUND(D25*F25*G25,2)</f>
        <v>0</v>
      </c>
      <c r="I25" s="93"/>
    </row>
    <row r="26" spans="1:13" s="100" customFormat="1" x14ac:dyDescent="0.25">
      <c r="A26" s="93"/>
      <c r="B26" s="619"/>
      <c r="C26" s="619"/>
      <c r="D26" s="583"/>
      <c r="E26" s="607"/>
      <c r="F26" s="794" t="s">
        <v>459</v>
      </c>
      <c r="G26" s="794"/>
      <c r="H26" s="125">
        <f>SUM(H25:H25)</f>
        <v>0</v>
      </c>
      <c r="I26" s="93"/>
      <c r="J26" s="104" t="s">
        <v>460</v>
      </c>
    </row>
    <row r="27" spans="1:13" s="100" customFormat="1" x14ac:dyDescent="0.25">
      <c r="A27" s="93"/>
      <c r="B27" s="412"/>
      <c r="C27" s="412"/>
      <c r="D27" s="612"/>
      <c r="E27" s="613"/>
      <c r="F27" s="614"/>
      <c r="G27" s="613"/>
      <c r="H27" s="618"/>
      <c r="I27" s="98"/>
      <c r="J27" s="99"/>
    </row>
    <row r="28" spans="1:13" s="100" customFormat="1" x14ac:dyDescent="0.25">
      <c r="A28" s="93"/>
      <c r="B28" s="569" t="s">
        <v>564</v>
      </c>
      <c r="C28" s="570"/>
      <c r="D28" s="570"/>
      <c r="E28" s="570"/>
      <c r="F28" s="570"/>
      <c r="G28" s="570"/>
      <c r="H28" s="571"/>
      <c r="I28" s="93"/>
      <c r="J28" s="111" t="s">
        <v>462</v>
      </c>
    </row>
    <row r="29" spans="1:13" s="100" customFormat="1" ht="19.5" customHeight="1" x14ac:dyDescent="0.25">
      <c r="A29" s="93"/>
      <c r="B29" s="791"/>
      <c r="C29" s="792"/>
      <c r="D29" s="792"/>
      <c r="E29" s="792"/>
      <c r="F29" s="792"/>
      <c r="G29" s="792"/>
      <c r="H29" s="793"/>
      <c r="I29" s="93"/>
      <c r="J29" s="1"/>
    </row>
    <row r="30" spans="1:13" s="100" customFormat="1" ht="15" customHeight="1" x14ac:dyDescent="0.25">
      <c r="A30" s="93"/>
      <c r="B30" s="791"/>
      <c r="C30" s="792"/>
      <c r="D30" s="792"/>
      <c r="E30" s="792"/>
      <c r="F30" s="792"/>
      <c r="G30" s="792"/>
      <c r="H30" s="793"/>
      <c r="I30" s="93"/>
      <c r="J30" s="1"/>
      <c r="L30" s="93"/>
      <c r="M30" s="93"/>
    </row>
    <row r="31" spans="1:13" s="100" customFormat="1" ht="18" customHeight="1" x14ac:dyDescent="0.25">
      <c r="A31" s="93"/>
      <c r="B31" s="791"/>
      <c r="C31" s="792"/>
      <c r="D31" s="792"/>
      <c r="E31" s="792"/>
      <c r="F31" s="792"/>
      <c r="G31" s="792"/>
      <c r="H31" s="793"/>
      <c r="I31" s="93"/>
      <c r="J31" s="1"/>
      <c r="L31" s="93"/>
      <c r="M31" s="93"/>
    </row>
    <row r="32" spans="1:13" s="100" customFormat="1" x14ac:dyDescent="0.25">
      <c r="A32" s="93"/>
      <c r="B32" s="791"/>
      <c r="C32" s="792"/>
      <c r="D32" s="792"/>
      <c r="E32" s="792"/>
      <c r="F32" s="792"/>
      <c r="G32" s="792"/>
      <c r="H32" s="793"/>
      <c r="I32" s="93"/>
      <c r="J32" s="111"/>
      <c r="K32" s="93"/>
      <c r="L32" s="93"/>
      <c r="M32" s="93"/>
    </row>
    <row r="33" spans="1:13" x14ac:dyDescent="0.25">
      <c r="A33" s="3"/>
      <c r="B33" s="572"/>
      <c r="C33" s="573"/>
      <c r="D33" s="573"/>
      <c r="E33" s="573"/>
      <c r="F33" s="620"/>
      <c r="G33" s="114" t="s">
        <v>457</v>
      </c>
      <c r="H33" s="575">
        <f>ROUND(H23,2)</f>
        <v>0</v>
      </c>
      <c r="I33" s="3"/>
      <c r="J33" s="111" t="s">
        <v>463</v>
      </c>
      <c r="L33" s="3"/>
      <c r="M33" s="3"/>
    </row>
    <row r="34" spans="1:13" ht="11.25" customHeight="1" x14ac:dyDescent="0.25">
      <c r="A34" s="3"/>
      <c r="B34" s="371"/>
      <c r="C34" s="371"/>
      <c r="D34" s="371"/>
      <c r="E34" s="371"/>
      <c r="F34" s="371"/>
      <c r="G34" s="371"/>
      <c r="H34" s="371"/>
      <c r="I34" s="3"/>
      <c r="L34" s="3"/>
      <c r="M34" s="3"/>
    </row>
    <row r="35" spans="1:13" ht="11.25" customHeight="1" x14ac:dyDescent="0.25">
      <c r="A35" s="3"/>
      <c r="B35" s="371"/>
      <c r="C35" s="371"/>
      <c r="D35" s="371"/>
      <c r="E35" s="371"/>
      <c r="F35" s="371"/>
      <c r="G35" s="371"/>
      <c r="H35" s="371"/>
      <c r="I35" s="3"/>
      <c r="L35" s="3"/>
      <c r="M35" s="3"/>
    </row>
    <row r="36" spans="1:13" s="100" customFormat="1" x14ac:dyDescent="0.25">
      <c r="A36" s="93"/>
      <c r="B36" s="569" t="s">
        <v>565</v>
      </c>
      <c r="C36" s="576"/>
      <c r="D36" s="577"/>
      <c r="E36" s="577"/>
      <c r="F36" s="577"/>
      <c r="G36" s="577"/>
      <c r="H36" s="578"/>
      <c r="I36" s="93"/>
      <c r="J36" s="111" t="s">
        <v>462</v>
      </c>
      <c r="L36" s="93"/>
      <c r="M36" s="93"/>
    </row>
    <row r="37" spans="1:13" s="100" customFormat="1" ht="18.75" customHeight="1" x14ac:dyDescent="0.25">
      <c r="A37" s="93"/>
      <c r="B37" s="791"/>
      <c r="C37" s="792"/>
      <c r="D37" s="792"/>
      <c r="E37" s="792"/>
      <c r="F37" s="792"/>
      <c r="G37" s="792"/>
      <c r="H37" s="793"/>
      <c r="I37" s="93"/>
      <c r="L37" s="93"/>
      <c r="M37" s="93"/>
    </row>
    <row r="38" spans="1:13" s="100" customFormat="1" ht="18.75" customHeight="1" x14ac:dyDescent="0.25">
      <c r="A38" s="93"/>
      <c r="B38" s="791"/>
      <c r="C38" s="792"/>
      <c r="D38" s="792"/>
      <c r="E38" s="792"/>
      <c r="F38" s="792"/>
      <c r="G38" s="792"/>
      <c r="H38" s="793"/>
      <c r="I38" s="93"/>
      <c r="L38" s="93"/>
      <c r="M38" s="93"/>
    </row>
    <row r="39" spans="1:13" x14ac:dyDescent="0.25">
      <c r="A39" s="3"/>
      <c r="B39" s="579"/>
      <c r="C39" s="580"/>
      <c r="D39" s="580"/>
      <c r="E39" s="580"/>
      <c r="F39" s="621"/>
      <c r="G39" s="622" t="s">
        <v>459</v>
      </c>
      <c r="H39" s="575">
        <f>ROUND(H26,2)</f>
        <v>0</v>
      </c>
      <c r="I39" s="3"/>
      <c r="J39" s="111" t="s">
        <v>465</v>
      </c>
      <c r="L39" s="3"/>
      <c r="M39" s="3"/>
    </row>
    <row r="40" spans="1:13" ht="9.75" customHeight="1" x14ac:dyDescent="0.25">
      <c r="A40" s="3"/>
      <c r="B40" s="371"/>
      <c r="C40" s="371"/>
      <c r="D40" s="371"/>
      <c r="E40" s="371"/>
      <c r="F40" s="371"/>
      <c r="G40" s="371"/>
      <c r="H40" s="623"/>
      <c r="I40" s="3"/>
      <c r="L40" s="3"/>
      <c r="M40" s="3"/>
    </row>
    <row r="41" spans="1:13" ht="9.75" customHeight="1" x14ac:dyDescent="0.25">
      <c r="A41" s="3"/>
      <c r="B41" s="371"/>
      <c r="C41" s="371"/>
      <c r="D41" s="371"/>
      <c r="E41" s="371"/>
      <c r="F41" s="371"/>
      <c r="G41" s="371"/>
      <c r="H41" s="623"/>
      <c r="I41" s="3"/>
      <c r="L41" s="3"/>
      <c r="M41" s="3"/>
    </row>
    <row r="42" spans="1:13" ht="18" customHeight="1" x14ac:dyDescent="0.25">
      <c r="A42" s="3"/>
      <c r="B42" s="371"/>
      <c r="C42" s="371"/>
      <c r="D42" s="371"/>
      <c r="E42" s="371"/>
      <c r="F42" s="594"/>
      <c r="G42" s="594" t="s">
        <v>566</v>
      </c>
      <c r="H42" s="125">
        <f>+H39+H33</f>
        <v>0</v>
      </c>
      <c r="I42" s="3"/>
      <c r="J42" s="126" t="s">
        <v>467</v>
      </c>
    </row>
    <row r="43" spans="1:13" x14ac:dyDescent="0.25">
      <c r="A43" s="3"/>
      <c r="B43" s="3"/>
      <c r="C43" s="3"/>
      <c r="D43" s="3"/>
      <c r="E43" s="3"/>
      <c r="F43" s="3"/>
      <c r="G43" s="3"/>
      <c r="H43" s="3"/>
      <c r="I43" s="3"/>
    </row>
    <row r="44" spans="1:13" ht="13.5" customHeight="1" x14ac:dyDescent="0.25">
      <c r="B44" s="3"/>
      <c r="C44" s="3"/>
      <c r="D44" s="3"/>
      <c r="E44" s="3"/>
      <c r="F44" s="124"/>
      <c r="G44" s="124"/>
      <c r="H44" s="127"/>
      <c r="I44" s="3"/>
    </row>
    <row r="45" spans="1:13" x14ac:dyDescent="0.25">
      <c r="B45" s="3"/>
      <c r="C45" s="3"/>
      <c r="D45" s="3"/>
      <c r="E45" s="3"/>
      <c r="F45" s="3"/>
      <c r="G45" s="3"/>
      <c r="H45" s="3"/>
      <c r="I45" s="3"/>
    </row>
  </sheetData>
  <sheetProtection password="DBAD" sheet="1" objects="1" scenarios="1" insertRows="0"/>
  <mergeCells count="9">
    <mergeCell ref="B29:H32"/>
    <mergeCell ref="B37:H38"/>
    <mergeCell ref="F26:G26"/>
    <mergeCell ref="B1:G1"/>
    <mergeCell ref="B2:H2"/>
    <mergeCell ref="B5:B6"/>
    <mergeCell ref="C5:C6"/>
    <mergeCell ref="D5:G5"/>
    <mergeCell ref="H5:H6"/>
  </mergeCells>
  <pageMargins left="0.7" right="0.7" top="0.75" bottom="0.75" header="0.3" footer="0.3"/>
  <pageSetup scale="9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45"/>
  <sheetViews>
    <sheetView workbookViewId="0">
      <selection activeCell="F7" sqref="F7"/>
    </sheetView>
  </sheetViews>
  <sheetFormatPr defaultRowHeight="15" x14ac:dyDescent="0.25"/>
  <cols>
    <col min="1" max="1" width="2.5703125" style="1" customWidth="1"/>
    <col min="2" max="2" width="35.28515625" style="1" customWidth="1"/>
    <col min="3" max="3" width="25" style="1" customWidth="1"/>
    <col min="4" max="7" width="12.5703125" style="1" customWidth="1"/>
    <col min="8" max="8" width="15.28515625" style="1" customWidth="1"/>
    <col min="9" max="9" width="2.28515625" style="1" customWidth="1"/>
    <col min="10" max="16384" width="9.140625" style="1"/>
  </cols>
  <sheetData>
    <row r="1" spans="1:16" ht="25.5" customHeight="1" x14ac:dyDescent="0.25">
      <c r="A1" s="3"/>
      <c r="B1" s="795" t="s">
        <v>446</v>
      </c>
      <c r="C1" s="795"/>
      <c r="D1" s="795"/>
      <c r="E1" s="795"/>
      <c r="F1" s="795"/>
      <c r="G1" s="795"/>
      <c r="H1" s="3" t="str">
        <f>+'Section A'!C4</f>
        <v>Grant Number from Section A</v>
      </c>
      <c r="I1" s="87"/>
      <c r="J1" s="87"/>
      <c r="K1" s="87"/>
      <c r="L1" s="87"/>
      <c r="M1" s="87"/>
      <c r="N1" s="87"/>
      <c r="O1" s="87"/>
      <c r="P1" s="87"/>
    </row>
    <row r="2" spans="1:16" ht="67.5" customHeight="1" x14ac:dyDescent="0.25">
      <c r="A2" s="3"/>
      <c r="B2" s="796" t="s">
        <v>567</v>
      </c>
      <c r="C2" s="796"/>
      <c r="D2" s="796"/>
      <c r="E2" s="796"/>
      <c r="F2" s="796"/>
      <c r="G2" s="796"/>
      <c r="H2" s="796"/>
      <c r="I2" s="88"/>
      <c r="J2" s="88"/>
      <c r="K2" s="3"/>
    </row>
    <row r="3" spans="1:16" ht="6.75" customHeight="1" x14ac:dyDescent="0.25">
      <c r="A3" s="3"/>
      <c r="B3" s="88"/>
      <c r="C3" s="88"/>
      <c r="D3" s="88"/>
      <c r="E3" s="88"/>
      <c r="F3" s="88"/>
      <c r="G3" s="88"/>
      <c r="H3" s="88"/>
      <c r="I3" s="88"/>
      <c r="J3" s="88"/>
      <c r="K3" s="3"/>
    </row>
    <row r="4" spans="1:16" ht="6.75" customHeight="1" x14ac:dyDescent="0.25">
      <c r="A4" s="3"/>
      <c r="B4" s="6"/>
      <c r="C4" s="6"/>
      <c r="D4" s="6"/>
      <c r="E4" s="6"/>
      <c r="F4" s="6"/>
      <c r="G4" s="6"/>
      <c r="H4" s="89"/>
      <c r="I4" s="6"/>
      <c r="J4" s="5"/>
    </row>
    <row r="5" spans="1:16" x14ac:dyDescent="0.25">
      <c r="A5" s="3"/>
      <c r="B5" s="797" t="s">
        <v>448</v>
      </c>
      <c r="C5" s="797" t="s">
        <v>449</v>
      </c>
      <c r="D5" s="797" t="s">
        <v>450</v>
      </c>
      <c r="E5" s="797"/>
      <c r="F5" s="797"/>
      <c r="G5" s="797"/>
      <c r="H5" s="797" t="s">
        <v>451</v>
      </c>
      <c r="I5" s="6"/>
      <c r="J5" s="5"/>
    </row>
    <row r="6" spans="1:16" ht="25.5" x14ac:dyDescent="0.25">
      <c r="A6" s="3"/>
      <c r="B6" s="797"/>
      <c r="C6" s="797"/>
      <c r="D6" s="90" t="s">
        <v>452</v>
      </c>
      <c r="E6" s="90" t="s">
        <v>453</v>
      </c>
      <c r="F6" s="91" t="s">
        <v>454</v>
      </c>
      <c r="G6" s="91" t="s">
        <v>455</v>
      </c>
      <c r="H6" s="797"/>
      <c r="I6" s="6"/>
      <c r="J6" s="92" t="s">
        <v>456</v>
      </c>
    </row>
    <row r="7" spans="1:16" s="100" customFormat="1" x14ac:dyDescent="0.25">
      <c r="A7" s="93"/>
      <c r="B7" s="94"/>
      <c r="C7" s="94"/>
      <c r="D7" s="95">
        <v>75000</v>
      </c>
      <c r="E7" s="96" t="s">
        <v>839</v>
      </c>
      <c r="F7" s="97">
        <v>1</v>
      </c>
      <c r="G7" s="96">
        <v>2</v>
      </c>
      <c r="H7" s="600">
        <f>ROUND(D7*F7*G7,2)</f>
        <v>150000</v>
      </c>
      <c r="I7" s="98"/>
      <c r="J7" s="99"/>
    </row>
    <row r="8" spans="1:16" s="100" customFormat="1" x14ac:dyDescent="0.25">
      <c r="A8" s="93"/>
      <c r="B8" s="94"/>
      <c r="C8" s="94"/>
      <c r="D8" s="95"/>
      <c r="E8" s="96"/>
      <c r="F8" s="97"/>
      <c r="G8" s="96"/>
      <c r="H8" s="600">
        <f t="shared" ref="H8:H19" si="0">ROUND(D8*F8*G8,2)</f>
        <v>0</v>
      </c>
      <c r="I8" s="98"/>
      <c r="J8" s="99"/>
    </row>
    <row r="9" spans="1:16" s="100" customFormat="1" x14ac:dyDescent="0.25">
      <c r="A9" s="93"/>
      <c r="B9" s="94"/>
      <c r="C9" s="94"/>
      <c r="D9" s="95"/>
      <c r="E9" s="96"/>
      <c r="F9" s="97"/>
      <c r="G9" s="96"/>
      <c r="H9" s="600">
        <f t="shared" si="0"/>
        <v>0</v>
      </c>
      <c r="I9" s="98"/>
      <c r="J9" s="99"/>
    </row>
    <row r="10" spans="1:16" s="100" customFormat="1" x14ac:dyDescent="0.25">
      <c r="A10" s="93"/>
      <c r="B10" s="94"/>
      <c r="C10" s="94"/>
      <c r="D10" s="95"/>
      <c r="E10" s="96"/>
      <c r="F10" s="97"/>
      <c r="G10" s="96"/>
      <c r="H10" s="600">
        <f t="shared" si="0"/>
        <v>0</v>
      </c>
      <c r="I10" s="98"/>
      <c r="J10" s="99"/>
    </row>
    <row r="11" spans="1:16" s="100" customFormat="1" x14ac:dyDescent="0.25">
      <c r="A11" s="93"/>
      <c r="B11" s="94"/>
      <c r="C11" s="94"/>
      <c r="D11" s="95"/>
      <c r="E11" s="96"/>
      <c r="F11" s="97"/>
      <c r="G11" s="96"/>
      <c r="H11" s="600">
        <f t="shared" si="0"/>
        <v>0</v>
      </c>
      <c r="I11" s="98"/>
      <c r="J11" s="99"/>
    </row>
    <row r="12" spans="1:16" s="100" customFormat="1" x14ac:dyDescent="0.25">
      <c r="A12" s="93"/>
      <c r="B12" s="94"/>
      <c r="C12" s="94"/>
      <c r="D12" s="95"/>
      <c r="E12" s="96"/>
      <c r="F12" s="97"/>
      <c r="G12" s="96"/>
      <c r="H12" s="600">
        <f t="shared" si="0"/>
        <v>0</v>
      </c>
      <c r="I12" s="98"/>
      <c r="J12" s="99"/>
    </row>
    <row r="13" spans="1:16" s="100" customFormat="1" x14ac:dyDescent="0.25">
      <c r="A13" s="93"/>
      <c r="B13" s="94"/>
      <c r="C13" s="94"/>
      <c r="D13" s="95"/>
      <c r="E13" s="96"/>
      <c r="F13" s="97"/>
      <c r="G13" s="96"/>
      <c r="H13" s="600">
        <f t="shared" si="0"/>
        <v>0</v>
      </c>
      <c r="I13" s="98"/>
      <c r="J13" s="99"/>
    </row>
    <row r="14" spans="1:16" s="100" customFormat="1" x14ac:dyDescent="0.25">
      <c r="A14" s="93"/>
      <c r="B14" s="94"/>
      <c r="C14" s="94"/>
      <c r="D14" s="95"/>
      <c r="E14" s="96"/>
      <c r="F14" s="97"/>
      <c r="G14" s="96"/>
      <c r="H14" s="600">
        <f t="shared" si="0"/>
        <v>0</v>
      </c>
      <c r="I14" s="98"/>
      <c r="J14" s="99"/>
    </row>
    <row r="15" spans="1:16" s="100" customFormat="1" x14ac:dyDescent="0.25">
      <c r="A15" s="93"/>
      <c r="B15" s="94"/>
      <c r="C15" s="94"/>
      <c r="D15" s="95"/>
      <c r="E15" s="96"/>
      <c r="F15" s="97"/>
      <c r="G15" s="96"/>
      <c r="H15" s="600">
        <f t="shared" si="0"/>
        <v>0</v>
      </c>
      <c r="I15" s="98"/>
      <c r="J15" s="99"/>
    </row>
    <row r="16" spans="1:16" s="100" customFormat="1" x14ac:dyDescent="0.25">
      <c r="A16" s="93"/>
      <c r="B16" s="94"/>
      <c r="C16" s="94"/>
      <c r="D16" s="95"/>
      <c r="E16" s="96"/>
      <c r="F16" s="97"/>
      <c r="G16" s="96"/>
      <c r="H16" s="600">
        <f t="shared" si="0"/>
        <v>0</v>
      </c>
      <c r="I16" s="98"/>
      <c r="J16" s="99"/>
    </row>
    <row r="17" spans="1:13" s="100" customFormat="1" x14ac:dyDescent="0.25">
      <c r="A17" s="93"/>
      <c r="B17" s="94"/>
      <c r="C17" s="94"/>
      <c r="D17" s="95"/>
      <c r="E17" s="96"/>
      <c r="F17" s="97"/>
      <c r="G17" s="96"/>
      <c r="H17" s="600">
        <f t="shared" si="0"/>
        <v>0</v>
      </c>
      <c r="I17" s="98"/>
      <c r="J17" s="99"/>
    </row>
    <row r="18" spans="1:13" s="100" customFormat="1" x14ac:dyDescent="0.25">
      <c r="A18" s="93"/>
      <c r="B18" s="94"/>
      <c r="C18" s="94"/>
      <c r="D18" s="95"/>
      <c r="E18" s="96"/>
      <c r="F18" s="97"/>
      <c r="G18" s="96"/>
      <c r="H18" s="600">
        <f t="shared" si="0"/>
        <v>0</v>
      </c>
      <c r="I18" s="98"/>
      <c r="J18" s="99"/>
    </row>
    <row r="19" spans="1:13" s="100" customFormat="1" x14ac:dyDescent="0.25">
      <c r="A19" s="93"/>
      <c r="B19" s="94"/>
      <c r="C19" s="94"/>
      <c r="D19" s="95"/>
      <c r="E19" s="96"/>
      <c r="F19" s="97"/>
      <c r="G19" s="96"/>
      <c r="H19" s="600">
        <f t="shared" si="0"/>
        <v>0</v>
      </c>
      <c r="I19" s="98"/>
      <c r="J19" s="99"/>
    </row>
    <row r="20" spans="1:13" s="100" customFormat="1" x14ac:dyDescent="0.25">
      <c r="A20" s="93"/>
      <c r="B20" s="626"/>
      <c r="C20" s="626"/>
      <c r="D20" s="627"/>
      <c r="E20" s="628"/>
      <c r="F20" s="629"/>
      <c r="G20" s="628"/>
      <c r="H20" s="600">
        <f>ROUND(D20*F20*G20,2)</f>
        <v>0</v>
      </c>
      <c r="I20" s="102"/>
      <c r="J20" s="103"/>
    </row>
    <row r="21" spans="1:13" s="100" customFormat="1" x14ac:dyDescent="0.25">
      <c r="A21" s="93"/>
      <c r="B21" s="626"/>
      <c r="C21" s="626"/>
      <c r="D21" s="627"/>
      <c r="E21" s="628"/>
      <c r="F21" s="629"/>
      <c r="G21" s="628"/>
      <c r="H21" s="600">
        <f>ROUND(D21*F21*G21,2)</f>
        <v>0</v>
      </c>
      <c r="I21" s="102"/>
      <c r="J21" s="104"/>
    </row>
    <row r="22" spans="1:13" s="100" customFormat="1" ht="17.25" x14ac:dyDescent="0.4">
      <c r="A22" s="93"/>
      <c r="B22" s="626"/>
      <c r="C22" s="626"/>
      <c r="D22" s="627"/>
      <c r="E22" s="628"/>
      <c r="F22" s="629"/>
      <c r="G22" s="628"/>
      <c r="H22" s="615">
        <f>ROUND(D22*F22*G22,2)</f>
        <v>0</v>
      </c>
      <c r="I22" s="102"/>
      <c r="J22" s="104"/>
      <c r="L22" s="93"/>
    </row>
    <row r="23" spans="1:13" s="100" customFormat="1" x14ac:dyDescent="0.25">
      <c r="A23" s="93"/>
      <c r="B23" s="568"/>
      <c r="C23" s="568"/>
      <c r="D23" s="616"/>
      <c r="E23" s="595"/>
      <c r="F23" s="617"/>
      <c r="G23" s="599" t="s">
        <v>457</v>
      </c>
      <c r="H23" s="600">
        <f>SUM(H7:H22)</f>
        <v>150000</v>
      </c>
      <c r="I23" s="102"/>
      <c r="J23" s="104" t="s">
        <v>458</v>
      </c>
    </row>
    <row r="24" spans="1:13" s="100" customFormat="1" x14ac:dyDescent="0.25">
      <c r="A24" s="93"/>
      <c r="B24" s="412"/>
      <c r="C24" s="412"/>
      <c r="D24" s="612"/>
      <c r="E24" s="613"/>
      <c r="F24" s="614"/>
      <c r="G24" s="613"/>
      <c r="H24" s="618"/>
      <c r="I24" s="98"/>
      <c r="J24" s="99"/>
    </row>
    <row r="25" spans="1:13" s="100" customFormat="1" ht="17.25" x14ac:dyDescent="0.4">
      <c r="A25" s="93"/>
      <c r="B25" s="630"/>
      <c r="C25" s="631"/>
      <c r="D25" s="627"/>
      <c r="E25" s="628"/>
      <c r="F25" s="629"/>
      <c r="G25" s="628"/>
      <c r="H25" s="586">
        <f>ROUND(D25*F25*G25,2)</f>
        <v>0</v>
      </c>
      <c r="I25" s="93"/>
    </row>
    <row r="26" spans="1:13" s="100" customFormat="1" x14ac:dyDescent="0.25">
      <c r="A26" s="93"/>
      <c r="B26" s="619"/>
      <c r="C26" s="619"/>
      <c r="D26" s="583"/>
      <c r="E26" s="607"/>
      <c r="F26" s="794" t="s">
        <v>459</v>
      </c>
      <c r="G26" s="794"/>
      <c r="H26" s="125">
        <f>SUM(H25:H25)</f>
        <v>0</v>
      </c>
      <c r="I26" s="93"/>
      <c r="J26" s="104" t="s">
        <v>460</v>
      </c>
    </row>
    <row r="27" spans="1:13" s="100" customFormat="1" x14ac:dyDescent="0.25">
      <c r="A27" s="93"/>
      <c r="B27" s="412"/>
      <c r="C27" s="412"/>
      <c r="D27" s="612"/>
      <c r="E27" s="613"/>
      <c r="F27" s="614"/>
      <c r="G27" s="613"/>
      <c r="H27" s="618"/>
      <c r="I27" s="98"/>
      <c r="J27" s="99"/>
    </row>
    <row r="28" spans="1:13" s="100" customFormat="1" x14ac:dyDescent="0.25">
      <c r="A28" s="93"/>
      <c r="B28" s="569" t="s">
        <v>568</v>
      </c>
      <c r="C28" s="570"/>
      <c r="D28" s="570"/>
      <c r="E28" s="570"/>
      <c r="F28" s="570"/>
      <c r="G28" s="570"/>
      <c r="H28" s="571"/>
      <c r="I28" s="93"/>
      <c r="J28" s="111" t="s">
        <v>462</v>
      </c>
    </row>
    <row r="29" spans="1:13" s="100" customFormat="1" ht="19.5" customHeight="1" x14ac:dyDescent="0.25">
      <c r="A29" s="93"/>
      <c r="B29" s="791"/>
      <c r="C29" s="792"/>
      <c r="D29" s="792"/>
      <c r="E29" s="792"/>
      <c r="F29" s="792"/>
      <c r="G29" s="792"/>
      <c r="H29" s="793"/>
      <c r="I29" s="93"/>
      <c r="J29" s="1"/>
    </row>
    <row r="30" spans="1:13" s="100" customFormat="1" ht="15" customHeight="1" x14ac:dyDescent="0.25">
      <c r="A30" s="93"/>
      <c r="B30" s="791"/>
      <c r="C30" s="792"/>
      <c r="D30" s="792"/>
      <c r="E30" s="792"/>
      <c r="F30" s="792"/>
      <c r="G30" s="792"/>
      <c r="H30" s="793"/>
      <c r="I30" s="93"/>
      <c r="J30" s="1"/>
      <c r="L30" s="93"/>
      <c r="M30" s="93"/>
    </row>
    <row r="31" spans="1:13" s="100" customFormat="1" ht="18" customHeight="1" x14ac:dyDescent="0.25">
      <c r="A31" s="93"/>
      <c r="B31" s="791"/>
      <c r="C31" s="792"/>
      <c r="D31" s="792"/>
      <c r="E31" s="792"/>
      <c r="F31" s="792"/>
      <c r="G31" s="792"/>
      <c r="H31" s="793"/>
      <c r="I31" s="93"/>
      <c r="J31" s="1"/>
      <c r="L31" s="93"/>
      <c r="M31" s="93"/>
    </row>
    <row r="32" spans="1:13" s="100" customFormat="1" x14ac:dyDescent="0.25">
      <c r="A32" s="93"/>
      <c r="B32" s="791"/>
      <c r="C32" s="792"/>
      <c r="D32" s="792"/>
      <c r="E32" s="792"/>
      <c r="F32" s="792"/>
      <c r="G32" s="792"/>
      <c r="H32" s="793"/>
      <c r="I32" s="93"/>
      <c r="J32" s="111"/>
      <c r="K32" s="93"/>
      <c r="L32" s="93"/>
      <c r="M32" s="93"/>
    </row>
    <row r="33" spans="1:13" x14ac:dyDescent="0.25">
      <c r="A33" s="3"/>
      <c r="B33" s="572"/>
      <c r="C33" s="573"/>
      <c r="D33" s="573"/>
      <c r="E33" s="573"/>
      <c r="F33" s="620"/>
      <c r="G33" s="114" t="s">
        <v>457</v>
      </c>
      <c r="H33" s="575">
        <f>ROUND(H23,2)</f>
        <v>150000</v>
      </c>
      <c r="I33" s="3"/>
      <c r="J33" s="111" t="s">
        <v>463</v>
      </c>
      <c r="L33" s="3"/>
      <c r="M33" s="3"/>
    </row>
    <row r="34" spans="1:13" ht="11.25" customHeight="1" x14ac:dyDescent="0.25">
      <c r="A34" s="3"/>
      <c r="B34" s="371"/>
      <c r="C34" s="371"/>
      <c r="D34" s="371"/>
      <c r="E34" s="371"/>
      <c r="F34" s="371"/>
      <c r="G34" s="371"/>
      <c r="H34" s="371"/>
      <c r="I34" s="3"/>
      <c r="L34" s="3"/>
      <c r="M34" s="3"/>
    </row>
    <row r="35" spans="1:13" ht="11.25" customHeight="1" x14ac:dyDescent="0.25">
      <c r="A35" s="3"/>
      <c r="B35" s="371"/>
      <c r="C35" s="371"/>
      <c r="D35" s="371"/>
      <c r="E35" s="371"/>
      <c r="F35" s="371"/>
      <c r="G35" s="371"/>
      <c r="H35" s="371"/>
      <c r="I35" s="3"/>
      <c r="L35" s="3"/>
      <c r="M35" s="3"/>
    </row>
    <row r="36" spans="1:13" s="100" customFormat="1" x14ac:dyDescent="0.25">
      <c r="A36" s="93"/>
      <c r="B36" s="569" t="s">
        <v>569</v>
      </c>
      <c r="C36" s="576"/>
      <c r="D36" s="577"/>
      <c r="E36" s="577"/>
      <c r="F36" s="577"/>
      <c r="G36" s="577"/>
      <c r="H36" s="578"/>
      <c r="I36" s="93"/>
      <c r="J36" s="111" t="s">
        <v>462</v>
      </c>
      <c r="L36" s="93"/>
      <c r="M36" s="93"/>
    </row>
    <row r="37" spans="1:13" s="100" customFormat="1" ht="18.75" customHeight="1" x14ac:dyDescent="0.25">
      <c r="A37" s="93"/>
      <c r="B37" s="791"/>
      <c r="C37" s="792"/>
      <c r="D37" s="792"/>
      <c r="E37" s="792"/>
      <c r="F37" s="792"/>
      <c r="G37" s="792"/>
      <c r="H37" s="793"/>
      <c r="I37" s="93"/>
      <c r="L37" s="93"/>
      <c r="M37" s="93"/>
    </row>
    <row r="38" spans="1:13" s="100" customFormat="1" ht="18.75" customHeight="1" x14ac:dyDescent="0.25">
      <c r="A38" s="93"/>
      <c r="B38" s="791"/>
      <c r="C38" s="792"/>
      <c r="D38" s="792"/>
      <c r="E38" s="792"/>
      <c r="F38" s="792"/>
      <c r="G38" s="792"/>
      <c r="H38" s="793"/>
      <c r="I38" s="93"/>
      <c r="L38" s="93"/>
      <c r="M38" s="93"/>
    </row>
    <row r="39" spans="1:13" x14ac:dyDescent="0.25">
      <c r="A39" s="3"/>
      <c r="B39" s="579"/>
      <c r="C39" s="580"/>
      <c r="D39" s="580"/>
      <c r="E39" s="580"/>
      <c r="F39" s="621"/>
      <c r="G39" s="622" t="s">
        <v>459</v>
      </c>
      <c r="H39" s="575">
        <f>ROUND(H26,2)</f>
        <v>0</v>
      </c>
      <c r="I39" s="3"/>
      <c r="J39" s="111" t="s">
        <v>465</v>
      </c>
      <c r="L39" s="3"/>
      <c r="M39" s="3"/>
    </row>
    <row r="40" spans="1:13" ht="9.75" customHeight="1" x14ac:dyDescent="0.25">
      <c r="A40" s="3"/>
      <c r="B40" s="3"/>
      <c r="C40" s="3"/>
      <c r="D40" s="3"/>
      <c r="E40" s="3"/>
      <c r="F40" s="3"/>
      <c r="G40" s="3"/>
      <c r="H40" s="83"/>
      <c r="I40" s="3"/>
      <c r="L40" s="3"/>
      <c r="M40" s="3"/>
    </row>
    <row r="41" spans="1:13" ht="9.75" customHeight="1" x14ac:dyDescent="0.25">
      <c r="A41" s="3"/>
      <c r="B41" s="3"/>
      <c r="C41" s="3"/>
      <c r="D41" s="3"/>
      <c r="E41" s="3"/>
      <c r="F41" s="3"/>
      <c r="G41" s="3"/>
      <c r="H41" s="83"/>
      <c r="I41" s="3"/>
      <c r="L41" s="3"/>
      <c r="M41" s="3"/>
    </row>
    <row r="42" spans="1:13" ht="18" customHeight="1" x14ac:dyDescent="0.25">
      <c r="A42" s="3"/>
      <c r="B42" s="3"/>
      <c r="C42" s="3"/>
      <c r="D42" s="3"/>
      <c r="E42" s="3"/>
      <c r="F42" s="123"/>
      <c r="G42" s="124" t="s">
        <v>570</v>
      </c>
      <c r="H42" s="125">
        <f>+H39+H33</f>
        <v>150000</v>
      </c>
      <c r="I42" s="3"/>
      <c r="J42" s="126" t="s">
        <v>467</v>
      </c>
    </row>
    <row r="43" spans="1:13" x14ac:dyDescent="0.25">
      <c r="A43" s="3"/>
      <c r="B43" s="3"/>
      <c r="C43" s="3"/>
      <c r="D43" s="3"/>
      <c r="E43" s="3"/>
      <c r="F43" s="3"/>
      <c r="G43" s="3"/>
      <c r="H43" s="3"/>
      <c r="I43" s="3"/>
    </row>
    <row r="44" spans="1:13" ht="13.5" customHeight="1" x14ac:dyDescent="0.25">
      <c r="B44" s="3"/>
      <c r="C44" s="3"/>
      <c r="D44" s="3"/>
      <c r="E44" s="3"/>
      <c r="F44" s="124"/>
      <c r="G44" s="124"/>
      <c r="H44" s="127"/>
      <c r="I44" s="3"/>
    </row>
    <row r="45" spans="1:13" x14ac:dyDescent="0.25">
      <c r="B45" s="3"/>
      <c r="C45" s="3"/>
      <c r="D45" s="3"/>
      <c r="E45" s="3"/>
      <c r="F45" s="3"/>
      <c r="G45" s="3"/>
      <c r="H45" s="3"/>
      <c r="I45" s="3"/>
    </row>
  </sheetData>
  <sheetProtection password="DBAD" sheet="1" objects="1" scenarios="1" insertRows="0"/>
  <mergeCells count="9">
    <mergeCell ref="B29:H32"/>
    <mergeCell ref="B37:H38"/>
    <mergeCell ref="F26:G26"/>
    <mergeCell ref="B1:G1"/>
    <mergeCell ref="B2:H2"/>
    <mergeCell ref="B5:B6"/>
    <mergeCell ref="C5:C6"/>
    <mergeCell ref="D5:G5"/>
    <mergeCell ref="H5:H6"/>
  </mergeCells>
  <pageMargins left="0.7" right="0.7" top="0.75" bottom="0.75" header="0.3" footer="0.3"/>
  <pageSetup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45"/>
  <sheetViews>
    <sheetView zoomScaleNormal="100" workbookViewId="0">
      <selection activeCell="I7" sqref="I7"/>
    </sheetView>
  </sheetViews>
  <sheetFormatPr defaultRowHeight="15" x14ac:dyDescent="0.25"/>
  <cols>
    <col min="1" max="1" width="2.5703125" style="1" customWidth="1"/>
    <col min="2" max="2" width="35.28515625" style="1" customWidth="1"/>
    <col min="3" max="3" width="25" style="1" customWidth="1"/>
    <col min="4" max="7" width="12.5703125" style="1" customWidth="1"/>
    <col min="8" max="8" width="15.28515625" style="1" customWidth="1"/>
    <col min="9" max="9" width="2.28515625" style="1" customWidth="1"/>
    <col min="10" max="16384" width="9.140625" style="1"/>
  </cols>
  <sheetData>
    <row r="1" spans="1:16" ht="25.5" customHeight="1" x14ac:dyDescent="0.25">
      <c r="A1" s="3"/>
      <c r="B1" s="795" t="s">
        <v>446</v>
      </c>
      <c r="C1" s="795"/>
      <c r="D1" s="795"/>
      <c r="E1" s="795"/>
      <c r="F1" s="795"/>
      <c r="G1" s="795"/>
      <c r="H1" s="3" t="str">
        <f>+'Section A'!C4</f>
        <v>Grant Number from Section A</v>
      </c>
      <c r="I1" s="87"/>
      <c r="J1" s="87"/>
      <c r="K1" s="87"/>
      <c r="L1" s="87"/>
      <c r="M1" s="87"/>
      <c r="N1" s="87"/>
      <c r="O1" s="87"/>
      <c r="P1" s="87"/>
    </row>
    <row r="2" spans="1:16" ht="67.5" customHeight="1" x14ac:dyDescent="0.25">
      <c r="A2" s="3"/>
      <c r="B2" s="796" t="s">
        <v>571</v>
      </c>
      <c r="C2" s="796"/>
      <c r="D2" s="796"/>
      <c r="E2" s="796"/>
      <c r="F2" s="796"/>
      <c r="G2" s="796"/>
      <c r="H2" s="796"/>
      <c r="I2" s="88"/>
      <c r="J2" s="88"/>
      <c r="K2" s="3"/>
    </row>
    <row r="3" spans="1:16" ht="6.75" customHeight="1" x14ac:dyDescent="0.25">
      <c r="A3" s="3"/>
      <c r="B3" s="88"/>
      <c r="C3" s="88"/>
      <c r="D3" s="88"/>
      <c r="E3" s="88"/>
      <c r="F3" s="88"/>
      <c r="G3" s="88"/>
      <c r="H3" s="88"/>
      <c r="I3" s="88"/>
      <c r="J3" s="88"/>
      <c r="K3" s="3"/>
    </row>
    <row r="4" spans="1:16" ht="6.75" customHeight="1" x14ac:dyDescent="0.25">
      <c r="A4" s="3"/>
      <c r="B4" s="6"/>
      <c r="C4" s="6"/>
      <c r="D4" s="6"/>
      <c r="E4" s="6"/>
      <c r="F4" s="6"/>
      <c r="G4" s="6"/>
      <c r="H4" s="89"/>
      <c r="I4" s="6"/>
      <c r="J4" s="5"/>
    </row>
    <row r="5" spans="1:16" x14ac:dyDescent="0.25">
      <c r="A5" s="3"/>
      <c r="B5" s="797" t="s">
        <v>448</v>
      </c>
      <c r="C5" s="797" t="s">
        <v>449</v>
      </c>
      <c r="D5" s="797" t="s">
        <v>450</v>
      </c>
      <c r="E5" s="797"/>
      <c r="F5" s="797"/>
      <c r="G5" s="797"/>
      <c r="H5" s="797" t="s">
        <v>451</v>
      </c>
      <c r="I5" s="6"/>
      <c r="J5" s="5"/>
    </row>
    <row r="6" spans="1:16" ht="25.5" x14ac:dyDescent="0.25">
      <c r="A6" s="3"/>
      <c r="B6" s="797"/>
      <c r="C6" s="797"/>
      <c r="D6" s="90" t="s">
        <v>452</v>
      </c>
      <c r="E6" s="90" t="s">
        <v>453</v>
      </c>
      <c r="F6" s="91" t="s">
        <v>454</v>
      </c>
      <c r="G6" s="91" t="s">
        <v>455</v>
      </c>
      <c r="H6" s="797"/>
      <c r="I6" s="6"/>
      <c r="J6" s="92" t="s">
        <v>456</v>
      </c>
    </row>
    <row r="7" spans="1:16" s="100" customFormat="1" x14ac:dyDescent="0.25">
      <c r="A7" s="93"/>
      <c r="B7" s="94"/>
      <c r="C7" s="94"/>
      <c r="D7" s="95">
        <v>75000</v>
      </c>
      <c r="E7" s="96" t="s">
        <v>840</v>
      </c>
      <c r="F7" s="97">
        <v>1</v>
      </c>
      <c r="G7" s="96">
        <v>2</v>
      </c>
      <c r="H7" s="600">
        <f>ROUND(D7*F7*G7,2)</f>
        <v>150000</v>
      </c>
      <c r="I7" s="98"/>
      <c r="J7" s="99"/>
    </row>
    <row r="8" spans="1:16" s="100" customFormat="1" x14ac:dyDescent="0.25">
      <c r="A8" s="93"/>
      <c r="B8" s="94"/>
      <c r="C8" s="94"/>
      <c r="D8" s="95"/>
      <c r="E8" s="96"/>
      <c r="F8" s="97"/>
      <c r="G8" s="96"/>
      <c r="H8" s="600">
        <f t="shared" ref="H8:H20" si="0">ROUND(D8*F8*G8,2)</f>
        <v>0</v>
      </c>
      <c r="I8" s="98"/>
      <c r="J8" s="99"/>
    </row>
    <row r="9" spans="1:16" s="100" customFormat="1" x14ac:dyDescent="0.25">
      <c r="A9" s="93"/>
      <c r="B9" s="94"/>
      <c r="C9" s="94"/>
      <c r="D9" s="95"/>
      <c r="E9" s="96"/>
      <c r="F9" s="97"/>
      <c r="G9" s="96"/>
      <c r="H9" s="600">
        <f t="shared" si="0"/>
        <v>0</v>
      </c>
      <c r="I9" s="98"/>
      <c r="J9" s="99"/>
    </row>
    <row r="10" spans="1:16" s="100" customFormat="1" x14ac:dyDescent="0.25">
      <c r="A10" s="93"/>
      <c r="B10" s="94"/>
      <c r="C10" s="94"/>
      <c r="D10" s="95"/>
      <c r="E10" s="96"/>
      <c r="F10" s="97"/>
      <c r="G10" s="96"/>
      <c r="H10" s="600">
        <f t="shared" si="0"/>
        <v>0</v>
      </c>
      <c r="I10" s="98"/>
      <c r="J10" s="99"/>
    </row>
    <row r="11" spans="1:16" s="100" customFormat="1" x14ac:dyDescent="0.25">
      <c r="A11" s="93"/>
      <c r="B11" s="94"/>
      <c r="C11" s="94"/>
      <c r="D11" s="95"/>
      <c r="E11" s="96"/>
      <c r="F11" s="97"/>
      <c r="G11" s="96"/>
      <c r="H11" s="600">
        <f t="shared" si="0"/>
        <v>0</v>
      </c>
      <c r="I11" s="98"/>
      <c r="J11" s="99"/>
    </row>
    <row r="12" spans="1:16" s="100" customFormat="1" x14ac:dyDescent="0.25">
      <c r="A12" s="93"/>
      <c r="B12" s="94"/>
      <c r="C12" s="94"/>
      <c r="D12" s="95"/>
      <c r="E12" s="96"/>
      <c r="F12" s="97"/>
      <c r="G12" s="96"/>
      <c r="H12" s="600">
        <f t="shared" si="0"/>
        <v>0</v>
      </c>
      <c r="I12" s="98"/>
      <c r="J12" s="99"/>
    </row>
    <row r="13" spans="1:16" s="100" customFormat="1" x14ac:dyDescent="0.25">
      <c r="A13" s="93"/>
      <c r="B13" s="94"/>
      <c r="C13" s="94"/>
      <c r="D13" s="95"/>
      <c r="E13" s="96"/>
      <c r="F13" s="97"/>
      <c r="G13" s="96"/>
      <c r="H13" s="600">
        <f t="shared" si="0"/>
        <v>0</v>
      </c>
      <c r="I13" s="98"/>
      <c r="J13" s="99"/>
    </row>
    <row r="14" spans="1:16" s="100" customFormat="1" x14ac:dyDescent="0.25">
      <c r="A14" s="93"/>
      <c r="B14" s="94"/>
      <c r="C14" s="94"/>
      <c r="D14" s="95"/>
      <c r="E14" s="96"/>
      <c r="F14" s="97"/>
      <c r="G14" s="96"/>
      <c r="H14" s="600">
        <f t="shared" si="0"/>
        <v>0</v>
      </c>
      <c r="I14" s="98"/>
      <c r="J14" s="99"/>
    </row>
    <row r="15" spans="1:16" s="100" customFormat="1" x14ac:dyDescent="0.25">
      <c r="A15" s="93"/>
      <c r="B15" s="94"/>
      <c r="C15" s="94"/>
      <c r="D15" s="95"/>
      <c r="E15" s="96"/>
      <c r="F15" s="97"/>
      <c r="G15" s="96"/>
      <c r="H15" s="600">
        <f t="shared" si="0"/>
        <v>0</v>
      </c>
      <c r="I15" s="98"/>
      <c r="J15" s="99"/>
    </row>
    <row r="16" spans="1:16" s="100" customFormat="1" x14ac:dyDescent="0.25">
      <c r="A16" s="93"/>
      <c r="B16" s="94"/>
      <c r="C16" s="94"/>
      <c r="D16" s="95"/>
      <c r="E16" s="96"/>
      <c r="F16" s="97"/>
      <c r="G16" s="96"/>
      <c r="H16" s="600">
        <f t="shared" si="0"/>
        <v>0</v>
      </c>
      <c r="I16" s="98"/>
      <c r="J16" s="99"/>
    </row>
    <row r="17" spans="1:13" s="100" customFormat="1" x14ac:dyDescent="0.25">
      <c r="A17" s="93"/>
      <c r="B17" s="94"/>
      <c r="C17" s="94"/>
      <c r="D17" s="95"/>
      <c r="E17" s="96"/>
      <c r="F17" s="97"/>
      <c r="G17" s="96"/>
      <c r="H17" s="600">
        <f t="shared" si="0"/>
        <v>0</v>
      </c>
      <c r="I17" s="98"/>
      <c r="J17" s="99"/>
    </row>
    <row r="18" spans="1:13" s="100" customFormat="1" x14ac:dyDescent="0.25">
      <c r="A18" s="93"/>
      <c r="B18" s="94"/>
      <c r="C18" s="94"/>
      <c r="D18" s="95"/>
      <c r="E18" s="96"/>
      <c r="F18" s="97"/>
      <c r="G18" s="96"/>
      <c r="H18" s="600">
        <f t="shared" si="0"/>
        <v>0</v>
      </c>
      <c r="I18" s="98"/>
      <c r="J18" s="99"/>
    </row>
    <row r="19" spans="1:13" s="100" customFormat="1" x14ac:dyDescent="0.25">
      <c r="A19" s="93"/>
      <c r="B19" s="94"/>
      <c r="C19" s="94"/>
      <c r="D19" s="95"/>
      <c r="E19" s="96"/>
      <c r="F19" s="97"/>
      <c r="G19" s="96"/>
      <c r="H19" s="600">
        <f t="shared" si="0"/>
        <v>0</v>
      </c>
      <c r="I19" s="98"/>
      <c r="J19" s="99"/>
    </row>
    <row r="20" spans="1:13" s="100" customFormat="1" x14ac:dyDescent="0.25">
      <c r="A20" s="93"/>
      <c r="B20" s="626"/>
      <c r="C20" s="626"/>
      <c r="D20" s="627"/>
      <c r="E20" s="628"/>
      <c r="F20" s="629"/>
      <c r="G20" s="628"/>
      <c r="H20" s="600">
        <f t="shared" si="0"/>
        <v>0</v>
      </c>
      <c r="I20" s="102"/>
      <c r="J20" s="103"/>
    </row>
    <row r="21" spans="1:13" s="100" customFormat="1" x14ac:dyDescent="0.25">
      <c r="A21" s="93"/>
      <c r="B21" s="626"/>
      <c r="C21" s="626"/>
      <c r="D21" s="627"/>
      <c r="E21" s="628"/>
      <c r="F21" s="629"/>
      <c r="G21" s="628"/>
      <c r="H21" s="600">
        <f>ROUND(D21*F21*G21,2)</f>
        <v>0</v>
      </c>
      <c r="I21" s="102"/>
      <c r="J21" s="104"/>
    </row>
    <row r="22" spans="1:13" s="100" customFormat="1" ht="17.25" x14ac:dyDescent="0.4">
      <c r="A22" s="93"/>
      <c r="B22" s="626"/>
      <c r="C22" s="626"/>
      <c r="D22" s="627"/>
      <c r="E22" s="628"/>
      <c r="F22" s="629"/>
      <c r="G22" s="628"/>
      <c r="H22" s="615">
        <f>ROUND(D22*F22*G22,2)</f>
        <v>0</v>
      </c>
      <c r="I22" s="102"/>
      <c r="J22" s="104"/>
      <c r="L22" s="93"/>
    </row>
    <row r="23" spans="1:13" s="100" customFormat="1" x14ac:dyDescent="0.25">
      <c r="A23" s="93"/>
      <c r="B23" s="568"/>
      <c r="C23" s="568"/>
      <c r="D23" s="616"/>
      <c r="E23" s="595"/>
      <c r="F23" s="617"/>
      <c r="G23" s="599" t="s">
        <v>457</v>
      </c>
      <c r="H23" s="600">
        <f>SUM(H7:H22)</f>
        <v>150000</v>
      </c>
      <c r="I23" s="102"/>
      <c r="J23" s="104" t="s">
        <v>458</v>
      </c>
    </row>
    <row r="24" spans="1:13" s="100" customFormat="1" x14ac:dyDescent="0.25">
      <c r="A24" s="93"/>
      <c r="B24" s="412"/>
      <c r="C24" s="412"/>
      <c r="D24" s="612"/>
      <c r="E24" s="613"/>
      <c r="F24" s="614"/>
      <c r="G24" s="613"/>
      <c r="H24" s="618"/>
      <c r="I24" s="98"/>
      <c r="J24" s="99"/>
    </row>
    <row r="25" spans="1:13" s="100" customFormat="1" ht="17.25" x14ac:dyDescent="0.4">
      <c r="A25" s="93"/>
      <c r="B25" s="630"/>
      <c r="C25" s="631"/>
      <c r="D25" s="627"/>
      <c r="E25" s="628"/>
      <c r="F25" s="629"/>
      <c r="G25" s="628"/>
      <c r="H25" s="586">
        <f>ROUND(D25*F25*G25,2)</f>
        <v>0</v>
      </c>
      <c r="I25" s="93"/>
    </row>
    <row r="26" spans="1:13" s="100" customFormat="1" x14ac:dyDescent="0.25">
      <c r="A26" s="93"/>
      <c r="B26" s="619"/>
      <c r="C26" s="619"/>
      <c r="D26" s="583"/>
      <c r="E26" s="607"/>
      <c r="F26" s="794" t="s">
        <v>459</v>
      </c>
      <c r="G26" s="794"/>
      <c r="H26" s="125">
        <f>SUM(H25:H25)</f>
        <v>0</v>
      </c>
      <c r="I26" s="93"/>
      <c r="J26" s="104" t="s">
        <v>460</v>
      </c>
    </row>
    <row r="27" spans="1:13" s="100" customFormat="1" x14ac:dyDescent="0.25">
      <c r="A27" s="93"/>
      <c r="B27" s="412"/>
      <c r="C27" s="412"/>
      <c r="D27" s="612"/>
      <c r="E27" s="613"/>
      <c r="F27" s="614"/>
      <c r="G27" s="613"/>
      <c r="H27" s="618"/>
      <c r="I27" s="98"/>
      <c r="J27" s="99"/>
    </row>
    <row r="28" spans="1:13" s="100" customFormat="1" x14ac:dyDescent="0.25">
      <c r="A28" s="93"/>
      <c r="B28" s="569" t="s">
        <v>572</v>
      </c>
      <c r="C28" s="570"/>
      <c r="D28" s="570"/>
      <c r="E28" s="570"/>
      <c r="F28" s="570"/>
      <c r="G28" s="570"/>
      <c r="H28" s="571"/>
      <c r="I28" s="93"/>
      <c r="J28" s="111" t="s">
        <v>462</v>
      </c>
    </row>
    <row r="29" spans="1:13" s="100" customFormat="1" ht="19.5" customHeight="1" x14ac:dyDescent="0.25">
      <c r="A29" s="93"/>
      <c r="B29" s="791"/>
      <c r="C29" s="792"/>
      <c r="D29" s="792"/>
      <c r="E29" s="792"/>
      <c r="F29" s="792"/>
      <c r="G29" s="792"/>
      <c r="H29" s="793"/>
      <c r="I29" s="93"/>
      <c r="J29" s="1"/>
    </row>
    <row r="30" spans="1:13" s="100" customFormat="1" ht="15" customHeight="1" x14ac:dyDescent="0.25">
      <c r="A30" s="93"/>
      <c r="B30" s="791"/>
      <c r="C30" s="792"/>
      <c r="D30" s="792"/>
      <c r="E30" s="792"/>
      <c r="F30" s="792"/>
      <c r="G30" s="792"/>
      <c r="H30" s="793"/>
      <c r="I30" s="93"/>
      <c r="J30" s="1"/>
      <c r="L30" s="93"/>
      <c r="M30" s="93"/>
    </row>
    <row r="31" spans="1:13" s="100" customFormat="1" ht="18" customHeight="1" x14ac:dyDescent="0.25">
      <c r="A31" s="93"/>
      <c r="B31" s="791"/>
      <c r="C31" s="792"/>
      <c r="D31" s="792"/>
      <c r="E31" s="792"/>
      <c r="F31" s="792"/>
      <c r="G31" s="792"/>
      <c r="H31" s="793"/>
      <c r="I31" s="93"/>
      <c r="J31" s="1"/>
      <c r="L31" s="93"/>
      <c r="M31" s="93"/>
    </row>
    <row r="32" spans="1:13" s="100" customFormat="1" x14ac:dyDescent="0.25">
      <c r="A32" s="93"/>
      <c r="B32" s="791"/>
      <c r="C32" s="792"/>
      <c r="D32" s="792"/>
      <c r="E32" s="792"/>
      <c r="F32" s="792"/>
      <c r="G32" s="792"/>
      <c r="H32" s="793"/>
      <c r="I32" s="93"/>
      <c r="J32" s="111"/>
      <c r="K32" s="93"/>
      <c r="L32" s="93"/>
      <c r="M32" s="93"/>
    </row>
    <row r="33" spans="1:13" x14ac:dyDescent="0.25">
      <c r="A33" s="3"/>
      <c r="B33" s="572"/>
      <c r="C33" s="573"/>
      <c r="D33" s="573"/>
      <c r="E33" s="573"/>
      <c r="F33" s="620"/>
      <c r="G33" s="114" t="s">
        <v>457</v>
      </c>
      <c r="H33" s="575">
        <f>ROUND(H23,2)</f>
        <v>150000</v>
      </c>
      <c r="I33" s="3"/>
      <c r="J33" s="111" t="s">
        <v>463</v>
      </c>
      <c r="L33" s="3"/>
      <c r="M33" s="3"/>
    </row>
    <row r="34" spans="1:13" ht="11.25" customHeight="1" x14ac:dyDescent="0.25">
      <c r="A34" s="3"/>
      <c r="B34" s="371"/>
      <c r="C34" s="371"/>
      <c r="D34" s="371"/>
      <c r="E34" s="371"/>
      <c r="F34" s="371"/>
      <c r="G34" s="371"/>
      <c r="H34" s="371"/>
      <c r="I34" s="3"/>
      <c r="L34" s="3"/>
      <c r="M34" s="3"/>
    </row>
    <row r="35" spans="1:13" ht="11.25" customHeight="1" x14ac:dyDescent="0.25">
      <c r="A35" s="3"/>
      <c r="B35" s="371"/>
      <c r="C35" s="371"/>
      <c r="D35" s="371"/>
      <c r="E35" s="371"/>
      <c r="F35" s="371"/>
      <c r="G35" s="371"/>
      <c r="H35" s="371"/>
      <c r="I35" s="3"/>
      <c r="L35" s="3"/>
      <c r="M35" s="3"/>
    </row>
    <row r="36" spans="1:13" s="100" customFormat="1" x14ac:dyDescent="0.25">
      <c r="A36" s="93"/>
      <c r="B36" s="569" t="s">
        <v>573</v>
      </c>
      <c r="C36" s="576"/>
      <c r="D36" s="577"/>
      <c r="E36" s="577"/>
      <c r="F36" s="577"/>
      <c r="G36" s="577"/>
      <c r="H36" s="578"/>
      <c r="I36" s="93"/>
      <c r="J36" s="111" t="s">
        <v>462</v>
      </c>
      <c r="L36" s="93"/>
      <c r="M36" s="93"/>
    </row>
    <row r="37" spans="1:13" s="100" customFormat="1" ht="18.75" customHeight="1" x14ac:dyDescent="0.25">
      <c r="A37" s="93"/>
      <c r="B37" s="791"/>
      <c r="C37" s="792"/>
      <c r="D37" s="792"/>
      <c r="E37" s="792"/>
      <c r="F37" s="792"/>
      <c r="G37" s="792"/>
      <c r="H37" s="793"/>
      <c r="I37" s="93"/>
      <c r="L37" s="93"/>
      <c r="M37" s="93"/>
    </row>
    <row r="38" spans="1:13" s="100" customFormat="1" ht="18.75" customHeight="1" x14ac:dyDescent="0.25">
      <c r="A38" s="93"/>
      <c r="B38" s="791"/>
      <c r="C38" s="792"/>
      <c r="D38" s="792"/>
      <c r="E38" s="792"/>
      <c r="F38" s="792"/>
      <c r="G38" s="792"/>
      <c r="H38" s="793"/>
      <c r="I38" s="93"/>
      <c r="L38" s="93"/>
      <c r="M38" s="93"/>
    </row>
    <row r="39" spans="1:13" x14ac:dyDescent="0.25">
      <c r="A39" s="3"/>
      <c r="B39" s="579"/>
      <c r="C39" s="580"/>
      <c r="D39" s="580"/>
      <c r="E39" s="580"/>
      <c r="F39" s="621"/>
      <c r="G39" s="622" t="s">
        <v>459</v>
      </c>
      <c r="H39" s="575">
        <f>ROUND(H26,2)</f>
        <v>0</v>
      </c>
      <c r="I39" s="3"/>
      <c r="J39" s="111" t="s">
        <v>465</v>
      </c>
      <c r="L39" s="3"/>
      <c r="M39" s="3"/>
    </row>
    <row r="40" spans="1:13" ht="9.75" customHeight="1" x14ac:dyDescent="0.25">
      <c r="A40" s="3"/>
      <c r="B40" s="371"/>
      <c r="C40" s="371"/>
      <c r="D40" s="371"/>
      <c r="E40" s="371"/>
      <c r="F40" s="371"/>
      <c r="G40" s="371"/>
      <c r="H40" s="623"/>
      <c r="I40" s="3"/>
      <c r="L40" s="3"/>
      <c r="M40" s="3"/>
    </row>
    <row r="41" spans="1:13" ht="9.75" customHeight="1" x14ac:dyDescent="0.25">
      <c r="A41" s="3"/>
      <c r="B41" s="371"/>
      <c r="C41" s="371"/>
      <c r="D41" s="371"/>
      <c r="E41" s="371"/>
      <c r="F41" s="371"/>
      <c r="G41" s="371"/>
      <c r="H41" s="623"/>
      <c r="I41" s="3"/>
      <c r="L41" s="3"/>
      <c r="M41" s="3"/>
    </row>
    <row r="42" spans="1:13" ht="18" customHeight="1" x14ac:dyDescent="0.25">
      <c r="A42" s="3"/>
      <c r="B42" s="371"/>
      <c r="C42" s="371"/>
      <c r="D42" s="371"/>
      <c r="E42" s="371"/>
      <c r="F42" s="593"/>
      <c r="G42" s="594" t="s">
        <v>574</v>
      </c>
      <c r="H42" s="125">
        <f>+H39+H33</f>
        <v>150000</v>
      </c>
      <c r="I42" s="3"/>
      <c r="J42" s="126" t="s">
        <v>467</v>
      </c>
    </row>
    <row r="43" spans="1:13" x14ac:dyDescent="0.25">
      <c r="A43" s="3"/>
      <c r="B43" s="3"/>
      <c r="C43" s="3"/>
      <c r="D43" s="3"/>
      <c r="E43" s="3"/>
      <c r="F43" s="3"/>
      <c r="G43" s="3"/>
      <c r="H43" s="3"/>
      <c r="I43" s="3"/>
    </row>
    <row r="44" spans="1:13" ht="13.5" customHeight="1" x14ac:dyDescent="0.25">
      <c r="B44" s="3"/>
      <c r="C44" s="3"/>
      <c r="D44" s="3"/>
      <c r="E44" s="3"/>
      <c r="F44" s="124"/>
      <c r="G44" s="124"/>
      <c r="H44" s="127"/>
      <c r="I44" s="3"/>
    </row>
    <row r="45" spans="1:13" x14ac:dyDescent="0.25">
      <c r="B45" s="3"/>
      <c r="C45" s="3"/>
      <c r="D45" s="3"/>
      <c r="E45" s="3"/>
      <c r="F45" s="3"/>
      <c r="G45" s="3"/>
      <c r="H45" s="3"/>
      <c r="I45" s="3"/>
    </row>
  </sheetData>
  <sheetProtection password="DBAD" sheet="1" objects="1" scenarios="1" insertRows="0"/>
  <mergeCells count="9">
    <mergeCell ref="B29:H32"/>
    <mergeCell ref="B37:H38"/>
    <mergeCell ref="F26:G26"/>
    <mergeCell ref="B1:G1"/>
    <mergeCell ref="B2:H2"/>
    <mergeCell ref="B5:B6"/>
    <mergeCell ref="C5:C6"/>
    <mergeCell ref="D5:G5"/>
    <mergeCell ref="H5:H6"/>
  </mergeCells>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45"/>
  <sheetViews>
    <sheetView workbookViewId="0">
      <selection activeCell="I7" sqref="I7"/>
    </sheetView>
  </sheetViews>
  <sheetFormatPr defaultRowHeight="15" x14ac:dyDescent="0.25"/>
  <cols>
    <col min="1" max="1" width="2.5703125" style="1" customWidth="1"/>
    <col min="2" max="2" width="35.28515625" style="1" customWidth="1"/>
    <col min="3" max="3" width="25" style="1" customWidth="1"/>
    <col min="4" max="7" width="12.5703125" style="1" customWidth="1"/>
    <col min="8" max="8" width="15.28515625" style="1" customWidth="1"/>
    <col min="9" max="9" width="2.28515625" style="1" customWidth="1"/>
    <col min="10" max="16384" width="9.140625" style="1"/>
  </cols>
  <sheetData>
    <row r="1" spans="1:16" ht="25.5" customHeight="1" x14ac:dyDescent="0.25">
      <c r="A1" s="3"/>
      <c r="B1" s="795" t="s">
        <v>446</v>
      </c>
      <c r="C1" s="795"/>
      <c r="D1" s="795"/>
      <c r="E1" s="795"/>
      <c r="F1" s="795"/>
      <c r="G1" s="795"/>
      <c r="H1" s="3" t="str">
        <f>+'Section A'!C4</f>
        <v>Grant Number from Section A</v>
      </c>
      <c r="I1" s="87"/>
      <c r="J1" s="87"/>
      <c r="K1" s="87"/>
      <c r="L1" s="87"/>
      <c r="M1" s="87"/>
      <c r="N1" s="87"/>
      <c r="O1" s="87"/>
      <c r="P1" s="87"/>
    </row>
    <row r="2" spans="1:16" ht="67.5" customHeight="1" x14ac:dyDescent="0.25">
      <c r="A2" s="3"/>
      <c r="B2" s="796" t="s">
        <v>575</v>
      </c>
      <c r="C2" s="796"/>
      <c r="D2" s="796"/>
      <c r="E2" s="796"/>
      <c r="F2" s="796"/>
      <c r="G2" s="796"/>
      <c r="H2" s="796"/>
      <c r="I2" s="88"/>
      <c r="J2" s="88"/>
      <c r="K2" s="3"/>
    </row>
    <row r="3" spans="1:16" ht="6.75" customHeight="1" x14ac:dyDescent="0.25">
      <c r="A3" s="3"/>
      <c r="B3" s="88"/>
      <c r="C3" s="88"/>
      <c r="D3" s="88"/>
      <c r="E3" s="88"/>
      <c r="F3" s="88"/>
      <c r="G3" s="88"/>
      <c r="H3" s="88"/>
      <c r="I3" s="88"/>
      <c r="J3" s="88"/>
      <c r="K3" s="3"/>
    </row>
    <row r="4" spans="1:16" ht="6.75" customHeight="1" x14ac:dyDescent="0.25">
      <c r="A4" s="3"/>
      <c r="B4" s="6"/>
      <c r="C4" s="6"/>
      <c r="D4" s="6"/>
      <c r="E4" s="6"/>
      <c r="F4" s="6"/>
      <c r="G4" s="6"/>
      <c r="H4" s="89"/>
      <c r="I4" s="6"/>
      <c r="J4" s="5"/>
    </row>
    <row r="5" spans="1:16" x14ac:dyDescent="0.25">
      <c r="A5" s="3"/>
      <c r="B5" s="797" t="s">
        <v>448</v>
      </c>
      <c r="C5" s="797" t="s">
        <v>449</v>
      </c>
      <c r="D5" s="797" t="s">
        <v>450</v>
      </c>
      <c r="E5" s="797"/>
      <c r="F5" s="797"/>
      <c r="G5" s="797"/>
      <c r="H5" s="797" t="s">
        <v>451</v>
      </c>
      <c r="I5" s="6"/>
      <c r="J5" s="5"/>
    </row>
    <row r="6" spans="1:16" ht="25.5" x14ac:dyDescent="0.25">
      <c r="A6" s="3"/>
      <c r="B6" s="797"/>
      <c r="C6" s="797"/>
      <c r="D6" s="90" t="s">
        <v>452</v>
      </c>
      <c r="E6" s="90" t="s">
        <v>453</v>
      </c>
      <c r="F6" s="91" t="s">
        <v>454</v>
      </c>
      <c r="G6" s="91" t="s">
        <v>455</v>
      </c>
      <c r="H6" s="797"/>
      <c r="I6" s="6"/>
      <c r="J6" s="92" t="s">
        <v>456</v>
      </c>
    </row>
    <row r="7" spans="1:16" s="100" customFormat="1" x14ac:dyDescent="0.25">
      <c r="A7" s="93"/>
      <c r="B7" s="94"/>
      <c r="C7" s="94"/>
      <c r="D7" s="95">
        <v>75000</v>
      </c>
      <c r="E7" s="96" t="s">
        <v>840</v>
      </c>
      <c r="F7" s="97">
        <v>1</v>
      </c>
      <c r="G7" s="96">
        <v>2</v>
      </c>
      <c r="H7" s="600">
        <f>ROUND(D7*F7*G7,2)</f>
        <v>150000</v>
      </c>
      <c r="I7" s="98"/>
      <c r="J7" s="99"/>
    </row>
    <row r="8" spans="1:16" s="100" customFormat="1" x14ac:dyDescent="0.25">
      <c r="A8" s="93"/>
      <c r="B8" s="94"/>
      <c r="C8" s="94"/>
      <c r="D8" s="95"/>
      <c r="E8" s="96"/>
      <c r="F8" s="97"/>
      <c r="G8" s="96"/>
      <c r="H8" s="600">
        <f t="shared" ref="H8:H20" si="0">ROUND(D8*F8*G8,2)</f>
        <v>0</v>
      </c>
      <c r="I8" s="98"/>
      <c r="J8" s="99"/>
    </row>
    <row r="9" spans="1:16" s="100" customFormat="1" x14ac:dyDescent="0.25">
      <c r="A9" s="93"/>
      <c r="B9" s="94"/>
      <c r="C9" s="94"/>
      <c r="D9" s="95"/>
      <c r="E9" s="96"/>
      <c r="F9" s="97"/>
      <c r="G9" s="96"/>
      <c r="H9" s="600">
        <f t="shared" si="0"/>
        <v>0</v>
      </c>
      <c r="I9" s="98"/>
      <c r="J9" s="99"/>
    </row>
    <row r="10" spans="1:16" s="100" customFormat="1" x14ac:dyDescent="0.25">
      <c r="A10" s="93"/>
      <c r="B10" s="94"/>
      <c r="C10" s="94"/>
      <c r="D10" s="95"/>
      <c r="E10" s="96"/>
      <c r="F10" s="97"/>
      <c r="G10" s="96"/>
      <c r="H10" s="600">
        <f t="shared" si="0"/>
        <v>0</v>
      </c>
      <c r="I10" s="98"/>
      <c r="J10" s="99"/>
    </row>
    <row r="11" spans="1:16" s="100" customFormat="1" x14ac:dyDescent="0.25">
      <c r="A11" s="93"/>
      <c r="B11" s="94"/>
      <c r="C11" s="94"/>
      <c r="D11" s="95"/>
      <c r="E11" s="96"/>
      <c r="F11" s="97"/>
      <c r="G11" s="96"/>
      <c r="H11" s="600">
        <f t="shared" si="0"/>
        <v>0</v>
      </c>
      <c r="I11" s="98"/>
      <c r="J11" s="99"/>
    </row>
    <row r="12" spans="1:16" s="100" customFormat="1" x14ac:dyDescent="0.25">
      <c r="A12" s="93"/>
      <c r="B12" s="94"/>
      <c r="C12" s="94"/>
      <c r="D12" s="95"/>
      <c r="E12" s="96"/>
      <c r="F12" s="97"/>
      <c r="G12" s="96"/>
      <c r="H12" s="600">
        <f t="shared" si="0"/>
        <v>0</v>
      </c>
      <c r="I12" s="98"/>
      <c r="J12" s="99"/>
    </row>
    <row r="13" spans="1:16" s="100" customFormat="1" x14ac:dyDescent="0.25">
      <c r="A13" s="93"/>
      <c r="B13" s="94"/>
      <c r="C13" s="94"/>
      <c r="D13" s="95"/>
      <c r="E13" s="96"/>
      <c r="F13" s="97"/>
      <c r="G13" s="96"/>
      <c r="H13" s="600">
        <f t="shared" si="0"/>
        <v>0</v>
      </c>
      <c r="I13" s="98"/>
      <c r="J13" s="99"/>
    </row>
    <row r="14" spans="1:16" s="100" customFormat="1" x14ac:dyDescent="0.25">
      <c r="A14" s="93"/>
      <c r="B14" s="94"/>
      <c r="C14" s="94"/>
      <c r="D14" s="95"/>
      <c r="E14" s="96"/>
      <c r="F14" s="97"/>
      <c r="G14" s="96"/>
      <c r="H14" s="600">
        <f t="shared" si="0"/>
        <v>0</v>
      </c>
      <c r="I14" s="98"/>
      <c r="J14" s="99"/>
    </row>
    <row r="15" spans="1:16" s="100" customFormat="1" x14ac:dyDescent="0.25">
      <c r="A15" s="93"/>
      <c r="B15" s="94"/>
      <c r="C15" s="94"/>
      <c r="D15" s="95"/>
      <c r="E15" s="96"/>
      <c r="F15" s="97"/>
      <c r="G15" s="96"/>
      <c r="H15" s="600">
        <f t="shared" si="0"/>
        <v>0</v>
      </c>
      <c r="I15" s="98"/>
      <c r="J15" s="99"/>
    </row>
    <row r="16" spans="1:16" s="100" customFormat="1" x14ac:dyDescent="0.25">
      <c r="A16" s="93"/>
      <c r="B16" s="94"/>
      <c r="C16" s="94"/>
      <c r="D16" s="95"/>
      <c r="E16" s="96"/>
      <c r="F16" s="97"/>
      <c r="G16" s="96"/>
      <c r="H16" s="600">
        <f t="shared" si="0"/>
        <v>0</v>
      </c>
      <c r="I16" s="98"/>
      <c r="J16" s="99"/>
    </row>
    <row r="17" spans="1:13" s="100" customFormat="1" x14ac:dyDescent="0.25">
      <c r="A17" s="93"/>
      <c r="B17" s="94"/>
      <c r="C17" s="94"/>
      <c r="D17" s="95"/>
      <c r="E17" s="96"/>
      <c r="F17" s="97"/>
      <c r="G17" s="96"/>
      <c r="H17" s="600">
        <f t="shared" si="0"/>
        <v>0</v>
      </c>
      <c r="I17" s="98"/>
      <c r="J17" s="99"/>
    </row>
    <row r="18" spans="1:13" s="100" customFormat="1" x14ac:dyDescent="0.25">
      <c r="A18" s="93"/>
      <c r="B18" s="94"/>
      <c r="C18" s="94"/>
      <c r="D18" s="95"/>
      <c r="E18" s="96"/>
      <c r="F18" s="97"/>
      <c r="G18" s="96"/>
      <c r="H18" s="600">
        <f t="shared" si="0"/>
        <v>0</v>
      </c>
      <c r="I18" s="98"/>
      <c r="J18" s="99"/>
    </row>
    <row r="19" spans="1:13" s="100" customFormat="1" x14ac:dyDescent="0.25">
      <c r="A19" s="93"/>
      <c r="B19" s="94"/>
      <c r="C19" s="94"/>
      <c r="D19" s="95"/>
      <c r="E19" s="96"/>
      <c r="F19" s="97"/>
      <c r="G19" s="96"/>
      <c r="H19" s="600">
        <f t="shared" si="0"/>
        <v>0</v>
      </c>
      <c r="I19" s="98"/>
      <c r="J19" s="99"/>
    </row>
    <row r="20" spans="1:13" s="100" customFormat="1" x14ac:dyDescent="0.25">
      <c r="A20" s="93"/>
      <c r="B20" s="626"/>
      <c r="C20" s="626"/>
      <c r="D20" s="627"/>
      <c r="E20" s="628"/>
      <c r="F20" s="629"/>
      <c r="G20" s="628"/>
      <c r="H20" s="600">
        <f t="shared" si="0"/>
        <v>0</v>
      </c>
      <c r="I20" s="102"/>
      <c r="J20" s="103"/>
    </row>
    <row r="21" spans="1:13" s="100" customFormat="1" x14ac:dyDescent="0.25">
      <c r="A21" s="93"/>
      <c r="B21" s="626"/>
      <c r="C21" s="626"/>
      <c r="D21" s="627"/>
      <c r="E21" s="628"/>
      <c r="F21" s="629"/>
      <c r="G21" s="628"/>
      <c r="H21" s="600">
        <f>ROUND(D21*F21*G21,2)</f>
        <v>0</v>
      </c>
      <c r="I21" s="102"/>
      <c r="J21" s="104"/>
    </row>
    <row r="22" spans="1:13" s="100" customFormat="1" ht="17.25" x14ac:dyDescent="0.4">
      <c r="A22" s="93"/>
      <c r="B22" s="626"/>
      <c r="C22" s="626"/>
      <c r="D22" s="627"/>
      <c r="E22" s="628"/>
      <c r="F22" s="629"/>
      <c r="G22" s="628"/>
      <c r="H22" s="615">
        <f>ROUND(D22*F22*G22,2)</f>
        <v>0</v>
      </c>
      <c r="I22" s="102"/>
      <c r="J22" s="104"/>
      <c r="L22" s="93"/>
    </row>
    <row r="23" spans="1:13" s="100" customFormat="1" x14ac:dyDescent="0.25">
      <c r="A23" s="93"/>
      <c r="B23" s="568"/>
      <c r="C23" s="568"/>
      <c r="D23" s="616"/>
      <c r="E23" s="595"/>
      <c r="F23" s="617"/>
      <c r="G23" s="599" t="s">
        <v>457</v>
      </c>
      <c r="H23" s="600">
        <f>SUM(H7:H22)</f>
        <v>150000</v>
      </c>
      <c r="I23" s="102"/>
      <c r="J23" s="104" t="s">
        <v>458</v>
      </c>
    </row>
    <row r="24" spans="1:13" s="100" customFormat="1" x14ac:dyDescent="0.25">
      <c r="A24" s="93"/>
      <c r="B24" s="412"/>
      <c r="C24" s="412"/>
      <c r="D24" s="612"/>
      <c r="E24" s="613"/>
      <c r="F24" s="614"/>
      <c r="G24" s="613"/>
      <c r="H24" s="618"/>
      <c r="I24" s="98"/>
      <c r="J24" s="99"/>
    </row>
    <row r="25" spans="1:13" s="100" customFormat="1" ht="17.25" x14ac:dyDescent="0.4">
      <c r="A25" s="93"/>
      <c r="B25" s="630"/>
      <c r="C25" s="631"/>
      <c r="D25" s="627"/>
      <c r="E25" s="628"/>
      <c r="F25" s="629"/>
      <c r="G25" s="628"/>
      <c r="H25" s="586">
        <f>ROUND(D25*F25*G25,2)</f>
        <v>0</v>
      </c>
      <c r="I25" s="93"/>
    </row>
    <row r="26" spans="1:13" s="100" customFormat="1" x14ac:dyDescent="0.25">
      <c r="A26" s="93"/>
      <c r="B26" s="619"/>
      <c r="C26" s="619"/>
      <c r="D26" s="583"/>
      <c r="E26" s="607"/>
      <c r="F26" s="794" t="s">
        <v>459</v>
      </c>
      <c r="G26" s="794"/>
      <c r="H26" s="125">
        <f>SUM(H25:H25)</f>
        <v>0</v>
      </c>
      <c r="I26" s="93"/>
      <c r="J26" s="104" t="s">
        <v>460</v>
      </c>
    </row>
    <row r="27" spans="1:13" s="100" customFormat="1" x14ac:dyDescent="0.25">
      <c r="A27" s="93"/>
      <c r="B27" s="412"/>
      <c r="C27" s="412"/>
      <c r="D27" s="612"/>
      <c r="E27" s="613"/>
      <c r="F27" s="614"/>
      <c r="G27" s="613"/>
      <c r="H27" s="618"/>
      <c r="I27" s="98"/>
      <c r="J27" s="99"/>
    </row>
    <row r="28" spans="1:13" s="100" customFormat="1" x14ac:dyDescent="0.25">
      <c r="A28" s="93"/>
      <c r="B28" s="569" t="s">
        <v>576</v>
      </c>
      <c r="C28" s="570"/>
      <c r="D28" s="570"/>
      <c r="E28" s="570"/>
      <c r="F28" s="570"/>
      <c r="G28" s="570"/>
      <c r="H28" s="571"/>
      <c r="I28" s="93"/>
      <c r="J28" s="111" t="s">
        <v>462</v>
      </c>
    </row>
    <row r="29" spans="1:13" s="100" customFormat="1" ht="19.5" customHeight="1" x14ac:dyDescent="0.25">
      <c r="A29" s="93"/>
      <c r="B29" s="791"/>
      <c r="C29" s="792"/>
      <c r="D29" s="792"/>
      <c r="E29" s="792"/>
      <c r="F29" s="792"/>
      <c r="G29" s="792"/>
      <c r="H29" s="793"/>
      <c r="I29" s="93"/>
      <c r="J29" s="1"/>
    </row>
    <row r="30" spans="1:13" s="100" customFormat="1" ht="15" customHeight="1" x14ac:dyDescent="0.25">
      <c r="A30" s="93"/>
      <c r="B30" s="791"/>
      <c r="C30" s="792"/>
      <c r="D30" s="792"/>
      <c r="E30" s="792"/>
      <c r="F30" s="792"/>
      <c r="G30" s="792"/>
      <c r="H30" s="793"/>
      <c r="I30" s="93"/>
      <c r="J30" s="1"/>
      <c r="L30" s="93"/>
      <c r="M30" s="93"/>
    </row>
    <row r="31" spans="1:13" s="100" customFormat="1" ht="18" customHeight="1" x14ac:dyDescent="0.25">
      <c r="A31" s="93"/>
      <c r="B31" s="791"/>
      <c r="C31" s="792"/>
      <c r="D31" s="792"/>
      <c r="E31" s="792"/>
      <c r="F31" s="792"/>
      <c r="G31" s="792"/>
      <c r="H31" s="793"/>
      <c r="I31" s="93"/>
      <c r="J31" s="1"/>
      <c r="L31" s="93"/>
      <c r="M31" s="93"/>
    </row>
    <row r="32" spans="1:13" s="100" customFormat="1" x14ac:dyDescent="0.25">
      <c r="A32" s="93"/>
      <c r="B32" s="791"/>
      <c r="C32" s="792"/>
      <c r="D32" s="792"/>
      <c r="E32" s="792"/>
      <c r="F32" s="792"/>
      <c r="G32" s="792"/>
      <c r="H32" s="793"/>
      <c r="I32" s="93"/>
      <c r="J32" s="111"/>
      <c r="K32" s="93"/>
      <c r="L32" s="93"/>
      <c r="M32" s="93"/>
    </row>
    <row r="33" spans="1:13" x14ac:dyDescent="0.25">
      <c r="A33" s="3"/>
      <c r="B33" s="572"/>
      <c r="C33" s="573"/>
      <c r="D33" s="573"/>
      <c r="E33" s="573"/>
      <c r="F33" s="620"/>
      <c r="G33" s="114" t="s">
        <v>457</v>
      </c>
      <c r="H33" s="575">
        <f>ROUND(H23,2)</f>
        <v>150000</v>
      </c>
      <c r="I33" s="3"/>
      <c r="J33" s="111" t="s">
        <v>463</v>
      </c>
      <c r="L33" s="3"/>
      <c r="M33" s="3"/>
    </row>
    <row r="34" spans="1:13" ht="11.25" customHeight="1" x14ac:dyDescent="0.25">
      <c r="A34" s="3"/>
      <c r="B34" s="371"/>
      <c r="C34" s="371"/>
      <c r="D34" s="371"/>
      <c r="E34" s="371"/>
      <c r="F34" s="371"/>
      <c r="G34" s="371"/>
      <c r="H34" s="371"/>
      <c r="I34" s="3"/>
      <c r="L34" s="3"/>
      <c r="M34" s="3"/>
    </row>
    <row r="35" spans="1:13" ht="11.25" customHeight="1" x14ac:dyDescent="0.25">
      <c r="A35" s="3"/>
      <c r="B35" s="371"/>
      <c r="C35" s="371"/>
      <c r="D35" s="371"/>
      <c r="E35" s="371"/>
      <c r="F35" s="371"/>
      <c r="G35" s="371"/>
      <c r="H35" s="371"/>
      <c r="I35" s="3"/>
      <c r="L35" s="3"/>
      <c r="M35" s="3"/>
    </row>
    <row r="36" spans="1:13" s="100" customFormat="1" x14ac:dyDescent="0.25">
      <c r="A36" s="93"/>
      <c r="B36" s="569" t="s">
        <v>577</v>
      </c>
      <c r="C36" s="576"/>
      <c r="D36" s="577"/>
      <c r="E36" s="577"/>
      <c r="F36" s="577"/>
      <c r="G36" s="577"/>
      <c r="H36" s="578"/>
      <c r="I36" s="93"/>
      <c r="J36" s="111" t="s">
        <v>462</v>
      </c>
      <c r="L36" s="93"/>
      <c r="M36" s="93"/>
    </row>
    <row r="37" spans="1:13" s="100" customFormat="1" ht="18.75" customHeight="1" x14ac:dyDescent="0.25">
      <c r="A37" s="93"/>
      <c r="B37" s="791"/>
      <c r="C37" s="792"/>
      <c r="D37" s="792"/>
      <c r="E37" s="792"/>
      <c r="F37" s="792"/>
      <c r="G37" s="792"/>
      <c r="H37" s="793"/>
      <c r="I37" s="93"/>
      <c r="L37" s="93"/>
      <c r="M37" s="93"/>
    </row>
    <row r="38" spans="1:13" s="100" customFormat="1" ht="18.75" customHeight="1" x14ac:dyDescent="0.25">
      <c r="A38" s="93"/>
      <c r="B38" s="791"/>
      <c r="C38" s="792"/>
      <c r="D38" s="792"/>
      <c r="E38" s="792"/>
      <c r="F38" s="792"/>
      <c r="G38" s="792"/>
      <c r="H38" s="793"/>
      <c r="I38" s="93"/>
      <c r="L38" s="93"/>
      <c r="M38" s="93"/>
    </row>
    <row r="39" spans="1:13" x14ac:dyDescent="0.25">
      <c r="A39" s="3"/>
      <c r="B39" s="579"/>
      <c r="C39" s="580"/>
      <c r="D39" s="580"/>
      <c r="E39" s="580"/>
      <c r="F39" s="621"/>
      <c r="G39" s="622" t="s">
        <v>459</v>
      </c>
      <c r="H39" s="575">
        <f>ROUND(H26,2)</f>
        <v>0</v>
      </c>
      <c r="I39" s="3"/>
      <c r="J39" s="111" t="s">
        <v>465</v>
      </c>
      <c r="L39" s="3"/>
      <c r="M39" s="3"/>
    </row>
    <row r="40" spans="1:13" ht="9.75" customHeight="1" x14ac:dyDescent="0.25">
      <c r="A40" s="3"/>
      <c r="B40" s="371"/>
      <c r="C40" s="371"/>
      <c r="D40" s="371"/>
      <c r="E40" s="371"/>
      <c r="F40" s="371"/>
      <c r="G40" s="371"/>
      <c r="H40" s="623"/>
      <c r="I40" s="3"/>
      <c r="L40" s="3"/>
      <c r="M40" s="3"/>
    </row>
    <row r="41" spans="1:13" ht="9.75" customHeight="1" x14ac:dyDescent="0.25">
      <c r="A41" s="3"/>
      <c r="B41" s="371"/>
      <c r="C41" s="371"/>
      <c r="D41" s="371"/>
      <c r="E41" s="371"/>
      <c r="F41" s="371"/>
      <c r="G41" s="371"/>
      <c r="H41" s="623"/>
      <c r="I41" s="3"/>
      <c r="L41" s="3"/>
      <c r="M41" s="3"/>
    </row>
    <row r="42" spans="1:13" ht="18" customHeight="1" x14ac:dyDescent="0.25">
      <c r="A42" s="3"/>
      <c r="B42" s="371"/>
      <c r="C42" s="371"/>
      <c r="D42" s="371"/>
      <c r="E42" s="371"/>
      <c r="F42" s="593"/>
      <c r="G42" s="594" t="s">
        <v>578</v>
      </c>
      <c r="H42" s="125">
        <f>+H39+H33</f>
        <v>150000</v>
      </c>
      <c r="I42" s="3"/>
      <c r="J42" s="126" t="s">
        <v>467</v>
      </c>
    </row>
    <row r="43" spans="1:13" x14ac:dyDescent="0.25">
      <c r="A43" s="3"/>
      <c r="B43" s="3"/>
      <c r="C43" s="3"/>
      <c r="D43" s="3"/>
      <c r="E43" s="3"/>
      <c r="F43" s="3"/>
      <c r="G43" s="3"/>
      <c r="H43" s="3"/>
      <c r="I43" s="3"/>
    </row>
    <row r="44" spans="1:13" ht="13.5" customHeight="1" x14ac:dyDescent="0.25">
      <c r="B44" s="3"/>
      <c r="C44" s="3"/>
      <c r="D44" s="3"/>
      <c r="E44" s="3"/>
      <c r="F44" s="124"/>
      <c r="G44" s="124"/>
      <c r="H44" s="127"/>
      <c r="I44" s="3"/>
    </row>
    <row r="45" spans="1:13" x14ac:dyDescent="0.25">
      <c r="B45" s="3"/>
      <c r="C45" s="3"/>
      <c r="D45" s="3"/>
      <c r="E45" s="3"/>
      <c r="F45" s="3"/>
      <c r="G45" s="3"/>
      <c r="H45" s="3"/>
      <c r="I45" s="3"/>
    </row>
  </sheetData>
  <sheetProtection password="DBAD" sheet="1" objects="1" scenarios="1" insertRows="0"/>
  <mergeCells count="9">
    <mergeCell ref="B29:H32"/>
    <mergeCell ref="B37:H38"/>
    <mergeCell ref="F26:G26"/>
    <mergeCell ref="B1:G1"/>
    <mergeCell ref="B2:H2"/>
    <mergeCell ref="B5:B6"/>
    <mergeCell ref="C5:C6"/>
    <mergeCell ref="D5:G5"/>
    <mergeCell ref="H5:H6"/>
  </mergeCells>
  <pageMargins left="0.7" right="0.7" top="0.75" bottom="0.75" header="0.3" footer="0.3"/>
  <pageSetup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Q225"/>
  <sheetViews>
    <sheetView workbookViewId="0">
      <selection activeCell="H7" sqref="H7"/>
    </sheetView>
  </sheetViews>
  <sheetFormatPr defaultRowHeight="15" x14ac:dyDescent="0.25"/>
  <cols>
    <col min="1" max="1" width="2.85546875" style="1" customWidth="1"/>
    <col min="2" max="2" width="47" style="1" customWidth="1"/>
    <col min="3" max="3" width="2.7109375" style="1" customWidth="1"/>
    <col min="4" max="4" width="14" style="1" customWidth="1"/>
    <col min="5" max="5" width="13.42578125" style="1" customWidth="1"/>
    <col min="6" max="7" width="15.85546875" style="1" customWidth="1"/>
    <col min="8" max="8" width="18.5703125" style="1" customWidth="1"/>
    <col min="9" max="9" width="3.28515625" style="1" customWidth="1"/>
    <col min="10" max="16384" width="9.140625" style="1"/>
  </cols>
  <sheetData>
    <row r="1" spans="1:17" ht="26.25" customHeight="1" x14ac:dyDescent="0.25">
      <c r="A1" s="3"/>
      <c r="B1" s="795" t="s">
        <v>446</v>
      </c>
      <c r="C1" s="795"/>
      <c r="D1" s="795"/>
      <c r="E1" s="795"/>
      <c r="F1" s="795"/>
      <c r="G1" s="795"/>
      <c r="H1" s="3" t="str">
        <f>+'Section A'!C4</f>
        <v>Grant Number from Section A</v>
      </c>
      <c r="I1" s="3"/>
      <c r="J1" s="3"/>
    </row>
    <row r="2" spans="1:17" ht="61.5" customHeight="1" x14ac:dyDescent="0.25">
      <c r="A2" s="3"/>
      <c r="B2" s="803" t="s">
        <v>579</v>
      </c>
      <c r="C2" s="803"/>
      <c r="D2" s="803"/>
      <c r="E2" s="803"/>
      <c r="F2" s="803"/>
      <c r="G2" s="803"/>
      <c r="H2" s="803"/>
      <c r="I2" s="282"/>
      <c r="J2" s="282"/>
    </row>
    <row r="3" spans="1:17" x14ac:dyDescent="0.25">
      <c r="A3" s="3"/>
      <c r="B3" s="282"/>
      <c r="C3" s="282"/>
      <c r="D3" s="282"/>
      <c r="E3" s="282"/>
      <c r="F3" s="282"/>
      <c r="G3" s="282"/>
      <c r="H3" s="282"/>
      <c r="I3" s="282"/>
      <c r="J3" s="282"/>
    </row>
    <row r="4" spans="1:17" ht="18.75" customHeight="1" x14ac:dyDescent="0.25">
      <c r="A4" s="3"/>
      <c r="B4" s="804" t="s">
        <v>448</v>
      </c>
      <c r="C4" s="804"/>
      <c r="D4" s="805" t="s">
        <v>580</v>
      </c>
      <c r="E4" s="805"/>
      <c r="F4" s="805" t="s">
        <v>450</v>
      </c>
      <c r="G4" s="805"/>
      <c r="H4" s="805" t="s">
        <v>581</v>
      </c>
      <c r="I4" s="282"/>
      <c r="J4" s="282"/>
    </row>
    <row r="5" spans="1:17" x14ac:dyDescent="0.25">
      <c r="A5" s="3"/>
      <c r="B5" s="804"/>
      <c r="C5" s="804"/>
      <c r="D5" s="805"/>
      <c r="E5" s="805"/>
      <c r="F5" s="283" t="s">
        <v>582</v>
      </c>
      <c r="G5" s="283" t="s">
        <v>583</v>
      </c>
      <c r="H5" s="805"/>
      <c r="I5" s="6"/>
      <c r="J5" s="6"/>
      <c r="K5" s="3"/>
      <c r="L5" s="3"/>
      <c r="M5" s="3"/>
      <c r="N5" s="3"/>
      <c r="O5" s="3"/>
      <c r="P5" s="3"/>
      <c r="Q5" s="3"/>
    </row>
    <row r="6" spans="1:17" x14ac:dyDescent="0.25">
      <c r="A6" s="3"/>
      <c r="B6" s="800"/>
      <c r="C6" s="800"/>
      <c r="D6" s="799"/>
      <c r="E6" s="799"/>
      <c r="F6" s="96"/>
      <c r="G6" s="96"/>
      <c r="H6" s="107">
        <v>50000</v>
      </c>
      <c r="I6" s="6"/>
      <c r="J6" s="6"/>
      <c r="K6" s="3"/>
      <c r="L6" s="3"/>
      <c r="M6" s="3"/>
      <c r="N6" s="3"/>
      <c r="O6" s="3"/>
      <c r="P6" s="3"/>
      <c r="Q6" s="3"/>
    </row>
    <row r="7" spans="1:17" x14ac:dyDescent="0.25">
      <c r="A7" s="3"/>
      <c r="B7" s="798"/>
      <c r="C7" s="798"/>
      <c r="D7" s="799"/>
      <c r="E7" s="799"/>
      <c r="F7" s="96"/>
      <c r="G7" s="96"/>
      <c r="H7" s="107">
        <f t="shared" ref="H7:H18" si="0">ROUND(F7*G7,2)</f>
        <v>0</v>
      </c>
      <c r="I7" s="6"/>
      <c r="J7" s="6"/>
      <c r="K7" s="3"/>
      <c r="L7" s="3"/>
      <c r="M7" s="3"/>
      <c r="N7" s="3"/>
      <c r="O7" s="3"/>
      <c r="P7" s="3"/>
      <c r="Q7" s="3"/>
    </row>
    <row r="8" spans="1:17" x14ac:dyDescent="0.25">
      <c r="A8" s="3"/>
      <c r="B8" s="798"/>
      <c r="C8" s="798"/>
      <c r="D8" s="799"/>
      <c r="E8" s="799"/>
      <c r="F8" s="96"/>
      <c r="G8" s="96"/>
      <c r="H8" s="107">
        <f t="shared" si="0"/>
        <v>0</v>
      </c>
      <c r="I8" s="6"/>
      <c r="J8" s="6"/>
      <c r="K8" s="3"/>
      <c r="L8" s="3"/>
      <c r="M8" s="3"/>
      <c r="N8" s="3"/>
      <c r="O8" s="3"/>
      <c r="P8" s="3"/>
      <c r="Q8" s="3"/>
    </row>
    <row r="9" spans="1:17" x14ac:dyDescent="0.25">
      <c r="A9" s="3"/>
      <c r="B9" s="798"/>
      <c r="C9" s="798"/>
      <c r="D9" s="799"/>
      <c r="E9" s="799"/>
      <c r="F9" s="96"/>
      <c r="G9" s="96"/>
      <c r="H9" s="107">
        <f t="shared" si="0"/>
        <v>0</v>
      </c>
      <c r="I9" s="6"/>
      <c r="J9" s="6"/>
      <c r="K9" s="3"/>
      <c r="L9" s="3"/>
      <c r="M9" s="3"/>
      <c r="N9" s="3"/>
      <c r="O9" s="3"/>
      <c r="P9" s="3"/>
      <c r="Q9" s="3"/>
    </row>
    <row r="10" spans="1:17" x14ac:dyDescent="0.25">
      <c r="A10" s="3"/>
      <c r="B10" s="798"/>
      <c r="C10" s="798"/>
      <c r="D10" s="799"/>
      <c r="E10" s="799"/>
      <c r="F10" s="96"/>
      <c r="G10" s="96"/>
      <c r="H10" s="107">
        <f t="shared" si="0"/>
        <v>0</v>
      </c>
      <c r="I10" s="6"/>
      <c r="J10" s="6"/>
      <c r="K10" s="3"/>
      <c r="L10" s="3"/>
      <c r="M10" s="3"/>
      <c r="N10" s="3"/>
      <c r="O10" s="3"/>
      <c r="P10" s="3"/>
      <c r="Q10" s="3"/>
    </row>
    <row r="11" spans="1:17" x14ac:dyDescent="0.25">
      <c r="A11" s="3"/>
      <c r="B11" s="798"/>
      <c r="C11" s="798"/>
      <c r="D11" s="799"/>
      <c r="E11" s="799"/>
      <c r="F11" s="96"/>
      <c r="G11" s="96"/>
      <c r="H11" s="107">
        <f t="shared" si="0"/>
        <v>0</v>
      </c>
      <c r="I11" s="6"/>
      <c r="J11" s="6"/>
      <c r="K11" s="3"/>
      <c r="L11" s="3"/>
      <c r="M11" s="3"/>
      <c r="N11" s="3"/>
      <c r="O11" s="3"/>
      <c r="P11" s="3"/>
      <c r="Q11" s="3"/>
    </row>
    <row r="12" spans="1:17" x14ac:dyDescent="0.25">
      <c r="A12" s="3"/>
      <c r="B12" s="798"/>
      <c r="C12" s="798"/>
      <c r="D12" s="799"/>
      <c r="E12" s="799"/>
      <c r="F12" s="96"/>
      <c r="G12" s="96"/>
      <c r="H12" s="107">
        <f t="shared" si="0"/>
        <v>0</v>
      </c>
      <c r="I12" s="6"/>
      <c r="J12" s="6"/>
      <c r="K12" s="3"/>
      <c r="L12" s="3"/>
      <c r="M12" s="3"/>
      <c r="N12" s="3"/>
      <c r="O12" s="3"/>
      <c r="P12" s="3"/>
      <c r="Q12" s="3"/>
    </row>
    <row r="13" spans="1:17" x14ac:dyDescent="0.25">
      <c r="A13" s="3"/>
      <c r="B13" s="798"/>
      <c r="C13" s="798"/>
      <c r="D13" s="799"/>
      <c r="E13" s="799"/>
      <c r="F13" s="96"/>
      <c r="G13" s="96"/>
      <c r="H13" s="107">
        <f t="shared" si="0"/>
        <v>0</v>
      </c>
      <c r="I13" s="6"/>
      <c r="J13" s="6"/>
      <c r="K13" s="3"/>
      <c r="L13" s="3"/>
      <c r="M13" s="3"/>
      <c r="N13" s="3"/>
      <c r="O13" s="3"/>
      <c r="P13" s="3"/>
      <c r="Q13" s="3"/>
    </row>
    <row r="14" spans="1:17" x14ac:dyDescent="0.25">
      <c r="A14" s="3"/>
      <c r="B14" s="798"/>
      <c r="C14" s="798"/>
      <c r="D14" s="799"/>
      <c r="E14" s="799"/>
      <c r="F14" s="96"/>
      <c r="G14" s="96"/>
      <c r="H14" s="107">
        <f t="shared" si="0"/>
        <v>0</v>
      </c>
      <c r="I14" s="6"/>
      <c r="J14" s="6"/>
      <c r="K14" s="3"/>
      <c r="L14" s="3"/>
      <c r="M14" s="3"/>
      <c r="N14" s="3"/>
      <c r="O14" s="3"/>
      <c r="P14" s="3"/>
      <c r="Q14" s="3"/>
    </row>
    <row r="15" spans="1:17" x14ac:dyDescent="0.25">
      <c r="A15" s="3"/>
      <c r="B15" s="798"/>
      <c r="C15" s="798"/>
      <c r="D15" s="799"/>
      <c r="E15" s="799"/>
      <c r="F15" s="96"/>
      <c r="G15" s="96"/>
      <c r="H15" s="107">
        <f t="shared" si="0"/>
        <v>0</v>
      </c>
      <c r="I15" s="6"/>
      <c r="J15" s="6"/>
      <c r="K15" s="3"/>
      <c r="L15" s="3"/>
      <c r="M15" s="3"/>
      <c r="N15" s="3"/>
      <c r="O15" s="3"/>
      <c r="P15" s="3"/>
      <c r="Q15" s="3"/>
    </row>
    <row r="16" spans="1:17" x14ac:dyDescent="0.25">
      <c r="A16" s="3"/>
      <c r="B16" s="798"/>
      <c r="C16" s="798"/>
      <c r="D16" s="799"/>
      <c r="E16" s="799"/>
      <c r="F16" s="96"/>
      <c r="G16" s="96"/>
      <c r="H16" s="107">
        <f t="shared" si="0"/>
        <v>0</v>
      </c>
      <c r="I16" s="6"/>
      <c r="J16" s="6"/>
      <c r="K16" s="3"/>
      <c r="L16" s="3"/>
      <c r="M16" s="3"/>
      <c r="N16" s="3"/>
      <c r="O16" s="3"/>
      <c r="P16" s="3"/>
      <c r="Q16" s="3"/>
    </row>
    <row r="17" spans="1:17" x14ac:dyDescent="0.25">
      <c r="A17" s="3"/>
      <c r="B17" s="798"/>
      <c r="C17" s="798"/>
      <c r="D17" s="799"/>
      <c r="E17" s="799"/>
      <c r="F17" s="96"/>
      <c r="G17" s="96"/>
      <c r="H17" s="107">
        <f t="shared" si="0"/>
        <v>0</v>
      </c>
      <c r="I17" s="6"/>
      <c r="J17" s="6"/>
      <c r="K17" s="3"/>
      <c r="L17" s="3"/>
      <c r="M17" s="3"/>
      <c r="N17" s="3"/>
      <c r="O17" s="3"/>
      <c r="P17" s="3"/>
      <c r="Q17" s="3"/>
    </row>
    <row r="18" spans="1:17" x14ac:dyDescent="0.25">
      <c r="A18" s="3"/>
      <c r="B18" s="798"/>
      <c r="C18" s="798"/>
      <c r="D18" s="799"/>
      <c r="E18" s="799"/>
      <c r="F18" s="96"/>
      <c r="G18" s="96"/>
      <c r="H18" s="107">
        <f t="shared" si="0"/>
        <v>0</v>
      </c>
      <c r="I18" s="6"/>
      <c r="J18" s="6"/>
      <c r="K18" s="3"/>
      <c r="L18" s="3"/>
      <c r="M18" s="3"/>
      <c r="N18" s="3"/>
      <c r="O18" s="3"/>
      <c r="P18" s="3"/>
      <c r="Q18" s="3"/>
    </row>
    <row r="19" spans="1:17" s="100" customFormat="1" x14ac:dyDescent="0.25">
      <c r="A19" s="93"/>
      <c r="B19" s="798"/>
      <c r="C19" s="798"/>
      <c r="D19" s="799"/>
      <c r="E19" s="799"/>
      <c r="F19" s="94"/>
      <c r="G19" s="94"/>
      <c r="H19" s="107">
        <f>ROUND(F19*G19,2)</f>
        <v>0</v>
      </c>
      <c r="I19" s="94"/>
      <c r="J19" s="94"/>
      <c r="K19" s="93"/>
      <c r="L19" s="93"/>
      <c r="M19" s="93"/>
      <c r="N19" s="93"/>
      <c r="O19" s="93"/>
      <c r="P19" s="93"/>
      <c r="Q19" s="93"/>
    </row>
    <row r="20" spans="1:17" s="100" customFormat="1" x14ac:dyDescent="0.25">
      <c r="A20" s="93"/>
      <c r="B20" s="798"/>
      <c r="C20" s="798"/>
      <c r="D20" s="799"/>
      <c r="E20" s="799"/>
      <c r="F20" s="334"/>
      <c r="G20" s="339"/>
      <c r="H20" s="107">
        <f>ROUND(F20*G20,2)</f>
        <v>0</v>
      </c>
      <c r="I20" s="94"/>
      <c r="J20" s="284"/>
      <c r="K20" s="93"/>
      <c r="L20" s="93"/>
      <c r="M20" s="93"/>
      <c r="N20" s="93"/>
      <c r="O20" s="93"/>
      <c r="P20" s="93"/>
      <c r="Q20" s="93"/>
    </row>
    <row r="21" spans="1:17" s="100" customFormat="1" ht="17.25" x14ac:dyDescent="0.4">
      <c r="A21" s="93"/>
      <c r="B21" s="798"/>
      <c r="C21" s="798"/>
      <c r="D21" s="799"/>
      <c r="E21" s="799"/>
      <c r="F21" s="334"/>
      <c r="G21" s="339"/>
      <c r="H21" s="105">
        <f>ROUND(F21*G21,2)</f>
        <v>0</v>
      </c>
      <c r="I21" s="94"/>
      <c r="J21" s="94"/>
      <c r="K21" s="93"/>
      <c r="L21" s="93"/>
      <c r="M21" s="93"/>
      <c r="N21" s="93"/>
      <c r="O21" s="93"/>
      <c r="P21" s="93"/>
      <c r="Q21" s="93"/>
    </row>
    <row r="22" spans="1:17" s="100" customFormat="1" x14ac:dyDescent="0.25">
      <c r="A22" s="93"/>
      <c r="B22" s="809"/>
      <c r="C22" s="809"/>
      <c r="D22" s="801"/>
      <c r="E22" s="801"/>
      <c r="F22" s="106"/>
      <c r="G22" s="285" t="s">
        <v>457</v>
      </c>
      <c r="H22" s="107">
        <f>SUM(H6:H21)</f>
        <v>50000</v>
      </c>
      <c r="I22" s="286"/>
      <c r="J22" s="111" t="s">
        <v>458</v>
      </c>
      <c r="K22" s="284"/>
      <c r="L22" s="93"/>
      <c r="M22" s="93"/>
      <c r="N22" s="93"/>
      <c r="O22" s="93"/>
      <c r="P22" s="93"/>
      <c r="Q22" s="93"/>
    </row>
    <row r="23" spans="1:17" s="100" customFormat="1" x14ac:dyDescent="0.25">
      <c r="A23" s="93"/>
      <c r="B23" s="809"/>
      <c r="C23" s="809"/>
      <c r="D23" s="802"/>
      <c r="E23" s="802"/>
      <c r="F23" s="632"/>
      <c r="G23" s="632"/>
      <c r="H23" s="287"/>
      <c r="I23" s="93"/>
      <c r="J23" s="288"/>
      <c r="K23" s="93"/>
      <c r="L23" s="93"/>
      <c r="M23" s="93"/>
      <c r="N23" s="93"/>
      <c r="O23" s="93"/>
      <c r="P23" s="93"/>
      <c r="Q23" s="93"/>
    </row>
    <row r="24" spans="1:17" s="100" customFormat="1" ht="17.25" x14ac:dyDescent="0.4">
      <c r="A24" s="93"/>
      <c r="B24" s="798"/>
      <c r="C24" s="798"/>
      <c r="D24" s="802"/>
      <c r="E24" s="802"/>
      <c r="F24" s="334"/>
      <c r="G24" s="339"/>
      <c r="H24" s="105">
        <f>ROUND(F24*G24,2)</f>
        <v>0</v>
      </c>
      <c r="I24" s="93"/>
      <c r="J24" s="288"/>
      <c r="K24" s="93"/>
      <c r="L24" s="93"/>
      <c r="M24" s="93"/>
      <c r="N24" s="93"/>
      <c r="O24" s="93"/>
      <c r="P24" s="93"/>
      <c r="Q24" s="93"/>
    </row>
    <row r="25" spans="1:17" s="100" customFormat="1" x14ac:dyDescent="0.25">
      <c r="A25" s="93"/>
      <c r="B25" s="809"/>
      <c r="C25" s="809"/>
      <c r="D25" s="810"/>
      <c r="E25" s="810"/>
      <c r="F25" s="289"/>
      <c r="G25" s="290" t="s">
        <v>584</v>
      </c>
      <c r="H25" s="107">
        <f>SUM(H24)</f>
        <v>0</v>
      </c>
      <c r="I25" s="93"/>
      <c r="J25" s="111" t="s">
        <v>460</v>
      </c>
      <c r="K25" s="93"/>
      <c r="L25" s="93"/>
      <c r="M25" s="93"/>
      <c r="N25" s="93"/>
      <c r="O25" s="93"/>
      <c r="P25" s="93"/>
      <c r="Q25" s="93"/>
    </row>
    <row r="26" spans="1:17" s="100" customFormat="1" x14ac:dyDescent="0.25">
      <c r="A26" s="93"/>
      <c r="B26" s="809"/>
      <c r="C26" s="809"/>
      <c r="D26" s="810"/>
      <c r="E26" s="810"/>
      <c r="F26" s="93"/>
      <c r="G26" s="93"/>
      <c r="H26" s="287"/>
      <c r="I26" s="93"/>
      <c r="J26" s="288"/>
      <c r="K26" s="93"/>
      <c r="L26" s="93"/>
      <c r="M26" s="93"/>
      <c r="N26" s="93"/>
      <c r="O26" s="93"/>
      <c r="P26" s="93"/>
      <c r="Q26" s="93"/>
    </row>
    <row r="27" spans="1:17" s="100" customFormat="1" x14ac:dyDescent="0.25">
      <c r="A27" s="93"/>
      <c r="B27" s="569" t="s">
        <v>585</v>
      </c>
      <c r="C27" s="570"/>
      <c r="D27" s="570"/>
      <c r="E27" s="570"/>
      <c r="F27" s="570"/>
      <c r="G27" s="570"/>
      <c r="H27" s="571"/>
      <c r="I27" s="93"/>
      <c r="J27" s="111" t="s">
        <v>462</v>
      </c>
    </row>
    <row r="28" spans="1:17" s="100" customFormat="1" ht="17.25" customHeight="1" x14ac:dyDescent="0.25">
      <c r="A28" s="93"/>
      <c r="B28" s="806"/>
      <c r="C28" s="807"/>
      <c r="D28" s="807"/>
      <c r="E28" s="807"/>
      <c r="F28" s="807"/>
      <c r="G28" s="807"/>
      <c r="H28" s="808"/>
      <c r="I28" s="93"/>
      <c r="J28" s="1"/>
    </row>
    <row r="29" spans="1:17" s="100" customFormat="1" ht="15" customHeight="1" x14ac:dyDescent="0.25">
      <c r="A29" s="93"/>
      <c r="B29" s="806"/>
      <c r="C29" s="807"/>
      <c r="D29" s="807"/>
      <c r="E29" s="807"/>
      <c r="F29" s="807"/>
      <c r="G29" s="807"/>
      <c r="H29" s="808"/>
      <c r="I29" s="93"/>
      <c r="J29" s="1"/>
    </row>
    <row r="30" spans="1:17" s="100" customFormat="1" x14ac:dyDescent="0.25">
      <c r="A30" s="93"/>
      <c r="B30" s="806"/>
      <c r="C30" s="807"/>
      <c r="D30" s="807"/>
      <c r="E30" s="807"/>
      <c r="F30" s="807"/>
      <c r="G30" s="807"/>
      <c r="H30" s="808"/>
      <c r="I30" s="93"/>
      <c r="J30" s="1"/>
    </row>
    <row r="31" spans="1:17" x14ac:dyDescent="0.25">
      <c r="A31" s="3"/>
      <c r="B31" s="572"/>
      <c r="C31" s="573"/>
      <c r="D31" s="573"/>
      <c r="E31" s="573"/>
      <c r="F31" s="573"/>
      <c r="G31" s="574" t="s">
        <v>457</v>
      </c>
      <c r="H31" s="575">
        <f>ROUND(+H22,2)</f>
        <v>50000</v>
      </c>
      <c r="I31" s="3"/>
      <c r="J31" s="111" t="s">
        <v>463</v>
      </c>
    </row>
    <row r="32" spans="1:17" x14ac:dyDescent="0.25">
      <c r="A32" s="3"/>
      <c r="B32" s="3"/>
      <c r="C32" s="3"/>
      <c r="D32" s="3"/>
      <c r="E32" s="3"/>
      <c r="F32" s="3"/>
      <c r="G32" s="3"/>
      <c r="H32" s="3"/>
      <c r="I32" s="3"/>
    </row>
    <row r="33" spans="1:12" x14ac:dyDescent="0.25">
      <c r="A33" s="3"/>
      <c r="B33" s="3"/>
      <c r="C33" s="3"/>
      <c r="D33" s="3"/>
      <c r="E33" s="3"/>
      <c r="F33" s="3"/>
      <c r="G33" s="3"/>
      <c r="H33" s="3"/>
      <c r="I33" s="3"/>
    </row>
    <row r="34" spans="1:12" s="100" customFormat="1" x14ac:dyDescent="0.25">
      <c r="A34" s="93"/>
      <c r="B34" s="569" t="s">
        <v>586</v>
      </c>
      <c r="C34" s="576"/>
      <c r="D34" s="577"/>
      <c r="E34" s="577"/>
      <c r="F34" s="577"/>
      <c r="G34" s="577"/>
      <c r="H34" s="578"/>
      <c r="I34" s="93"/>
      <c r="J34" s="111" t="s">
        <v>462</v>
      </c>
      <c r="L34" s="93"/>
    </row>
    <row r="35" spans="1:12" s="100" customFormat="1" x14ac:dyDescent="0.25">
      <c r="A35" s="93"/>
      <c r="B35" s="791"/>
      <c r="C35" s="792"/>
      <c r="D35" s="792"/>
      <c r="E35" s="792"/>
      <c r="F35" s="792"/>
      <c r="G35" s="792"/>
      <c r="H35" s="793"/>
      <c r="I35" s="93"/>
      <c r="L35" s="93"/>
    </row>
    <row r="36" spans="1:12" s="100" customFormat="1" x14ac:dyDescent="0.25">
      <c r="A36" s="93"/>
      <c r="B36" s="791"/>
      <c r="C36" s="792"/>
      <c r="D36" s="792"/>
      <c r="E36" s="792"/>
      <c r="F36" s="792"/>
      <c r="G36" s="792"/>
      <c r="H36" s="793"/>
      <c r="I36" s="93"/>
      <c r="L36" s="93"/>
    </row>
    <row r="37" spans="1:12" x14ac:dyDescent="0.25">
      <c r="A37" s="3"/>
      <c r="B37" s="579"/>
      <c r="C37" s="580"/>
      <c r="D37" s="580"/>
      <c r="E37" s="580"/>
      <c r="F37" s="581"/>
      <c r="G37" s="582" t="s">
        <v>584</v>
      </c>
      <c r="H37" s="575">
        <f>ROUND(+H25,2)</f>
        <v>0</v>
      </c>
      <c r="I37" s="3"/>
      <c r="J37" s="111" t="s">
        <v>465</v>
      </c>
    </row>
    <row r="38" spans="1:12" x14ac:dyDescent="0.25">
      <c r="A38" s="3"/>
      <c r="B38" s="291"/>
      <c r="C38" s="291"/>
      <c r="D38" s="291"/>
      <c r="E38" s="291"/>
      <c r="F38" s="292"/>
      <c r="G38" s="293"/>
      <c r="H38" s="294"/>
      <c r="I38" s="3"/>
      <c r="J38" s="111"/>
    </row>
    <row r="39" spans="1:12" x14ac:dyDescent="0.25">
      <c r="A39" s="3"/>
      <c r="B39" s="3"/>
      <c r="C39" s="3"/>
      <c r="D39" s="3"/>
      <c r="E39" s="3"/>
      <c r="F39" s="123"/>
      <c r="G39" s="124" t="s">
        <v>587</v>
      </c>
      <c r="H39" s="296">
        <f>+H37+H31</f>
        <v>50000</v>
      </c>
      <c r="I39" s="3"/>
      <c r="J39" s="126" t="s">
        <v>467</v>
      </c>
    </row>
    <row r="40" spans="1:12" x14ac:dyDescent="0.25">
      <c r="A40" s="3"/>
      <c r="B40" s="3"/>
      <c r="C40" s="3"/>
      <c r="D40" s="3"/>
      <c r="E40" s="3"/>
      <c r="F40" s="3"/>
      <c r="G40" s="3"/>
      <c r="H40" s="3"/>
      <c r="I40" s="3"/>
    </row>
    <row r="41" spans="1:12" x14ac:dyDescent="0.25">
      <c r="A41" s="3"/>
      <c r="B41" s="3"/>
      <c r="C41" s="3"/>
      <c r="D41" s="3"/>
      <c r="E41" s="3"/>
      <c r="F41" s="3"/>
      <c r="G41" s="3"/>
      <c r="H41" s="3"/>
    </row>
    <row r="42" spans="1:12" x14ac:dyDescent="0.25">
      <c r="A42" s="3"/>
      <c r="B42" s="3"/>
      <c r="C42" s="3"/>
      <c r="D42" s="3"/>
      <c r="E42" s="3"/>
      <c r="F42" s="3"/>
      <c r="G42" s="3"/>
      <c r="H42" s="3"/>
    </row>
    <row r="43" spans="1:12" x14ac:dyDescent="0.25">
      <c r="A43" s="3"/>
      <c r="B43" s="3"/>
      <c r="C43" s="3"/>
      <c r="D43" s="3"/>
      <c r="E43" s="3"/>
      <c r="F43" s="3"/>
      <c r="G43" s="3"/>
      <c r="H43" s="3"/>
    </row>
    <row r="44" spans="1:12" x14ac:dyDescent="0.25">
      <c r="A44" s="3"/>
      <c r="B44" s="3"/>
      <c r="C44" s="3"/>
      <c r="D44" s="3"/>
      <c r="E44" s="3"/>
      <c r="F44" s="3"/>
      <c r="G44" s="3"/>
      <c r="H44" s="3"/>
    </row>
    <row r="45" spans="1:12" x14ac:dyDescent="0.25">
      <c r="A45" s="3"/>
      <c r="B45" s="3"/>
      <c r="C45" s="3"/>
      <c r="D45" s="3"/>
      <c r="E45" s="3"/>
      <c r="F45" s="3"/>
      <c r="G45" s="3"/>
      <c r="H45" s="3"/>
    </row>
    <row r="46" spans="1:12" x14ac:dyDescent="0.25">
      <c r="A46" s="3"/>
      <c r="B46" s="3"/>
      <c r="C46" s="3"/>
      <c r="D46" s="3"/>
      <c r="E46" s="3"/>
      <c r="F46" s="3"/>
      <c r="G46" s="3"/>
      <c r="H46" s="3"/>
    </row>
    <row r="47" spans="1:12" x14ac:dyDescent="0.25">
      <c r="A47" s="3"/>
      <c r="B47" s="3"/>
      <c r="C47" s="3"/>
      <c r="D47" s="3"/>
      <c r="E47" s="3"/>
      <c r="F47" s="3"/>
      <c r="G47" s="3"/>
      <c r="H47" s="3"/>
    </row>
    <row r="48" spans="1:12"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row r="101" spans="1:8" x14ac:dyDescent="0.25">
      <c r="A101" s="3"/>
      <c r="B101" s="3"/>
      <c r="C101" s="3"/>
      <c r="D101" s="3"/>
      <c r="E101" s="3"/>
      <c r="F101" s="3"/>
      <c r="G101" s="3"/>
      <c r="H101" s="3"/>
    </row>
    <row r="102" spans="1:8" x14ac:dyDescent="0.25">
      <c r="A102" s="3"/>
      <c r="B102" s="3"/>
      <c r="C102" s="3"/>
      <c r="D102" s="3"/>
      <c r="E102" s="3"/>
      <c r="F102" s="3"/>
      <c r="G102" s="3"/>
      <c r="H102" s="3"/>
    </row>
    <row r="103" spans="1:8" x14ac:dyDescent="0.25">
      <c r="A103" s="3"/>
      <c r="B103" s="3"/>
      <c r="C103" s="3"/>
      <c r="D103" s="3"/>
      <c r="E103" s="3"/>
      <c r="F103" s="3"/>
      <c r="G103" s="3"/>
      <c r="H103" s="3"/>
    </row>
    <row r="104" spans="1:8" x14ac:dyDescent="0.25">
      <c r="A104" s="3"/>
      <c r="B104" s="3"/>
      <c r="C104" s="3"/>
      <c r="D104" s="3"/>
      <c r="E104" s="3"/>
      <c r="F104" s="3"/>
      <c r="G104" s="3"/>
      <c r="H104" s="3"/>
    </row>
    <row r="105" spans="1:8" x14ac:dyDescent="0.25">
      <c r="A105" s="3"/>
      <c r="B105" s="3"/>
      <c r="C105" s="3"/>
      <c r="D105" s="3"/>
      <c r="E105" s="3"/>
      <c r="F105" s="3"/>
      <c r="G105" s="3"/>
      <c r="H105" s="3"/>
    </row>
    <row r="106" spans="1:8" x14ac:dyDescent="0.25">
      <c r="A106" s="3"/>
      <c r="B106" s="3"/>
      <c r="C106" s="3"/>
      <c r="D106" s="3"/>
      <c r="E106" s="3"/>
      <c r="F106" s="3"/>
      <c r="G106" s="3"/>
      <c r="H106" s="3"/>
    </row>
    <row r="107" spans="1:8" x14ac:dyDescent="0.25">
      <c r="A107" s="3"/>
      <c r="B107" s="3"/>
      <c r="C107" s="3"/>
      <c r="D107" s="3"/>
      <c r="E107" s="3"/>
      <c r="F107" s="3"/>
      <c r="G107" s="3"/>
      <c r="H107" s="3"/>
    </row>
    <row r="108" spans="1:8" x14ac:dyDescent="0.25">
      <c r="A108" s="3"/>
      <c r="B108" s="3"/>
      <c r="C108" s="3"/>
      <c r="D108" s="3"/>
      <c r="E108" s="3"/>
      <c r="F108" s="3"/>
      <c r="G108" s="3"/>
      <c r="H108" s="3"/>
    </row>
    <row r="109" spans="1:8" x14ac:dyDescent="0.25">
      <c r="A109" s="3"/>
      <c r="B109" s="3"/>
      <c r="C109" s="3"/>
      <c r="D109" s="3"/>
      <c r="E109" s="3"/>
      <c r="F109" s="3"/>
      <c r="G109" s="3"/>
      <c r="H109" s="3"/>
    </row>
    <row r="110" spans="1:8" x14ac:dyDescent="0.25">
      <c r="A110" s="3"/>
      <c r="B110" s="3"/>
      <c r="C110" s="3"/>
      <c r="D110" s="3"/>
      <c r="E110" s="3"/>
      <c r="F110" s="3"/>
      <c r="G110" s="3"/>
      <c r="H110" s="3"/>
    </row>
    <row r="111" spans="1:8" x14ac:dyDescent="0.25">
      <c r="A111" s="3"/>
      <c r="B111" s="3"/>
      <c r="C111" s="3"/>
      <c r="D111" s="3"/>
      <c r="E111" s="3"/>
      <c r="F111" s="3"/>
      <c r="G111" s="3"/>
      <c r="H111" s="3"/>
    </row>
    <row r="112" spans="1:8" x14ac:dyDescent="0.25">
      <c r="A112" s="3"/>
      <c r="B112" s="3"/>
      <c r="C112" s="3"/>
      <c r="D112" s="3"/>
      <c r="E112" s="3"/>
      <c r="F112" s="3"/>
      <c r="G112" s="3"/>
      <c r="H112" s="3"/>
    </row>
    <row r="113" spans="1:8" x14ac:dyDescent="0.25">
      <c r="A113" s="3"/>
      <c r="B113" s="3"/>
      <c r="C113" s="3"/>
      <c r="D113" s="3"/>
      <c r="E113" s="3"/>
      <c r="F113" s="3"/>
      <c r="G113" s="3"/>
      <c r="H113" s="3"/>
    </row>
    <row r="114" spans="1:8" x14ac:dyDescent="0.25">
      <c r="A114" s="3"/>
      <c r="B114" s="3"/>
      <c r="C114" s="3"/>
      <c r="D114" s="3"/>
      <c r="E114" s="3"/>
      <c r="F114" s="3"/>
      <c r="G114" s="3"/>
      <c r="H114" s="3"/>
    </row>
    <row r="115" spans="1:8" x14ac:dyDescent="0.25">
      <c r="A115" s="3"/>
      <c r="B115" s="3"/>
      <c r="C115" s="3"/>
      <c r="D115" s="3"/>
      <c r="E115" s="3"/>
      <c r="F115" s="3"/>
      <c r="G115" s="3"/>
      <c r="H115" s="3"/>
    </row>
    <row r="116" spans="1:8" x14ac:dyDescent="0.25">
      <c r="A116" s="3"/>
      <c r="B116" s="3"/>
      <c r="C116" s="3"/>
      <c r="D116" s="3"/>
      <c r="E116" s="3"/>
      <c r="F116" s="3"/>
      <c r="G116" s="3"/>
      <c r="H116" s="3"/>
    </row>
    <row r="117" spans="1:8" x14ac:dyDescent="0.25">
      <c r="A117" s="3"/>
      <c r="B117" s="3"/>
      <c r="C117" s="3"/>
      <c r="D117" s="3"/>
      <c r="E117" s="3"/>
      <c r="F117" s="3"/>
      <c r="G117" s="3"/>
      <c r="H117" s="3"/>
    </row>
    <row r="118" spans="1:8" x14ac:dyDescent="0.25">
      <c r="A118" s="3"/>
      <c r="B118" s="3"/>
      <c r="C118" s="3"/>
      <c r="D118" s="3"/>
      <c r="E118" s="3"/>
      <c r="F118" s="3"/>
      <c r="G118" s="3"/>
      <c r="H118" s="3"/>
    </row>
    <row r="119" spans="1:8" x14ac:dyDescent="0.25">
      <c r="A119" s="3"/>
      <c r="B119" s="3"/>
      <c r="C119" s="3"/>
      <c r="D119" s="3"/>
      <c r="E119" s="3"/>
      <c r="F119" s="3"/>
      <c r="G119" s="3"/>
      <c r="H119" s="3"/>
    </row>
    <row r="120" spans="1:8" x14ac:dyDescent="0.25">
      <c r="A120" s="3"/>
      <c r="B120" s="3"/>
      <c r="C120" s="3"/>
      <c r="D120" s="3"/>
      <c r="E120" s="3"/>
      <c r="F120" s="3"/>
      <c r="G120" s="3"/>
      <c r="H120" s="3"/>
    </row>
    <row r="121" spans="1:8" x14ac:dyDescent="0.25">
      <c r="A121" s="3"/>
      <c r="B121" s="3"/>
      <c r="C121" s="3"/>
      <c r="D121" s="3"/>
      <c r="E121" s="3"/>
      <c r="F121" s="3"/>
      <c r="G121" s="3"/>
      <c r="H121" s="3"/>
    </row>
    <row r="122" spans="1:8" x14ac:dyDescent="0.25">
      <c r="A122" s="3"/>
      <c r="B122" s="3"/>
      <c r="C122" s="3"/>
      <c r="D122" s="3"/>
      <c r="E122" s="3"/>
      <c r="F122" s="3"/>
      <c r="G122" s="3"/>
      <c r="H122" s="3"/>
    </row>
    <row r="123" spans="1:8" x14ac:dyDescent="0.25">
      <c r="A123" s="3"/>
      <c r="B123" s="3"/>
      <c r="C123" s="3"/>
      <c r="D123" s="3"/>
      <c r="E123" s="3"/>
      <c r="F123" s="3"/>
      <c r="G123" s="3"/>
      <c r="H123" s="3"/>
    </row>
    <row r="124" spans="1:8" x14ac:dyDescent="0.25">
      <c r="A124" s="3"/>
      <c r="B124" s="3"/>
      <c r="C124" s="3"/>
      <c r="D124" s="3"/>
      <c r="E124" s="3"/>
      <c r="F124" s="3"/>
      <c r="G124" s="3"/>
      <c r="H124" s="3"/>
    </row>
    <row r="125" spans="1:8" x14ac:dyDescent="0.25">
      <c r="A125" s="3"/>
      <c r="B125" s="3"/>
      <c r="C125" s="3"/>
      <c r="D125" s="3"/>
      <c r="E125" s="3"/>
      <c r="F125" s="3"/>
      <c r="G125" s="3"/>
      <c r="H125" s="3"/>
    </row>
    <row r="126" spans="1:8" x14ac:dyDescent="0.25">
      <c r="A126" s="3"/>
      <c r="B126" s="3"/>
      <c r="C126" s="3"/>
      <c r="D126" s="3"/>
      <c r="E126" s="3"/>
      <c r="F126" s="3"/>
      <c r="G126" s="3"/>
      <c r="H126" s="3"/>
    </row>
    <row r="127" spans="1:8" x14ac:dyDescent="0.25">
      <c r="A127" s="3"/>
      <c r="B127" s="3"/>
      <c r="C127" s="3"/>
      <c r="D127" s="3"/>
      <c r="E127" s="3"/>
      <c r="F127" s="3"/>
      <c r="G127" s="3"/>
      <c r="H127" s="3"/>
    </row>
    <row r="128" spans="1:8" x14ac:dyDescent="0.25">
      <c r="A128" s="3"/>
      <c r="B128" s="3"/>
      <c r="C128" s="3"/>
      <c r="D128" s="3"/>
      <c r="E128" s="3"/>
      <c r="F128" s="3"/>
      <c r="G128" s="3"/>
      <c r="H128" s="3"/>
    </row>
    <row r="129" spans="1:8" x14ac:dyDescent="0.25">
      <c r="A129" s="3"/>
      <c r="B129" s="3"/>
      <c r="C129" s="3"/>
      <c r="D129" s="3"/>
      <c r="E129" s="3"/>
      <c r="F129" s="3"/>
      <c r="G129" s="3"/>
      <c r="H129" s="3"/>
    </row>
    <row r="130" spans="1:8" x14ac:dyDescent="0.25">
      <c r="A130" s="3"/>
      <c r="B130" s="3"/>
      <c r="C130" s="3"/>
      <c r="D130" s="3"/>
      <c r="E130" s="3"/>
      <c r="F130" s="3"/>
      <c r="G130" s="3"/>
      <c r="H130" s="3"/>
    </row>
    <row r="131" spans="1:8" x14ac:dyDescent="0.25">
      <c r="A131" s="3"/>
      <c r="B131" s="3"/>
      <c r="C131" s="3"/>
      <c r="D131" s="3"/>
      <c r="E131" s="3"/>
      <c r="F131" s="3"/>
      <c r="G131" s="3"/>
      <c r="H131" s="3"/>
    </row>
    <row r="132" spans="1:8" x14ac:dyDescent="0.25">
      <c r="A132" s="3"/>
      <c r="B132" s="3"/>
      <c r="C132" s="3"/>
      <c r="D132" s="3"/>
      <c r="E132" s="3"/>
      <c r="F132" s="3"/>
      <c r="G132" s="3"/>
      <c r="H132" s="3"/>
    </row>
    <row r="133" spans="1:8" x14ac:dyDescent="0.25">
      <c r="A133" s="3"/>
      <c r="B133" s="3"/>
      <c r="C133" s="3"/>
      <c r="D133" s="3"/>
      <c r="E133" s="3"/>
      <c r="F133" s="3"/>
      <c r="G133" s="3"/>
      <c r="H133" s="3"/>
    </row>
    <row r="134" spans="1:8" x14ac:dyDescent="0.25">
      <c r="A134" s="3"/>
      <c r="B134" s="3"/>
      <c r="C134" s="3"/>
      <c r="D134" s="3"/>
      <c r="E134" s="3"/>
      <c r="F134" s="3"/>
      <c r="G134" s="3"/>
      <c r="H134" s="3"/>
    </row>
    <row r="135" spans="1:8" x14ac:dyDescent="0.25">
      <c r="A135" s="3"/>
      <c r="B135" s="3"/>
      <c r="C135" s="3"/>
      <c r="D135" s="3"/>
      <c r="E135" s="3"/>
      <c r="F135" s="3"/>
      <c r="G135" s="3"/>
      <c r="H135" s="3"/>
    </row>
    <row r="136" spans="1:8" x14ac:dyDescent="0.25">
      <c r="A136" s="3"/>
      <c r="B136" s="3"/>
      <c r="C136" s="3"/>
      <c r="D136" s="3"/>
      <c r="E136" s="3"/>
      <c r="F136" s="3"/>
      <c r="G136" s="3"/>
      <c r="H136" s="3"/>
    </row>
    <row r="137" spans="1:8" x14ac:dyDescent="0.25">
      <c r="A137" s="3"/>
      <c r="B137" s="3"/>
      <c r="C137" s="3"/>
      <c r="D137" s="3"/>
      <c r="E137" s="3"/>
      <c r="F137" s="3"/>
      <c r="G137" s="3"/>
      <c r="H137" s="3"/>
    </row>
    <row r="138" spans="1:8" x14ac:dyDescent="0.25">
      <c r="A138" s="3"/>
      <c r="B138" s="3"/>
      <c r="C138" s="3"/>
      <c r="D138" s="3"/>
      <c r="E138" s="3"/>
      <c r="F138" s="3"/>
      <c r="G138" s="3"/>
      <c r="H138" s="3"/>
    </row>
    <row r="139" spans="1:8" x14ac:dyDescent="0.25">
      <c r="A139" s="3"/>
      <c r="B139" s="3"/>
      <c r="C139" s="3"/>
      <c r="D139" s="3"/>
      <c r="E139" s="3"/>
      <c r="F139" s="3"/>
      <c r="G139" s="3"/>
      <c r="H139" s="3"/>
    </row>
    <row r="140" spans="1:8" x14ac:dyDescent="0.25">
      <c r="A140" s="3"/>
      <c r="B140" s="3"/>
      <c r="C140" s="3"/>
      <c r="D140" s="3"/>
      <c r="E140" s="3"/>
      <c r="F140" s="3"/>
      <c r="G140" s="3"/>
      <c r="H140" s="3"/>
    </row>
    <row r="141" spans="1:8" x14ac:dyDescent="0.25">
      <c r="A141" s="3"/>
      <c r="B141" s="3"/>
      <c r="C141" s="3"/>
      <c r="D141" s="3"/>
      <c r="E141" s="3"/>
      <c r="F141" s="3"/>
      <c r="G141" s="3"/>
      <c r="H141" s="3"/>
    </row>
    <row r="142" spans="1:8" x14ac:dyDescent="0.25">
      <c r="A142" s="3"/>
      <c r="B142" s="3"/>
      <c r="C142" s="3"/>
      <c r="D142" s="3"/>
      <c r="E142" s="3"/>
      <c r="F142" s="3"/>
      <c r="G142" s="3"/>
      <c r="H142" s="3"/>
    </row>
    <row r="143" spans="1:8" x14ac:dyDescent="0.25">
      <c r="A143" s="3"/>
      <c r="B143" s="3"/>
      <c r="C143" s="3"/>
      <c r="D143" s="3"/>
      <c r="E143" s="3"/>
      <c r="F143" s="3"/>
      <c r="G143" s="3"/>
      <c r="H143" s="3"/>
    </row>
    <row r="144" spans="1:8" x14ac:dyDescent="0.25">
      <c r="A144" s="3"/>
      <c r="B144" s="3"/>
      <c r="C144" s="3"/>
      <c r="D144" s="3"/>
      <c r="E144" s="3"/>
      <c r="F144" s="3"/>
      <c r="G144" s="3"/>
      <c r="H144" s="3"/>
    </row>
    <row r="145" spans="1:8" x14ac:dyDescent="0.25">
      <c r="A145" s="3"/>
      <c r="B145" s="3"/>
      <c r="C145" s="3"/>
      <c r="D145" s="3"/>
      <c r="E145" s="3"/>
      <c r="F145" s="3"/>
      <c r="G145" s="3"/>
      <c r="H145" s="3"/>
    </row>
    <row r="146" spans="1:8" x14ac:dyDescent="0.25">
      <c r="A146" s="3"/>
      <c r="B146" s="3"/>
      <c r="C146" s="3"/>
      <c r="D146" s="3"/>
      <c r="E146" s="3"/>
      <c r="F146" s="3"/>
      <c r="G146" s="3"/>
      <c r="H146" s="3"/>
    </row>
    <row r="147" spans="1:8" x14ac:dyDescent="0.25">
      <c r="A147" s="3"/>
      <c r="B147" s="3"/>
      <c r="C147" s="3"/>
      <c r="D147" s="3"/>
      <c r="E147" s="3"/>
      <c r="F147" s="3"/>
      <c r="G147" s="3"/>
      <c r="H147" s="3"/>
    </row>
    <row r="148" spans="1:8" x14ac:dyDescent="0.25">
      <c r="A148" s="3"/>
      <c r="B148" s="3"/>
      <c r="C148" s="3"/>
      <c r="D148" s="3"/>
      <c r="E148" s="3"/>
      <c r="F148" s="3"/>
      <c r="G148" s="3"/>
      <c r="H148" s="3"/>
    </row>
    <row r="149" spans="1:8" x14ac:dyDescent="0.25">
      <c r="A149" s="3"/>
      <c r="B149" s="3"/>
      <c r="C149" s="3"/>
      <c r="D149" s="3"/>
      <c r="E149" s="3"/>
      <c r="F149" s="3"/>
      <c r="G149" s="3"/>
      <c r="H149" s="3"/>
    </row>
    <row r="150" spans="1:8" x14ac:dyDescent="0.25">
      <c r="A150" s="3"/>
      <c r="B150" s="3"/>
      <c r="C150" s="3"/>
      <c r="D150" s="3"/>
      <c r="E150" s="3"/>
      <c r="F150" s="3"/>
      <c r="G150" s="3"/>
      <c r="H150" s="3"/>
    </row>
    <row r="151" spans="1:8" x14ac:dyDescent="0.25">
      <c r="A151" s="3"/>
      <c r="B151" s="3"/>
      <c r="C151" s="3"/>
      <c r="D151" s="3"/>
      <c r="E151" s="3"/>
      <c r="F151" s="3"/>
      <c r="G151" s="3"/>
      <c r="H151" s="3"/>
    </row>
    <row r="152" spans="1:8" x14ac:dyDescent="0.25">
      <c r="A152" s="3"/>
      <c r="B152" s="3"/>
      <c r="C152" s="3"/>
      <c r="D152" s="3"/>
      <c r="E152" s="3"/>
      <c r="F152" s="3"/>
      <c r="G152" s="3"/>
      <c r="H152" s="3"/>
    </row>
    <row r="153" spans="1:8" x14ac:dyDescent="0.25">
      <c r="A153" s="3"/>
      <c r="B153" s="3"/>
      <c r="C153" s="3"/>
      <c r="D153" s="3"/>
      <c r="E153" s="3"/>
      <c r="F153" s="3"/>
      <c r="G153" s="3"/>
      <c r="H153" s="3"/>
    </row>
    <row r="154" spans="1:8" x14ac:dyDescent="0.25">
      <c r="A154" s="3"/>
      <c r="B154" s="3"/>
      <c r="C154" s="3"/>
      <c r="D154" s="3"/>
      <c r="E154" s="3"/>
      <c r="F154" s="3"/>
      <c r="G154" s="3"/>
      <c r="H154" s="3"/>
    </row>
    <row r="155" spans="1:8" x14ac:dyDescent="0.25">
      <c r="A155" s="3"/>
      <c r="B155" s="3"/>
      <c r="C155" s="3"/>
      <c r="D155" s="3"/>
      <c r="E155" s="3"/>
      <c r="F155" s="3"/>
      <c r="G155" s="3"/>
      <c r="H155" s="3"/>
    </row>
    <row r="156" spans="1:8" x14ac:dyDescent="0.25">
      <c r="A156" s="3"/>
      <c r="B156" s="3"/>
      <c r="C156" s="3"/>
      <c r="D156" s="3"/>
      <c r="E156" s="3"/>
      <c r="F156" s="3"/>
      <c r="G156" s="3"/>
      <c r="H156" s="3"/>
    </row>
    <row r="157" spans="1:8" x14ac:dyDescent="0.25">
      <c r="A157" s="3"/>
      <c r="B157" s="3"/>
      <c r="C157" s="3"/>
      <c r="D157" s="3"/>
      <c r="E157" s="3"/>
      <c r="F157" s="3"/>
      <c r="G157" s="3"/>
      <c r="H157" s="3"/>
    </row>
    <row r="158" spans="1:8" x14ac:dyDescent="0.25">
      <c r="A158" s="3"/>
      <c r="B158" s="3"/>
      <c r="C158" s="3"/>
      <c r="D158" s="3"/>
      <c r="E158" s="3"/>
      <c r="F158" s="3"/>
      <c r="G158" s="3"/>
      <c r="H158" s="3"/>
    </row>
    <row r="159" spans="1:8" x14ac:dyDescent="0.25">
      <c r="A159" s="3"/>
      <c r="B159" s="3"/>
      <c r="C159" s="3"/>
      <c r="D159" s="3"/>
      <c r="E159" s="3"/>
      <c r="F159" s="3"/>
      <c r="G159" s="3"/>
      <c r="H159" s="3"/>
    </row>
    <row r="160" spans="1:8" x14ac:dyDescent="0.25">
      <c r="A160" s="3"/>
      <c r="B160" s="3"/>
      <c r="C160" s="3"/>
      <c r="D160" s="3"/>
      <c r="E160" s="3"/>
      <c r="F160" s="3"/>
      <c r="G160" s="3"/>
      <c r="H160" s="3"/>
    </row>
    <row r="161" spans="1:8" x14ac:dyDescent="0.25">
      <c r="A161" s="3"/>
      <c r="B161" s="3"/>
      <c r="C161" s="3"/>
      <c r="D161" s="3"/>
      <c r="E161" s="3"/>
      <c r="F161" s="3"/>
      <c r="G161" s="3"/>
      <c r="H161" s="3"/>
    </row>
    <row r="162" spans="1:8" x14ac:dyDescent="0.25">
      <c r="A162" s="3"/>
      <c r="B162" s="3"/>
      <c r="C162" s="3"/>
      <c r="D162" s="3"/>
      <c r="E162" s="3"/>
      <c r="F162" s="3"/>
      <c r="G162" s="3"/>
      <c r="H162" s="3"/>
    </row>
    <row r="163" spans="1:8" x14ac:dyDescent="0.25">
      <c r="A163" s="3"/>
      <c r="B163" s="3"/>
      <c r="C163" s="3"/>
      <c r="D163" s="3"/>
      <c r="E163" s="3"/>
      <c r="F163" s="3"/>
      <c r="G163" s="3"/>
      <c r="H163" s="3"/>
    </row>
    <row r="164" spans="1:8" x14ac:dyDescent="0.25">
      <c r="A164" s="3"/>
      <c r="B164" s="3"/>
      <c r="C164" s="3"/>
      <c r="D164" s="3"/>
      <c r="E164" s="3"/>
      <c r="F164" s="3"/>
      <c r="G164" s="3"/>
      <c r="H164" s="3"/>
    </row>
    <row r="165" spans="1:8" x14ac:dyDescent="0.25">
      <c r="A165" s="3"/>
      <c r="B165" s="3"/>
      <c r="C165" s="3"/>
      <c r="D165" s="3"/>
      <c r="E165" s="3"/>
      <c r="F165" s="3"/>
      <c r="G165" s="3"/>
      <c r="H165" s="3"/>
    </row>
    <row r="166" spans="1:8" x14ac:dyDescent="0.25">
      <c r="A166" s="3"/>
      <c r="B166" s="3"/>
      <c r="C166" s="3"/>
      <c r="D166" s="3"/>
      <c r="E166" s="3"/>
      <c r="F166" s="3"/>
      <c r="G166" s="3"/>
      <c r="H166" s="3"/>
    </row>
    <row r="167" spans="1:8" x14ac:dyDescent="0.25">
      <c r="A167" s="3"/>
      <c r="B167" s="3"/>
      <c r="C167" s="3"/>
      <c r="D167" s="3"/>
      <c r="E167" s="3"/>
      <c r="F167" s="3"/>
      <c r="G167" s="3"/>
      <c r="H167" s="3"/>
    </row>
    <row r="168" spans="1:8" x14ac:dyDescent="0.25">
      <c r="A168" s="3"/>
      <c r="B168" s="3"/>
      <c r="C168" s="3"/>
      <c r="D168" s="3"/>
      <c r="E168" s="3"/>
      <c r="F168" s="3"/>
      <c r="G168" s="3"/>
      <c r="H168" s="3"/>
    </row>
    <row r="169" spans="1:8" x14ac:dyDescent="0.25">
      <c r="A169" s="3"/>
      <c r="B169" s="3"/>
      <c r="C169" s="3"/>
      <c r="D169" s="3"/>
      <c r="E169" s="3"/>
      <c r="F169" s="3"/>
      <c r="G169" s="3"/>
      <c r="H169" s="3"/>
    </row>
    <row r="170" spans="1:8" x14ac:dyDescent="0.25">
      <c r="A170" s="3"/>
      <c r="B170" s="3"/>
      <c r="C170" s="3"/>
      <c r="D170" s="3"/>
      <c r="E170" s="3"/>
      <c r="F170" s="3"/>
      <c r="G170" s="3"/>
      <c r="H170" s="3"/>
    </row>
    <row r="171" spans="1:8" x14ac:dyDescent="0.25">
      <c r="A171" s="3"/>
      <c r="B171" s="3"/>
      <c r="C171" s="3"/>
      <c r="D171" s="3"/>
      <c r="E171" s="3"/>
      <c r="F171" s="3"/>
      <c r="G171" s="3"/>
      <c r="H171" s="3"/>
    </row>
    <row r="172" spans="1:8" x14ac:dyDescent="0.25">
      <c r="A172" s="3"/>
      <c r="B172" s="3"/>
      <c r="C172" s="3"/>
      <c r="D172" s="3"/>
      <c r="E172" s="3"/>
      <c r="F172" s="3"/>
      <c r="G172" s="3"/>
      <c r="H172" s="3"/>
    </row>
    <row r="173" spans="1:8" x14ac:dyDescent="0.25">
      <c r="A173" s="3"/>
      <c r="B173" s="3"/>
      <c r="C173" s="3"/>
      <c r="D173" s="3"/>
      <c r="E173" s="3"/>
      <c r="F173" s="3"/>
      <c r="G173" s="3"/>
      <c r="H173" s="3"/>
    </row>
    <row r="174" spans="1:8" x14ac:dyDescent="0.25">
      <c r="A174" s="3"/>
      <c r="B174" s="3"/>
      <c r="C174" s="3"/>
      <c r="D174" s="3"/>
      <c r="E174" s="3"/>
      <c r="F174" s="3"/>
      <c r="G174" s="3"/>
      <c r="H174" s="3"/>
    </row>
    <row r="175" spans="1:8" x14ac:dyDescent="0.25">
      <c r="A175" s="3"/>
      <c r="B175" s="3"/>
      <c r="C175" s="3"/>
      <c r="D175" s="3"/>
      <c r="E175" s="3"/>
      <c r="F175" s="3"/>
      <c r="G175" s="3"/>
      <c r="H175" s="3"/>
    </row>
    <row r="176" spans="1:8" x14ac:dyDescent="0.25">
      <c r="A176" s="3"/>
      <c r="B176" s="3"/>
      <c r="C176" s="3"/>
      <c r="D176" s="3"/>
      <c r="E176" s="3"/>
      <c r="F176" s="3"/>
      <c r="G176" s="3"/>
      <c r="H176" s="3"/>
    </row>
    <row r="177" spans="1:8" x14ac:dyDescent="0.25">
      <c r="A177" s="3"/>
      <c r="B177" s="3"/>
      <c r="C177" s="3"/>
      <c r="D177" s="3"/>
      <c r="E177" s="3"/>
      <c r="F177" s="3"/>
      <c r="G177" s="3"/>
      <c r="H177" s="3"/>
    </row>
    <row r="178" spans="1:8" x14ac:dyDescent="0.25">
      <c r="A178" s="3"/>
      <c r="B178" s="3"/>
      <c r="C178" s="3"/>
      <c r="D178" s="3"/>
      <c r="E178" s="3"/>
      <c r="F178" s="3"/>
      <c r="G178" s="3"/>
      <c r="H178" s="3"/>
    </row>
    <row r="179" spans="1:8" x14ac:dyDescent="0.25">
      <c r="A179" s="3"/>
      <c r="B179" s="3"/>
      <c r="C179" s="3"/>
      <c r="D179" s="3"/>
      <c r="E179" s="3"/>
      <c r="F179" s="3"/>
      <c r="G179" s="3"/>
      <c r="H179" s="3"/>
    </row>
    <row r="180" spans="1:8" x14ac:dyDescent="0.25">
      <c r="A180" s="3"/>
      <c r="B180" s="3"/>
      <c r="C180" s="3"/>
      <c r="D180" s="3"/>
      <c r="E180" s="3"/>
      <c r="F180" s="3"/>
      <c r="G180" s="3"/>
      <c r="H180" s="3"/>
    </row>
    <row r="181" spans="1:8" x14ac:dyDescent="0.25">
      <c r="A181" s="3"/>
      <c r="B181" s="3"/>
      <c r="C181" s="3"/>
      <c r="D181" s="3"/>
      <c r="E181" s="3"/>
      <c r="F181" s="3"/>
      <c r="G181" s="3"/>
      <c r="H181" s="3"/>
    </row>
    <row r="182" spans="1:8" x14ac:dyDescent="0.25">
      <c r="A182" s="3"/>
      <c r="B182" s="3"/>
      <c r="C182" s="3"/>
      <c r="D182" s="3"/>
      <c r="E182" s="3"/>
      <c r="F182" s="3"/>
      <c r="G182" s="3"/>
      <c r="H182" s="3"/>
    </row>
    <row r="183" spans="1:8" x14ac:dyDescent="0.25">
      <c r="A183" s="3"/>
      <c r="B183" s="3"/>
      <c r="C183" s="3"/>
      <c r="D183" s="3"/>
      <c r="E183" s="3"/>
      <c r="F183" s="3"/>
      <c r="G183" s="3"/>
      <c r="H183" s="3"/>
    </row>
    <row r="184" spans="1:8" x14ac:dyDescent="0.25">
      <c r="A184" s="3"/>
      <c r="B184" s="3"/>
      <c r="C184" s="3"/>
      <c r="D184" s="3"/>
      <c r="E184" s="3"/>
      <c r="F184" s="3"/>
      <c r="G184" s="3"/>
      <c r="H184" s="3"/>
    </row>
    <row r="185" spans="1:8" x14ac:dyDescent="0.25">
      <c r="A185" s="3"/>
      <c r="B185" s="3"/>
      <c r="C185" s="3"/>
      <c r="D185" s="3"/>
      <c r="E185" s="3"/>
      <c r="F185" s="3"/>
      <c r="G185" s="3"/>
      <c r="H185" s="3"/>
    </row>
    <row r="186" spans="1:8" x14ac:dyDescent="0.25">
      <c r="A186" s="3"/>
      <c r="B186" s="3"/>
      <c r="C186" s="3"/>
      <c r="D186" s="3"/>
      <c r="E186" s="3"/>
      <c r="F186" s="3"/>
      <c r="G186" s="3"/>
      <c r="H186" s="3"/>
    </row>
    <row r="187" spans="1:8" x14ac:dyDescent="0.25">
      <c r="A187" s="3"/>
      <c r="B187" s="3"/>
      <c r="C187" s="3"/>
      <c r="D187" s="3"/>
      <c r="E187" s="3"/>
      <c r="F187" s="3"/>
      <c r="G187" s="3"/>
      <c r="H187" s="3"/>
    </row>
    <row r="188" spans="1:8" x14ac:dyDescent="0.25">
      <c r="A188" s="3"/>
      <c r="B188" s="3"/>
      <c r="C188" s="3"/>
      <c r="D188" s="3"/>
      <c r="E188" s="3"/>
      <c r="F188" s="3"/>
      <c r="G188" s="3"/>
      <c r="H188" s="3"/>
    </row>
    <row r="189" spans="1:8" x14ac:dyDescent="0.25">
      <c r="A189" s="3"/>
      <c r="B189" s="3"/>
      <c r="C189" s="3"/>
      <c r="D189" s="3"/>
      <c r="E189" s="3"/>
      <c r="F189" s="3"/>
      <c r="G189" s="3"/>
      <c r="H189" s="3"/>
    </row>
    <row r="190" spans="1:8" x14ac:dyDescent="0.25">
      <c r="A190" s="3"/>
      <c r="B190" s="3"/>
      <c r="C190" s="3"/>
      <c r="D190" s="3"/>
      <c r="E190" s="3"/>
      <c r="F190" s="3"/>
      <c r="G190" s="3"/>
      <c r="H190" s="3"/>
    </row>
    <row r="191" spans="1:8" x14ac:dyDescent="0.25">
      <c r="A191" s="3"/>
      <c r="B191" s="3"/>
      <c r="C191" s="3"/>
      <c r="D191" s="3"/>
      <c r="E191" s="3"/>
      <c r="F191" s="3"/>
      <c r="G191" s="3"/>
      <c r="H191" s="3"/>
    </row>
    <row r="192" spans="1:8" x14ac:dyDescent="0.25">
      <c r="A192" s="3"/>
      <c r="B192" s="3"/>
      <c r="C192" s="3"/>
      <c r="D192" s="3"/>
      <c r="E192" s="3"/>
      <c r="F192" s="3"/>
      <c r="G192" s="3"/>
      <c r="H192" s="3"/>
    </row>
    <row r="193" spans="1:8" x14ac:dyDescent="0.25">
      <c r="A193" s="3"/>
      <c r="B193" s="3"/>
      <c r="C193" s="3"/>
      <c r="D193" s="3"/>
      <c r="E193" s="3"/>
      <c r="F193" s="3"/>
      <c r="G193" s="3"/>
      <c r="H193" s="3"/>
    </row>
    <row r="194" spans="1:8" x14ac:dyDescent="0.25">
      <c r="A194" s="3"/>
      <c r="B194" s="3"/>
      <c r="C194" s="3"/>
      <c r="D194" s="3"/>
      <c r="E194" s="3"/>
      <c r="F194" s="3"/>
      <c r="G194" s="3"/>
      <c r="H194" s="3"/>
    </row>
    <row r="195" spans="1:8" x14ac:dyDescent="0.25">
      <c r="A195" s="3"/>
      <c r="B195" s="3"/>
      <c r="C195" s="3"/>
      <c r="D195" s="3"/>
      <c r="E195" s="3"/>
      <c r="F195" s="3"/>
      <c r="G195" s="3"/>
      <c r="H195" s="3"/>
    </row>
    <row r="196" spans="1:8" x14ac:dyDescent="0.25">
      <c r="A196" s="3"/>
      <c r="B196" s="3"/>
      <c r="C196" s="3"/>
      <c r="D196" s="3"/>
      <c r="E196" s="3"/>
      <c r="F196" s="3"/>
      <c r="G196" s="3"/>
      <c r="H196" s="3"/>
    </row>
    <row r="197" spans="1:8" x14ac:dyDescent="0.25">
      <c r="A197" s="3"/>
      <c r="B197" s="3"/>
      <c r="C197" s="3"/>
      <c r="D197" s="3"/>
      <c r="E197" s="3"/>
      <c r="F197" s="3"/>
      <c r="G197" s="3"/>
      <c r="H197" s="3"/>
    </row>
    <row r="198" spans="1:8" x14ac:dyDescent="0.25">
      <c r="A198" s="3"/>
      <c r="B198" s="3"/>
      <c r="C198" s="3"/>
      <c r="D198" s="3"/>
      <c r="E198" s="3"/>
      <c r="F198" s="3"/>
      <c r="G198" s="3"/>
      <c r="H198" s="3"/>
    </row>
    <row r="199" spans="1:8" x14ac:dyDescent="0.25">
      <c r="A199" s="3"/>
      <c r="B199" s="3"/>
      <c r="C199" s="3"/>
      <c r="D199" s="3"/>
      <c r="E199" s="3"/>
      <c r="F199" s="3"/>
      <c r="G199" s="3"/>
      <c r="H199" s="3"/>
    </row>
    <row r="200" spans="1:8" x14ac:dyDescent="0.25">
      <c r="A200" s="3"/>
      <c r="B200" s="3"/>
      <c r="C200" s="3"/>
      <c r="D200" s="3"/>
      <c r="E200" s="3"/>
      <c r="F200" s="3"/>
      <c r="G200" s="3"/>
      <c r="H200" s="3"/>
    </row>
    <row r="201" spans="1:8" x14ac:dyDescent="0.25">
      <c r="A201" s="3"/>
      <c r="B201" s="3"/>
      <c r="C201" s="3"/>
      <c r="D201" s="3"/>
      <c r="E201" s="3"/>
      <c r="F201" s="3"/>
      <c r="G201" s="3"/>
      <c r="H201" s="3"/>
    </row>
    <row r="202" spans="1:8" x14ac:dyDescent="0.25">
      <c r="A202" s="3"/>
      <c r="B202" s="3"/>
      <c r="C202" s="3"/>
      <c r="D202" s="3"/>
      <c r="E202" s="3"/>
      <c r="F202" s="3"/>
      <c r="G202" s="3"/>
      <c r="H202" s="3"/>
    </row>
    <row r="203" spans="1:8" x14ac:dyDescent="0.25">
      <c r="A203" s="3"/>
      <c r="B203" s="3"/>
      <c r="C203" s="3"/>
      <c r="D203" s="3"/>
      <c r="E203" s="3"/>
      <c r="F203" s="3"/>
      <c r="G203" s="3"/>
      <c r="H203" s="3"/>
    </row>
    <row r="204" spans="1:8" x14ac:dyDescent="0.25">
      <c r="A204" s="3"/>
      <c r="B204" s="3"/>
      <c r="C204" s="3"/>
      <c r="D204" s="3"/>
      <c r="E204" s="3"/>
      <c r="F204" s="3"/>
      <c r="G204" s="3"/>
      <c r="H204" s="3"/>
    </row>
    <row r="205" spans="1:8" x14ac:dyDescent="0.25">
      <c r="A205" s="3"/>
      <c r="B205" s="3"/>
      <c r="C205" s="3"/>
      <c r="D205" s="3"/>
      <c r="E205" s="3"/>
      <c r="F205" s="3"/>
      <c r="G205" s="3"/>
      <c r="H205" s="3"/>
    </row>
    <row r="206" spans="1:8" x14ac:dyDescent="0.25">
      <c r="A206" s="3"/>
      <c r="B206" s="3"/>
      <c r="C206" s="3"/>
      <c r="D206" s="3"/>
      <c r="E206" s="3"/>
      <c r="F206" s="3"/>
      <c r="G206" s="3"/>
      <c r="H206" s="3"/>
    </row>
    <row r="207" spans="1:8" x14ac:dyDescent="0.25">
      <c r="A207" s="3"/>
      <c r="B207" s="3"/>
      <c r="C207" s="3"/>
      <c r="D207" s="3"/>
      <c r="E207" s="3"/>
      <c r="F207" s="3"/>
      <c r="G207" s="3"/>
      <c r="H207" s="3"/>
    </row>
    <row r="208" spans="1:8" x14ac:dyDescent="0.25">
      <c r="A208" s="3"/>
      <c r="B208" s="3"/>
      <c r="C208" s="3"/>
      <c r="D208" s="3"/>
      <c r="E208" s="3"/>
      <c r="F208" s="3"/>
      <c r="G208" s="3"/>
      <c r="H208" s="3"/>
    </row>
    <row r="209" spans="1:8" x14ac:dyDescent="0.25">
      <c r="A209" s="3"/>
      <c r="B209" s="3"/>
      <c r="C209" s="3"/>
      <c r="D209" s="3"/>
      <c r="E209" s="3"/>
      <c r="F209" s="3"/>
      <c r="G209" s="3"/>
      <c r="H209" s="3"/>
    </row>
    <row r="210" spans="1:8" x14ac:dyDescent="0.25">
      <c r="A210" s="3"/>
      <c r="B210" s="3"/>
      <c r="C210" s="3"/>
      <c r="D210" s="3"/>
      <c r="E210" s="3"/>
      <c r="F210" s="3"/>
      <c r="G210" s="3"/>
      <c r="H210" s="3"/>
    </row>
    <row r="211" spans="1:8" x14ac:dyDescent="0.25">
      <c r="A211" s="3"/>
      <c r="B211" s="3"/>
      <c r="C211" s="3"/>
      <c r="D211" s="3"/>
      <c r="E211" s="3"/>
      <c r="F211" s="3"/>
      <c r="G211" s="3"/>
      <c r="H211" s="3"/>
    </row>
    <row r="212" spans="1:8" x14ac:dyDescent="0.25">
      <c r="A212" s="3"/>
      <c r="B212" s="3"/>
      <c r="C212" s="3"/>
      <c r="D212" s="3"/>
      <c r="E212" s="3"/>
      <c r="F212" s="3"/>
      <c r="G212" s="3"/>
      <c r="H212" s="3"/>
    </row>
    <row r="213" spans="1:8" x14ac:dyDescent="0.25">
      <c r="A213" s="3"/>
      <c r="B213" s="3"/>
      <c r="C213" s="3"/>
      <c r="D213" s="3"/>
      <c r="E213" s="3"/>
      <c r="F213" s="3"/>
      <c r="G213" s="3"/>
      <c r="H213" s="3"/>
    </row>
    <row r="214" spans="1:8" x14ac:dyDescent="0.25">
      <c r="A214" s="3"/>
      <c r="B214" s="3"/>
      <c r="C214" s="3"/>
      <c r="D214" s="3"/>
      <c r="E214" s="3"/>
      <c r="F214" s="3"/>
      <c r="G214" s="3"/>
      <c r="H214" s="3"/>
    </row>
    <row r="215" spans="1:8" x14ac:dyDescent="0.25">
      <c r="A215" s="3"/>
      <c r="B215" s="3"/>
      <c r="C215" s="3"/>
      <c r="D215" s="3"/>
      <c r="E215" s="3"/>
      <c r="F215" s="3"/>
      <c r="G215" s="3"/>
      <c r="H215" s="3"/>
    </row>
    <row r="216" spans="1:8" x14ac:dyDescent="0.25">
      <c r="A216" s="3"/>
      <c r="B216" s="3"/>
      <c r="C216" s="3"/>
      <c r="D216" s="3"/>
      <c r="E216" s="3"/>
      <c r="F216" s="3"/>
      <c r="G216" s="3"/>
      <c r="H216" s="3"/>
    </row>
    <row r="217" spans="1:8" x14ac:dyDescent="0.25">
      <c r="A217" s="3"/>
      <c r="B217" s="3"/>
      <c r="C217" s="3"/>
      <c r="D217" s="3"/>
      <c r="E217" s="3"/>
      <c r="F217" s="3"/>
      <c r="G217" s="3"/>
      <c r="H217" s="3"/>
    </row>
    <row r="218" spans="1:8" x14ac:dyDescent="0.25">
      <c r="A218" s="3"/>
      <c r="B218" s="3"/>
      <c r="C218" s="3"/>
      <c r="D218" s="3"/>
      <c r="E218" s="3"/>
      <c r="F218" s="3"/>
      <c r="G218" s="3"/>
      <c r="H218" s="3"/>
    </row>
    <row r="219" spans="1:8" x14ac:dyDescent="0.25">
      <c r="A219" s="3"/>
      <c r="B219" s="3"/>
      <c r="C219" s="3"/>
      <c r="D219" s="3"/>
      <c r="E219" s="3"/>
      <c r="F219" s="3"/>
      <c r="G219" s="3"/>
      <c r="H219" s="3"/>
    </row>
    <row r="220" spans="1:8" x14ac:dyDescent="0.25">
      <c r="A220" s="3"/>
      <c r="B220" s="3"/>
      <c r="C220" s="3"/>
      <c r="D220" s="3"/>
      <c r="E220" s="3"/>
      <c r="F220" s="3"/>
      <c r="G220" s="3"/>
      <c r="H220" s="3"/>
    </row>
    <row r="221" spans="1:8" x14ac:dyDescent="0.25">
      <c r="A221" s="3"/>
      <c r="B221" s="3"/>
      <c r="C221" s="3"/>
      <c r="D221" s="3"/>
      <c r="E221" s="3"/>
      <c r="F221" s="3"/>
      <c r="G221" s="3"/>
      <c r="H221" s="3"/>
    </row>
    <row r="222" spans="1:8" x14ac:dyDescent="0.25">
      <c r="A222" s="3"/>
      <c r="B222" s="3"/>
      <c r="C222" s="3"/>
      <c r="D222" s="3"/>
      <c r="E222" s="3"/>
      <c r="F222" s="3"/>
      <c r="G222" s="3"/>
      <c r="H222" s="3"/>
    </row>
    <row r="223" spans="1:8" x14ac:dyDescent="0.25">
      <c r="A223" s="3"/>
      <c r="B223" s="3"/>
      <c r="C223" s="3"/>
      <c r="D223" s="3"/>
      <c r="E223" s="3"/>
      <c r="F223" s="3"/>
      <c r="G223" s="3"/>
      <c r="H223" s="3"/>
    </row>
    <row r="224" spans="1:8" x14ac:dyDescent="0.25">
      <c r="A224" s="3"/>
      <c r="B224" s="3"/>
      <c r="C224" s="3"/>
      <c r="D224" s="3"/>
      <c r="E224" s="3"/>
      <c r="F224" s="3"/>
      <c r="G224" s="3"/>
      <c r="H224" s="3"/>
    </row>
    <row r="225" spans="1:8" x14ac:dyDescent="0.25">
      <c r="A225" s="3"/>
      <c r="B225" s="3"/>
      <c r="C225" s="3"/>
      <c r="D225" s="3"/>
      <c r="E225" s="3"/>
      <c r="F225" s="3"/>
      <c r="G225" s="3"/>
      <c r="H225" s="3"/>
    </row>
  </sheetData>
  <sheetProtection password="DBAD" sheet="1" objects="1" scenarios="1" insertRows="0"/>
  <mergeCells count="50">
    <mergeCell ref="B28:H30"/>
    <mergeCell ref="B35:H36"/>
    <mergeCell ref="B22:C22"/>
    <mergeCell ref="B23:C23"/>
    <mergeCell ref="B24:C24"/>
    <mergeCell ref="B25:C25"/>
    <mergeCell ref="B26:C26"/>
    <mergeCell ref="D25:E25"/>
    <mergeCell ref="D26:E26"/>
    <mergeCell ref="D24:E24"/>
    <mergeCell ref="B1:G1"/>
    <mergeCell ref="B2:H2"/>
    <mergeCell ref="B4:C5"/>
    <mergeCell ref="D4:E5"/>
    <mergeCell ref="F4:G4"/>
    <mergeCell ref="H4:H5"/>
    <mergeCell ref="D19:E19"/>
    <mergeCell ref="D20:E20"/>
    <mergeCell ref="D21:E21"/>
    <mergeCell ref="D22:E22"/>
    <mergeCell ref="D23:E23"/>
    <mergeCell ref="B6:C6"/>
    <mergeCell ref="B7:C7"/>
    <mergeCell ref="B8:C8"/>
    <mergeCell ref="B9:C9"/>
    <mergeCell ref="B10:C10"/>
    <mergeCell ref="B18:C18"/>
    <mergeCell ref="B19:C19"/>
    <mergeCell ref="B20:C20"/>
    <mergeCell ref="B11:C11"/>
    <mergeCell ref="B12:C12"/>
    <mergeCell ref="B13:C13"/>
    <mergeCell ref="B14:C14"/>
    <mergeCell ref="B15:C15"/>
    <mergeCell ref="B21:C21"/>
    <mergeCell ref="D6:E6"/>
    <mergeCell ref="D7:E7"/>
    <mergeCell ref="D8:E8"/>
    <mergeCell ref="D9:E9"/>
    <mergeCell ref="D10:E10"/>
    <mergeCell ref="D11:E11"/>
    <mergeCell ref="D12:E12"/>
    <mergeCell ref="D13:E13"/>
    <mergeCell ref="D14:E14"/>
    <mergeCell ref="D15:E15"/>
    <mergeCell ref="D16:E16"/>
    <mergeCell ref="D17:E17"/>
    <mergeCell ref="D18:E18"/>
    <mergeCell ref="B16:C16"/>
    <mergeCell ref="B17:C17"/>
  </mergeCells>
  <pageMargins left="0.7" right="0.7" top="0.75" bottom="0.75" header="0.3" footer="0.3"/>
  <pageSetup scale="9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226"/>
  <sheetViews>
    <sheetView workbookViewId="0">
      <selection activeCell="B1" sqref="B1:G1"/>
    </sheetView>
  </sheetViews>
  <sheetFormatPr defaultRowHeight="15" x14ac:dyDescent="0.25"/>
  <cols>
    <col min="1" max="1" width="2.85546875" style="1" customWidth="1"/>
    <col min="2" max="2" width="47" style="1" customWidth="1"/>
    <col min="3" max="3" width="2.7109375" style="1" customWidth="1"/>
    <col min="4" max="4" width="14" style="1" customWidth="1"/>
    <col min="5" max="5" width="13.42578125" style="1" customWidth="1"/>
    <col min="6" max="7" width="15.85546875" style="1" customWidth="1"/>
    <col min="8" max="8" width="18.5703125" style="1" customWidth="1"/>
    <col min="9" max="9" width="3.28515625" style="1" customWidth="1"/>
    <col min="10" max="16384" width="9.140625" style="1"/>
  </cols>
  <sheetData>
    <row r="1" spans="1:17" ht="26.25" customHeight="1" x14ac:dyDescent="0.25">
      <c r="A1" s="3"/>
      <c r="B1" s="795" t="s">
        <v>446</v>
      </c>
      <c r="C1" s="795"/>
      <c r="D1" s="795"/>
      <c r="E1" s="795"/>
      <c r="F1" s="795"/>
      <c r="G1" s="795"/>
      <c r="H1" s="3" t="str">
        <f>+'Section A'!C4</f>
        <v>Grant Number from Section A</v>
      </c>
      <c r="I1" s="3"/>
      <c r="J1" s="3"/>
    </row>
    <row r="2" spans="1:17" ht="61.5" customHeight="1" x14ac:dyDescent="0.25">
      <c r="A2" s="3"/>
      <c r="B2" s="803" t="s">
        <v>588</v>
      </c>
      <c r="C2" s="803"/>
      <c r="D2" s="803"/>
      <c r="E2" s="803"/>
      <c r="F2" s="803"/>
      <c r="G2" s="803"/>
      <c r="H2" s="803"/>
      <c r="I2" s="282"/>
      <c r="J2" s="282"/>
    </row>
    <row r="3" spans="1:17" x14ac:dyDescent="0.25">
      <c r="A3" s="3"/>
      <c r="B3" s="282"/>
      <c r="C3" s="282"/>
      <c r="D3" s="282"/>
      <c r="E3" s="282"/>
      <c r="F3" s="282"/>
      <c r="G3" s="282"/>
      <c r="H3" s="282"/>
      <c r="I3" s="282"/>
      <c r="J3" s="282"/>
    </row>
    <row r="4" spans="1:17" ht="18.75" customHeight="1" x14ac:dyDescent="0.25">
      <c r="A4" s="3"/>
      <c r="B4" s="804" t="s">
        <v>448</v>
      </c>
      <c r="C4" s="804"/>
      <c r="D4" s="805" t="s">
        <v>580</v>
      </c>
      <c r="E4" s="805"/>
      <c r="F4" s="805" t="s">
        <v>450</v>
      </c>
      <c r="G4" s="805"/>
      <c r="H4" s="805" t="s">
        <v>581</v>
      </c>
      <c r="I4" s="282"/>
      <c r="J4" s="282"/>
    </row>
    <row r="5" spans="1:17" x14ac:dyDescent="0.25">
      <c r="A5" s="3"/>
      <c r="B5" s="804"/>
      <c r="C5" s="804"/>
      <c r="D5" s="805"/>
      <c r="E5" s="805"/>
      <c r="F5" s="283" t="s">
        <v>582</v>
      </c>
      <c r="G5" s="283" t="s">
        <v>583</v>
      </c>
      <c r="H5" s="805"/>
      <c r="I5" s="6"/>
      <c r="J5" s="6"/>
      <c r="K5" s="3"/>
      <c r="L5" s="3"/>
      <c r="M5" s="3"/>
      <c r="N5" s="3"/>
      <c r="O5" s="3"/>
      <c r="P5" s="3"/>
      <c r="Q5" s="3"/>
    </row>
    <row r="6" spans="1:17" s="100" customFormat="1" x14ac:dyDescent="0.25">
      <c r="A6" s="93"/>
      <c r="B6" s="800"/>
      <c r="C6" s="800"/>
      <c r="D6" s="799"/>
      <c r="E6" s="799"/>
      <c r="F6" s="96"/>
      <c r="G6" s="96"/>
      <c r="H6" s="107">
        <f t="shared" ref="H6:H18" si="0">ROUND(F6*G6,2)</f>
        <v>0</v>
      </c>
      <c r="I6" s="93"/>
      <c r="J6" s="288"/>
      <c r="K6" s="93"/>
      <c r="L6" s="93"/>
      <c r="M6" s="93"/>
      <c r="N6" s="93"/>
      <c r="O6" s="93"/>
      <c r="P6" s="93"/>
      <c r="Q6" s="93"/>
    </row>
    <row r="7" spans="1:17" s="100" customFormat="1" x14ac:dyDescent="0.25">
      <c r="A7" s="93"/>
      <c r="B7" s="798"/>
      <c r="C7" s="798"/>
      <c r="D7" s="799"/>
      <c r="E7" s="799"/>
      <c r="F7" s="96"/>
      <c r="G7" s="96"/>
      <c r="H7" s="107">
        <f t="shared" si="0"/>
        <v>0</v>
      </c>
      <c r="I7" s="94"/>
      <c r="J7" s="94"/>
      <c r="K7" s="93"/>
      <c r="L7" s="93"/>
      <c r="M7" s="93"/>
      <c r="N7" s="93"/>
      <c r="O7" s="93"/>
      <c r="P7" s="93"/>
      <c r="Q7" s="93"/>
    </row>
    <row r="8" spans="1:17" s="100" customFormat="1" x14ac:dyDescent="0.25">
      <c r="A8" s="93"/>
      <c r="B8" s="798"/>
      <c r="C8" s="798"/>
      <c r="D8" s="799"/>
      <c r="E8" s="799"/>
      <c r="F8" s="96"/>
      <c r="G8" s="96"/>
      <c r="H8" s="107">
        <f t="shared" si="0"/>
        <v>0</v>
      </c>
      <c r="I8" s="94"/>
      <c r="J8" s="284"/>
      <c r="K8" s="93"/>
      <c r="L8" s="93"/>
      <c r="M8" s="93"/>
      <c r="N8" s="93"/>
      <c r="O8" s="93"/>
      <c r="P8" s="93"/>
      <c r="Q8" s="93"/>
    </row>
    <row r="9" spans="1:17" s="100" customFormat="1" x14ac:dyDescent="0.25">
      <c r="A9" s="93"/>
      <c r="B9" s="798"/>
      <c r="C9" s="798"/>
      <c r="D9" s="799"/>
      <c r="E9" s="799"/>
      <c r="F9" s="96"/>
      <c r="G9" s="96"/>
      <c r="H9" s="107">
        <f t="shared" si="0"/>
        <v>0</v>
      </c>
      <c r="I9" s="94"/>
      <c r="J9" s="94"/>
      <c r="K9" s="93"/>
      <c r="L9" s="93"/>
      <c r="M9" s="93"/>
      <c r="N9" s="93"/>
      <c r="O9" s="93"/>
      <c r="P9" s="93"/>
      <c r="Q9" s="93"/>
    </row>
    <row r="10" spans="1:17" s="100" customFormat="1" x14ac:dyDescent="0.25">
      <c r="A10" s="93"/>
      <c r="B10" s="798"/>
      <c r="C10" s="798"/>
      <c r="D10" s="799"/>
      <c r="E10" s="799"/>
      <c r="F10" s="96"/>
      <c r="G10" s="96"/>
      <c r="H10" s="107">
        <f t="shared" si="0"/>
        <v>0</v>
      </c>
      <c r="I10" s="286"/>
      <c r="L10" s="93"/>
      <c r="M10" s="93"/>
      <c r="N10" s="93"/>
      <c r="O10" s="93"/>
      <c r="P10" s="93"/>
      <c r="Q10" s="93"/>
    </row>
    <row r="11" spans="1:17" s="100" customFormat="1" x14ac:dyDescent="0.25">
      <c r="A11" s="93"/>
      <c r="B11" s="798"/>
      <c r="C11" s="798"/>
      <c r="D11" s="799"/>
      <c r="E11" s="799"/>
      <c r="F11" s="96"/>
      <c r="G11" s="96"/>
      <c r="H11" s="107">
        <f t="shared" si="0"/>
        <v>0</v>
      </c>
      <c r="I11" s="93"/>
      <c r="L11" s="93"/>
      <c r="M11" s="93"/>
      <c r="N11" s="93"/>
      <c r="O11" s="93"/>
      <c r="P11" s="93"/>
      <c r="Q11" s="93"/>
    </row>
    <row r="12" spans="1:17" s="100" customFormat="1" x14ac:dyDescent="0.25">
      <c r="A12" s="93"/>
      <c r="B12" s="798"/>
      <c r="C12" s="798"/>
      <c r="D12" s="799"/>
      <c r="E12" s="799"/>
      <c r="F12" s="96"/>
      <c r="G12" s="96"/>
      <c r="H12" s="107">
        <f t="shared" si="0"/>
        <v>0</v>
      </c>
      <c r="I12" s="93"/>
      <c r="L12" s="93"/>
      <c r="M12" s="93"/>
      <c r="N12" s="93"/>
      <c r="O12" s="93"/>
      <c r="P12" s="93"/>
      <c r="Q12" s="93"/>
    </row>
    <row r="13" spans="1:17" s="100" customFormat="1" x14ac:dyDescent="0.25">
      <c r="A13" s="93"/>
      <c r="B13" s="798"/>
      <c r="C13" s="798"/>
      <c r="D13" s="799"/>
      <c r="E13" s="799"/>
      <c r="F13" s="96"/>
      <c r="G13" s="96"/>
      <c r="H13" s="107">
        <f t="shared" si="0"/>
        <v>0</v>
      </c>
      <c r="I13" s="93"/>
      <c r="L13" s="93"/>
      <c r="M13" s="93"/>
      <c r="N13" s="93"/>
      <c r="O13" s="93"/>
      <c r="P13" s="93"/>
      <c r="Q13" s="93"/>
    </row>
    <row r="14" spans="1:17" s="100" customFormat="1" x14ac:dyDescent="0.25">
      <c r="A14" s="93"/>
      <c r="B14" s="798"/>
      <c r="C14" s="798"/>
      <c r="D14" s="799"/>
      <c r="E14" s="799"/>
      <c r="F14" s="96"/>
      <c r="G14" s="96"/>
      <c r="H14" s="107">
        <f t="shared" si="0"/>
        <v>0</v>
      </c>
      <c r="I14" s="93"/>
      <c r="L14" s="93"/>
      <c r="M14" s="93"/>
      <c r="N14" s="93"/>
      <c r="O14" s="93"/>
      <c r="P14" s="93"/>
      <c r="Q14" s="93"/>
    </row>
    <row r="15" spans="1:17" s="100" customFormat="1" x14ac:dyDescent="0.25">
      <c r="A15" s="93"/>
      <c r="B15" s="798"/>
      <c r="C15" s="798"/>
      <c r="D15" s="799"/>
      <c r="E15" s="799"/>
      <c r="F15" s="96"/>
      <c r="G15" s="96"/>
      <c r="H15" s="107">
        <f t="shared" si="0"/>
        <v>0</v>
      </c>
      <c r="I15" s="93"/>
      <c r="L15" s="93"/>
      <c r="M15" s="93"/>
      <c r="N15" s="93"/>
      <c r="O15" s="93"/>
      <c r="P15" s="93"/>
      <c r="Q15" s="93"/>
    </row>
    <row r="16" spans="1:17" s="100" customFormat="1" x14ac:dyDescent="0.25">
      <c r="A16" s="93"/>
      <c r="B16" s="798"/>
      <c r="C16" s="798"/>
      <c r="D16" s="799"/>
      <c r="E16" s="799"/>
      <c r="F16" s="96"/>
      <c r="G16" s="96"/>
      <c r="H16" s="107">
        <f t="shared" si="0"/>
        <v>0</v>
      </c>
      <c r="I16" s="93"/>
      <c r="L16" s="93"/>
      <c r="M16" s="93"/>
      <c r="N16" s="93"/>
      <c r="O16" s="93"/>
      <c r="P16" s="93"/>
      <c r="Q16" s="93"/>
    </row>
    <row r="17" spans="1:12" s="100" customFormat="1" x14ac:dyDescent="0.25">
      <c r="A17" s="93"/>
      <c r="B17" s="798"/>
      <c r="C17" s="798"/>
      <c r="D17" s="799"/>
      <c r="E17" s="799"/>
      <c r="F17" s="96"/>
      <c r="G17" s="96"/>
      <c r="H17" s="107">
        <f t="shared" si="0"/>
        <v>0</v>
      </c>
      <c r="I17" s="93"/>
    </row>
    <row r="18" spans="1:12" s="100" customFormat="1" x14ac:dyDescent="0.25">
      <c r="A18" s="93"/>
      <c r="B18" s="798"/>
      <c r="C18" s="798"/>
      <c r="D18" s="799"/>
      <c r="E18" s="799"/>
      <c r="F18" s="96"/>
      <c r="G18" s="96"/>
      <c r="H18" s="107">
        <f t="shared" si="0"/>
        <v>0</v>
      </c>
      <c r="I18" s="93"/>
    </row>
    <row r="19" spans="1:12" s="100" customFormat="1" ht="17.25" customHeight="1" x14ac:dyDescent="0.25">
      <c r="A19" s="93"/>
      <c r="B19" s="798"/>
      <c r="C19" s="798"/>
      <c r="D19" s="799"/>
      <c r="E19" s="799"/>
      <c r="F19" s="94"/>
      <c r="G19" s="94"/>
      <c r="H19" s="107">
        <f>ROUND(F19*G19,2)</f>
        <v>0</v>
      </c>
      <c r="I19" s="93"/>
    </row>
    <row r="20" spans="1:12" s="100" customFormat="1" ht="15" customHeight="1" x14ac:dyDescent="0.25">
      <c r="A20" s="93"/>
      <c r="B20" s="798"/>
      <c r="C20" s="798"/>
      <c r="D20" s="799"/>
      <c r="E20" s="799"/>
      <c r="F20" s="334"/>
      <c r="G20" s="339"/>
      <c r="H20" s="107">
        <f>ROUND(F20*G20,2)</f>
        <v>0</v>
      </c>
      <c r="I20" s="93"/>
    </row>
    <row r="21" spans="1:12" s="100" customFormat="1" ht="17.25" x14ac:dyDescent="0.4">
      <c r="A21" s="93"/>
      <c r="B21" s="798"/>
      <c r="C21" s="798"/>
      <c r="D21" s="799"/>
      <c r="E21" s="799"/>
      <c r="F21" s="334"/>
      <c r="G21" s="339"/>
      <c r="H21" s="105">
        <f>ROUND(F21*G21,2)</f>
        <v>0</v>
      </c>
      <c r="I21" s="93"/>
    </row>
    <row r="22" spans="1:12" s="100" customFormat="1" x14ac:dyDescent="0.25">
      <c r="A22" s="93"/>
      <c r="B22" s="809"/>
      <c r="C22" s="809"/>
      <c r="D22" s="816"/>
      <c r="E22" s="816"/>
      <c r="F22" s="583"/>
      <c r="G22" s="584" t="s">
        <v>457</v>
      </c>
      <c r="H22" s="125">
        <f>SUM(H6:H21)</f>
        <v>0</v>
      </c>
      <c r="I22" s="93"/>
      <c r="J22" s="111" t="s">
        <v>458</v>
      </c>
      <c r="K22" s="284"/>
      <c r="L22" s="93"/>
    </row>
    <row r="23" spans="1:12" s="100" customFormat="1" x14ac:dyDescent="0.25">
      <c r="A23" s="93"/>
      <c r="B23" s="809"/>
      <c r="C23" s="809"/>
      <c r="D23" s="815"/>
      <c r="E23" s="815"/>
      <c r="F23" s="633"/>
      <c r="G23" s="633"/>
      <c r="H23" s="585"/>
      <c r="I23" s="93"/>
      <c r="J23" s="288"/>
      <c r="K23" s="93"/>
      <c r="L23" s="93"/>
    </row>
    <row r="24" spans="1:12" ht="17.25" x14ac:dyDescent="0.4">
      <c r="A24" s="3"/>
      <c r="B24" s="798"/>
      <c r="C24" s="798"/>
      <c r="D24" s="802"/>
      <c r="E24" s="802"/>
      <c r="F24" s="334"/>
      <c r="G24" s="339"/>
      <c r="H24" s="586">
        <f>ROUND(F24*G24,2)</f>
        <v>0</v>
      </c>
      <c r="I24" s="3"/>
      <c r="J24" s="288"/>
      <c r="K24" s="93"/>
    </row>
    <row r="25" spans="1:12" x14ac:dyDescent="0.25">
      <c r="A25" s="3"/>
      <c r="B25" s="809"/>
      <c r="C25" s="809"/>
      <c r="D25" s="814"/>
      <c r="E25" s="814"/>
      <c r="F25" s="587"/>
      <c r="G25" s="588" t="s">
        <v>584</v>
      </c>
      <c r="H25" s="125">
        <f>SUM(H24)</f>
        <v>0</v>
      </c>
      <c r="I25" s="3"/>
      <c r="J25" s="111" t="s">
        <v>460</v>
      </c>
      <c r="K25" s="93"/>
    </row>
    <row r="26" spans="1:12" x14ac:dyDescent="0.25">
      <c r="A26" s="3"/>
      <c r="B26" s="809"/>
      <c r="C26" s="809"/>
      <c r="D26" s="814"/>
      <c r="E26" s="814"/>
      <c r="F26" s="371"/>
      <c r="G26" s="371"/>
      <c r="H26" s="585"/>
      <c r="I26" s="3"/>
      <c r="J26" s="288"/>
      <c r="K26" s="93"/>
    </row>
    <row r="27" spans="1:12" x14ac:dyDescent="0.25">
      <c r="A27" s="3"/>
      <c r="B27" s="569" t="s">
        <v>589</v>
      </c>
      <c r="C27" s="570"/>
      <c r="D27" s="570"/>
      <c r="E27" s="570"/>
      <c r="F27" s="570"/>
      <c r="G27" s="570"/>
      <c r="H27" s="571"/>
      <c r="I27" s="3"/>
      <c r="J27" s="111" t="s">
        <v>462</v>
      </c>
      <c r="K27" s="100"/>
    </row>
    <row r="28" spans="1:12" x14ac:dyDescent="0.25">
      <c r="A28" s="3"/>
      <c r="B28" s="806"/>
      <c r="C28" s="807"/>
      <c r="D28" s="807"/>
      <c r="E28" s="807"/>
      <c r="F28" s="807"/>
      <c r="G28" s="807"/>
      <c r="H28" s="808"/>
      <c r="I28" s="3"/>
      <c r="K28" s="100"/>
    </row>
    <row r="29" spans="1:12" x14ac:dyDescent="0.25">
      <c r="A29" s="3"/>
      <c r="B29" s="806"/>
      <c r="C29" s="807"/>
      <c r="D29" s="807"/>
      <c r="E29" s="807"/>
      <c r="F29" s="807"/>
      <c r="G29" s="807"/>
      <c r="H29" s="808"/>
      <c r="I29" s="3"/>
      <c r="K29" s="100"/>
    </row>
    <row r="30" spans="1:12" x14ac:dyDescent="0.25">
      <c r="A30" s="3"/>
      <c r="B30" s="806"/>
      <c r="C30" s="807"/>
      <c r="D30" s="807"/>
      <c r="E30" s="807"/>
      <c r="F30" s="807"/>
      <c r="G30" s="807"/>
      <c r="H30" s="808"/>
      <c r="K30" s="100"/>
    </row>
    <row r="31" spans="1:12" x14ac:dyDescent="0.25">
      <c r="A31" s="3"/>
      <c r="B31" s="572"/>
      <c r="C31" s="573"/>
      <c r="D31" s="573"/>
      <c r="E31" s="573"/>
      <c r="F31" s="573"/>
      <c r="G31" s="574" t="s">
        <v>457</v>
      </c>
      <c r="H31" s="575">
        <f>ROUND(+H22,2)</f>
        <v>0</v>
      </c>
      <c r="J31" s="111" t="s">
        <v>463</v>
      </c>
    </row>
    <row r="32" spans="1:12" x14ac:dyDescent="0.25">
      <c r="A32" s="3"/>
      <c r="B32" s="371"/>
      <c r="C32" s="371"/>
      <c r="D32" s="371"/>
      <c r="E32" s="371"/>
      <c r="F32" s="371"/>
      <c r="G32" s="371"/>
      <c r="H32" s="371"/>
    </row>
    <row r="33" spans="1:11" x14ac:dyDescent="0.25">
      <c r="A33" s="3"/>
      <c r="B33" s="371"/>
      <c r="C33" s="371"/>
      <c r="D33" s="371"/>
      <c r="E33" s="371"/>
      <c r="F33" s="371"/>
      <c r="G33" s="371"/>
      <c r="H33" s="371"/>
    </row>
    <row r="34" spans="1:11" x14ac:dyDescent="0.25">
      <c r="A34" s="3"/>
      <c r="B34" s="569" t="s">
        <v>590</v>
      </c>
      <c r="C34" s="576"/>
      <c r="D34" s="577"/>
      <c r="E34" s="577"/>
      <c r="F34" s="577"/>
      <c r="G34" s="577"/>
      <c r="H34" s="578"/>
      <c r="J34" s="111" t="s">
        <v>462</v>
      </c>
      <c r="K34" s="100"/>
    </row>
    <row r="35" spans="1:11" x14ac:dyDescent="0.25">
      <c r="A35" s="3"/>
      <c r="B35" s="811"/>
      <c r="C35" s="812"/>
      <c r="D35" s="812"/>
      <c r="E35" s="812"/>
      <c r="F35" s="812"/>
      <c r="G35" s="812"/>
      <c r="H35" s="813"/>
      <c r="J35" s="100"/>
      <c r="K35" s="100"/>
    </row>
    <row r="36" spans="1:11" x14ac:dyDescent="0.25">
      <c r="A36" s="3"/>
      <c r="B36" s="811"/>
      <c r="C36" s="812"/>
      <c r="D36" s="812"/>
      <c r="E36" s="812"/>
      <c r="F36" s="812"/>
      <c r="G36" s="812"/>
      <c r="H36" s="813"/>
      <c r="J36" s="100"/>
      <c r="K36" s="100"/>
    </row>
    <row r="37" spans="1:11" x14ac:dyDescent="0.25">
      <c r="A37" s="3"/>
      <c r="B37" s="579"/>
      <c r="C37" s="580"/>
      <c r="D37" s="580"/>
      <c r="E37" s="580"/>
      <c r="F37" s="581"/>
      <c r="G37" s="582" t="s">
        <v>584</v>
      </c>
      <c r="H37" s="575">
        <f>ROUND(+H25,2)</f>
        <v>0</v>
      </c>
      <c r="J37" s="111" t="s">
        <v>465</v>
      </c>
    </row>
    <row r="38" spans="1:11" x14ac:dyDescent="0.25">
      <c r="A38" s="3"/>
      <c r="B38" s="291"/>
      <c r="C38" s="291"/>
      <c r="D38" s="291"/>
      <c r="E38" s="291"/>
      <c r="F38" s="292"/>
      <c r="G38" s="293"/>
      <c r="H38" s="294"/>
      <c r="J38" s="111"/>
    </row>
    <row r="39" spans="1:11" x14ac:dyDescent="0.25">
      <c r="A39" s="3"/>
      <c r="B39" s="3"/>
      <c r="C39" s="3"/>
      <c r="D39" s="3"/>
      <c r="E39" s="3"/>
      <c r="F39" s="3"/>
      <c r="G39" s="3"/>
      <c r="H39" s="295"/>
    </row>
    <row r="40" spans="1:11" x14ac:dyDescent="0.25">
      <c r="A40" s="3"/>
      <c r="B40" s="3"/>
      <c r="C40" s="3"/>
      <c r="D40" s="3"/>
      <c r="E40" s="3"/>
      <c r="F40" s="123"/>
      <c r="G40" s="124" t="s">
        <v>591</v>
      </c>
      <c r="H40" s="296">
        <f>+H37+H31</f>
        <v>0</v>
      </c>
      <c r="J40" s="126" t="s">
        <v>467</v>
      </c>
    </row>
    <row r="41" spans="1:11" x14ac:dyDescent="0.25">
      <c r="A41" s="3"/>
      <c r="B41" s="3"/>
      <c r="C41" s="3"/>
      <c r="D41" s="3"/>
      <c r="E41" s="3"/>
      <c r="F41" s="3"/>
      <c r="G41" s="3"/>
      <c r="H41" s="3"/>
    </row>
    <row r="42" spans="1:11" x14ac:dyDescent="0.25">
      <c r="A42" s="3"/>
      <c r="B42" s="3"/>
      <c r="C42" s="3"/>
      <c r="D42" s="3"/>
      <c r="E42" s="3"/>
      <c r="F42" s="3"/>
      <c r="G42" s="3"/>
      <c r="H42" s="3"/>
    </row>
    <row r="43" spans="1:11" x14ac:dyDescent="0.25">
      <c r="A43" s="3"/>
      <c r="B43" s="3"/>
      <c r="C43" s="3"/>
      <c r="D43" s="3"/>
      <c r="E43" s="3"/>
      <c r="F43" s="3"/>
      <c r="G43" s="3"/>
      <c r="H43" s="3"/>
    </row>
    <row r="44" spans="1:11" x14ac:dyDescent="0.25">
      <c r="A44" s="3"/>
      <c r="B44" s="3"/>
      <c r="C44" s="3"/>
      <c r="D44" s="3"/>
      <c r="E44" s="3"/>
      <c r="F44" s="3"/>
      <c r="G44" s="3"/>
      <c r="H44" s="3"/>
    </row>
    <row r="45" spans="1:11" x14ac:dyDescent="0.25">
      <c r="A45" s="3"/>
      <c r="B45" s="3"/>
      <c r="C45" s="3"/>
      <c r="D45" s="3"/>
      <c r="E45" s="3"/>
      <c r="F45" s="3"/>
      <c r="G45" s="3"/>
      <c r="H45" s="3"/>
    </row>
    <row r="46" spans="1:11" x14ac:dyDescent="0.25">
      <c r="A46" s="3"/>
      <c r="B46" s="3"/>
      <c r="C46" s="3"/>
      <c r="D46" s="3"/>
      <c r="E46" s="3"/>
      <c r="F46" s="3"/>
      <c r="G46" s="3"/>
      <c r="H46" s="3"/>
    </row>
    <row r="47" spans="1:11" x14ac:dyDescent="0.25">
      <c r="A47" s="3"/>
      <c r="B47" s="3"/>
      <c r="C47" s="3"/>
      <c r="D47" s="3"/>
      <c r="E47" s="3"/>
      <c r="F47" s="3"/>
      <c r="G47" s="3"/>
      <c r="H47" s="3"/>
    </row>
    <row r="48" spans="1:11"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row r="101" spans="1:8" x14ac:dyDescent="0.25">
      <c r="A101" s="3"/>
      <c r="B101" s="3"/>
      <c r="C101" s="3"/>
      <c r="D101" s="3"/>
      <c r="E101" s="3"/>
      <c r="F101" s="3"/>
      <c r="G101" s="3"/>
      <c r="H101" s="3"/>
    </row>
    <row r="102" spans="1:8" x14ac:dyDescent="0.25">
      <c r="A102" s="3"/>
      <c r="B102" s="3"/>
      <c r="C102" s="3"/>
      <c r="D102" s="3"/>
      <c r="E102" s="3"/>
      <c r="F102" s="3"/>
      <c r="G102" s="3"/>
      <c r="H102" s="3"/>
    </row>
    <row r="103" spans="1:8" x14ac:dyDescent="0.25">
      <c r="A103" s="3"/>
      <c r="B103" s="3"/>
      <c r="C103" s="3"/>
      <c r="D103" s="3"/>
      <c r="E103" s="3"/>
      <c r="F103" s="3"/>
      <c r="G103" s="3"/>
      <c r="H103" s="3"/>
    </row>
    <row r="104" spans="1:8" x14ac:dyDescent="0.25">
      <c r="A104" s="3"/>
      <c r="B104" s="3"/>
      <c r="C104" s="3"/>
      <c r="D104" s="3"/>
      <c r="E104" s="3"/>
      <c r="F104" s="3"/>
      <c r="G104" s="3"/>
      <c r="H104" s="3"/>
    </row>
    <row r="105" spans="1:8" x14ac:dyDescent="0.25">
      <c r="A105" s="3"/>
      <c r="B105" s="3"/>
      <c r="C105" s="3"/>
      <c r="D105" s="3"/>
      <c r="E105" s="3"/>
      <c r="F105" s="3"/>
      <c r="G105" s="3"/>
      <c r="H105" s="3"/>
    </row>
    <row r="106" spans="1:8" x14ac:dyDescent="0.25">
      <c r="A106" s="3"/>
      <c r="B106" s="3"/>
      <c r="C106" s="3"/>
      <c r="D106" s="3"/>
      <c r="E106" s="3"/>
      <c r="F106" s="3"/>
      <c r="G106" s="3"/>
      <c r="H106" s="3"/>
    </row>
    <row r="107" spans="1:8" x14ac:dyDescent="0.25">
      <c r="A107" s="3"/>
      <c r="B107" s="3"/>
      <c r="C107" s="3"/>
      <c r="D107" s="3"/>
      <c r="E107" s="3"/>
      <c r="F107" s="3"/>
      <c r="G107" s="3"/>
      <c r="H107" s="3"/>
    </row>
    <row r="108" spans="1:8" x14ac:dyDescent="0.25">
      <c r="A108" s="3"/>
      <c r="B108" s="3"/>
      <c r="C108" s="3"/>
      <c r="D108" s="3"/>
      <c r="E108" s="3"/>
      <c r="F108" s="3"/>
      <c r="G108" s="3"/>
      <c r="H108" s="3"/>
    </row>
    <row r="109" spans="1:8" x14ac:dyDescent="0.25">
      <c r="A109" s="3"/>
      <c r="B109" s="3"/>
      <c r="C109" s="3"/>
      <c r="D109" s="3"/>
      <c r="E109" s="3"/>
      <c r="F109" s="3"/>
      <c r="G109" s="3"/>
      <c r="H109" s="3"/>
    </row>
    <row r="110" spans="1:8" x14ac:dyDescent="0.25">
      <c r="A110" s="3"/>
      <c r="B110" s="3"/>
      <c r="C110" s="3"/>
      <c r="D110" s="3"/>
      <c r="E110" s="3"/>
      <c r="F110" s="3"/>
      <c r="G110" s="3"/>
      <c r="H110" s="3"/>
    </row>
    <row r="111" spans="1:8" x14ac:dyDescent="0.25">
      <c r="A111" s="3"/>
      <c r="B111" s="3"/>
      <c r="C111" s="3"/>
      <c r="D111" s="3"/>
      <c r="E111" s="3"/>
      <c r="F111" s="3"/>
      <c r="G111" s="3"/>
      <c r="H111" s="3"/>
    </row>
    <row r="112" spans="1:8" x14ac:dyDescent="0.25">
      <c r="A112" s="3"/>
      <c r="B112" s="3"/>
      <c r="C112" s="3"/>
      <c r="D112" s="3"/>
      <c r="E112" s="3"/>
      <c r="F112" s="3"/>
      <c r="G112" s="3"/>
      <c r="H112" s="3"/>
    </row>
    <row r="113" spans="1:8" x14ac:dyDescent="0.25">
      <c r="A113" s="3"/>
      <c r="B113" s="3"/>
      <c r="C113" s="3"/>
      <c r="D113" s="3"/>
      <c r="E113" s="3"/>
      <c r="F113" s="3"/>
      <c r="G113" s="3"/>
      <c r="H113" s="3"/>
    </row>
    <row r="114" spans="1:8" x14ac:dyDescent="0.25">
      <c r="A114" s="3"/>
      <c r="B114" s="3"/>
      <c r="C114" s="3"/>
      <c r="D114" s="3"/>
      <c r="E114" s="3"/>
      <c r="F114" s="3"/>
      <c r="G114" s="3"/>
      <c r="H114" s="3"/>
    </row>
    <row r="115" spans="1:8" x14ac:dyDescent="0.25">
      <c r="A115" s="3"/>
      <c r="B115" s="3"/>
      <c r="C115" s="3"/>
      <c r="D115" s="3"/>
      <c r="E115" s="3"/>
      <c r="F115" s="3"/>
      <c r="G115" s="3"/>
      <c r="H115" s="3"/>
    </row>
    <row r="116" spans="1:8" x14ac:dyDescent="0.25">
      <c r="A116" s="3"/>
      <c r="B116" s="3"/>
      <c r="C116" s="3"/>
      <c r="D116" s="3"/>
      <c r="E116" s="3"/>
      <c r="F116" s="3"/>
      <c r="G116" s="3"/>
      <c r="H116" s="3"/>
    </row>
    <row r="117" spans="1:8" x14ac:dyDescent="0.25">
      <c r="A117" s="3"/>
      <c r="B117" s="3"/>
      <c r="C117" s="3"/>
      <c r="D117" s="3"/>
      <c r="E117" s="3"/>
      <c r="F117" s="3"/>
      <c r="G117" s="3"/>
      <c r="H117" s="3"/>
    </row>
    <row r="118" spans="1:8" x14ac:dyDescent="0.25">
      <c r="A118" s="3"/>
      <c r="B118" s="3"/>
      <c r="C118" s="3"/>
      <c r="D118" s="3"/>
      <c r="E118" s="3"/>
      <c r="F118" s="3"/>
      <c r="G118" s="3"/>
      <c r="H118" s="3"/>
    </row>
    <row r="119" spans="1:8" x14ac:dyDescent="0.25">
      <c r="A119" s="3"/>
      <c r="B119" s="3"/>
      <c r="C119" s="3"/>
      <c r="D119" s="3"/>
      <c r="E119" s="3"/>
      <c r="F119" s="3"/>
      <c r="G119" s="3"/>
      <c r="H119" s="3"/>
    </row>
    <row r="120" spans="1:8" x14ac:dyDescent="0.25">
      <c r="A120" s="3"/>
      <c r="B120" s="3"/>
      <c r="C120" s="3"/>
      <c r="D120" s="3"/>
      <c r="E120" s="3"/>
      <c r="F120" s="3"/>
      <c r="G120" s="3"/>
      <c r="H120" s="3"/>
    </row>
    <row r="121" spans="1:8" x14ac:dyDescent="0.25">
      <c r="A121" s="3"/>
      <c r="B121" s="3"/>
      <c r="C121" s="3"/>
      <c r="D121" s="3"/>
      <c r="E121" s="3"/>
      <c r="F121" s="3"/>
      <c r="G121" s="3"/>
      <c r="H121" s="3"/>
    </row>
    <row r="122" spans="1:8" x14ac:dyDescent="0.25">
      <c r="A122" s="3"/>
      <c r="B122" s="3"/>
      <c r="C122" s="3"/>
      <c r="D122" s="3"/>
      <c r="E122" s="3"/>
      <c r="F122" s="3"/>
      <c r="G122" s="3"/>
      <c r="H122" s="3"/>
    </row>
    <row r="123" spans="1:8" x14ac:dyDescent="0.25">
      <c r="A123" s="3"/>
      <c r="B123" s="3"/>
      <c r="C123" s="3"/>
      <c r="D123" s="3"/>
      <c r="E123" s="3"/>
      <c r="F123" s="3"/>
      <c r="G123" s="3"/>
      <c r="H123" s="3"/>
    </row>
    <row r="124" spans="1:8" x14ac:dyDescent="0.25">
      <c r="A124" s="3"/>
      <c r="B124" s="3"/>
      <c r="C124" s="3"/>
      <c r="D124" s="3"/>
      <c r="E124" s="3"/>
      <c r="F124" s="3"/>
      <c r="G124" s="3"/>
      <c r="H124" s="3"/>
    </row>
    <row r="125" spans="1:8" x14ac:dyDescent="0.25">
      <c r="A125" s="3"/>
      <c r="B125" s="3"/>
      <c r="C125" s="3"/>
      <c r="D125" s="3"/>
      <c r="E125" s="3"/>
      <c r="F125" s="3"/>
      <c r="G125" s="3"/>
      <c r="H125" s="3"/>
    </row>
    <row r="126" spans="1:8" x14ac:dyDescent="0.25">
      <c r="A126" s="3"/>
      <c r="B126" s="3"/>
      <c r="C126" s="3"/>
      <c r="D126" s="3"/>
      <c r="E126" s="3"/>
      <c r="F126" s="3"/>
      <c r="G126" s="3"/>
      <c r="H126" s="3"/>
    </row>
    <row r="127" spans="1:8" x14ac:dyDescent="0.25">
      <c r="A127" s="3"/>
      <c r="B127" s="3"/>
      <c r="C127" s="3"/>
      <c r="D127" s="3"/>
      <c r="E127" s="3"/>
      <c r="F127" s="3"/>
      <c r="G127" s="3"/>
      <c r="H127" s="3"/>
    </row>
    <row r="128" spans="1:8" x14ac:dyDescent="0.25">
      <c r="A128" s="3"/>
      <c r="B128" s="3"/>
      <c r="C128" s="3"/>
      <c r="D128" s="3"/>
      <c r="E128" s="3"/>
      <c r="F128" s="3"/>
      <c r="G128" s="3"/>
      <c r="H128" s="3"/>
    </row>
    <row r="129" spans="1:8" x14ac:dyDescent="0.25">
      <c r="A129" s="3"/>
      <c r="B129" s="3"/>
      <c r="C129" s="3"/>
      <c r="D129" s="3"/>
      <c r="E129" s="3"/>
      <c r="F129" s="3"/>
      <c r="G129" s="3"/>
      <c r="H129" s="3"/>
    </row>
    <row r="130" spans="1:8" x14ac:dyDescent="0.25">
      <c r="A130" s="3"/>
      <c r="B130" s="3"/>
      <c r="C130" s="3"/>
      <c r="D130" s="3"/>
      <c r="E130" s="3"/>
      <c r="F130" s="3"/>
      <c r="G130" s="3"/>
      <c r="H130" s="3"/>
    </row>
    <row r="131" spans="1:8" x14ac:dyDescent="0.25">
      <c r="A131" s="3"/>
      <c r="B131" s="3"/>
      <c r="C131" s="3"/>
      <c r="D131" s="3"/>
      <c r="E131" s="3"/>
      <c r="F131" s="3"/>
      <c r="G131" s="3"/>
      <c r="H131" s="3"/>
    </row>
    <row r="132" spans="1:8" x14ac:dyDescent="0.25">
      <c r="A132" s="3"/>
      <c r="B132" s="3"/>
      <c r="C132" s="3"/>
      <c r="D132" s="3"/>
      <c r="E132" s="3"/>
      <c r="F132" s="3"/>
      <c r="G132" s="3"/>
      <c r="H132" s="3"/>
    </row>
    <row r="133" spans="1:8" x14ac:dyDescent="0.25">
      <c r="A133" s="3"/>
      <c r="B133" s="3"/>
      <c r="C133" s="3"/>
      <c r="D133" s="3"/>
      <c r="E133" s="3"/>
      <c r="F133" s="3"/>
      <c r="G133" s="3"/>
      <c r="H133" s="3"/>
    </row>
    <row r="134" spans="1:8" x14ac:dyDescent="0.25">
      <c r="A134" s="3"/>
      <c r="B134" s="3"/>
      <c r="C134" s="3"/>
      <c r="D134" s="3"/>
      <c r="E134" s="3"/>
      <c r="F134" s="3"/>
      <c r="G134" s="3"/>
      <c r="H134" s="3"/>
    </row>
    <row r="135" spans="1:8" x14ac:dyDescent="0.25">
      <c r="A135" s="3"/>
      <c r="B135" s="3"/>
      <c r="C135" s="3"/>
      <c r="D135" s="3"/>
      <c r="E135" s="3"/>
      <c r="F135" s="3"/>
      <c r="G135" s="3"/>
      <c r="H135" s="3"/>
    </row>
    <row r="136" spans="1:8" x14ac:dyDescent="0.25">
      <c r="A136" s="3"/>
      <c r="B136" s="3"/>
      <c r="C136" s="3"/>
      <c r="D136" s="3"/>
      <c r="E136" s="3"/>
      <c r="F136" s="3"/>
      <c r="G136" s="3"/>
      <c r="H136" s="3"/>
    </row>
    <row r="137" spans="1:8" x14ac:dyDescent="0.25">
      <c r="A137" s="3"/>
      <c r="B137" s="3"/>
      <c r="C137" s="3"/>
      <c r="D137" s="3"/>
      <c r="E137" s="3"/>
      <c r="F137" s="3"/>
      <c r="G137" s="3"/>
      <c r="H137" s="3"/>
    </row>
    <row r="138" spans="1:8" x14ac:dyDescent="0.25">
      <c r="A138" s="3"/>
      <c r="B138" s="3"/>
      <c r="C138" s="3"/>
      <c r="D138" s="3"/>
      <c r="E138" s="3"/>
      <c r="F138" s="3"/>
      <c r="G138" s="3"/>
      <c r="H138" s="3"/>
    </row>
    <row r="139" spans="1:8" x14ac:dyDescent="0.25">
      <c r="A139" s="3"/>
      <c r="B139" s="3"/>
      <c r="C139" s="3"/>
      <c r="D139" s="3"/>
      <c r="E139" s="3"/>
      <c r="F139" s="3"/>
      <c r="G139" s="3"/>
      <c r="H139" s="3"/>
    </row>
    <row r="140" spans="1:8" x14ac:dyDescent="0.25">
      <c r="A140" s="3"/>
      <c r="B140" s="3"/>
      <c r="C140" s="3"/>
      <c r="D140" s="3"/>
      <c r="E140" s="3"/>
      <c r="F140" s="3"/>
      <c r="G140" s="3"/>
      <c r="H140" s="3"/>
    </row>
    <row r="141" spans="1:8" x14ac:dyDescent="0.25">
      <c r="A141" s="3"/>
      <c r="B141" s="3"/>
      <c r="C141" s="3"/>
      <c r="D141" s="3"/>
      <c r="E141" s="3"/>
      <c r="F141" s="3"/>
      <c r="G141" s="3"/>
      <c r="H141" s="3"/>
    </row>
    <row r="142" spans="1:8" x14ac:dyDescent="0.25">
      <c r="A142" s="3"/>
      <c r="B142" s="3"/>
      <c r="C142" s="3"/>
      <c r="D142" s="3"/>
      <c r="E142" s="3"/>
      <c r="F142" s="3"/>
      <c r="G142" s="3"/>
      <c r="H142" s="3"/>
    </row>
    <row r="143" spans="1:8" x14ac:dyDescent="0.25">
      <c r="A143" s="3"/>
      <c r="B143" s="3"/>
      <c r="C143" s="3"/>
      <c r="D143" s="3"/>
      <c r="E143" s="3"/>
      <c r="F143" s="3"/>
      <c r="G143" s="3"/>
      <c r="H143" s="3"/>
    </row>
    <row r="144" spans="1:8" x14ac:dyDescent="0.25">
      <c r="A144" s="3"/>
      <c r="B144" s="3"/>
      <c r="C144" s="3"/>
      <c r="D144" s="3"/>
      <c r="E144" s="3"/>
      <c r="F144" s="3"/>
      <c r="G144" s="3"/>
      <c r="H144" s="3"/>
    </row>
    <row r="145" spans="1:8" x14ac:dyDescent="0.25">
      <c r="A145" s="3"/>
      <c r="B145" s="3"/>
      <c r="C145" s="3"/>
      <c r="D145" s="3"/>
      <c r="E145" s="3"/>
      <c r="F145" s="3"/>
      <c r="G145" s="3"/>
      <c r="H145" s="3"/>
    </row>
    <row r="146" spans="1:8" x14ac:dyDescent="0.25">
      <c r="A146" s="3"/>
      <c r="B146" s="3"/>
      <c r="C146" s="3"/>
      <c r="D146" s="3"/>
      <c r="E146" s="3"/>
      <c r="F146" s="3"/>
      <c r="G146" s="3"/>
      <c r="H146" s="3"/>
    </row>
    <row r="147" spans="1:8" x14ac:dyDescent="0.25">
      <c r="A147" s="3"/>
      <c r="B147" s="3"/>
      <c r="C147" s="3"/>
      <c r="D147" s="3"/>
      <c r="E147" s="3"/>
      <c r="F147" s="3"/>
      <c r="G147" s="3"/>
      <c r="H147" s="3"/>
    </row>
    <row r="148" spans="1:8" x14ac:dyDescent="0.25">
      <c r="A148" s="3"/>
      <c r="B148" s="3"/>
      <c r="C148" s="3"/>
      <c r="D148" s="3"/>
      <c r="E148" s="3"/>
      <c r="F148" s="3"/>
      <c r="G148" s="3"/>
      <c r="H148" s="3"/>
    </row>
    <row r="149" spans="1:8" x14ac:dyDescent="0.25">
      <c r="A149" s="3"/>
      <c r="B149" s="3"/>
      <c r="C149" s="3"/>
      <c r="D149" s="3"/>
      <c r="E149" s="3"/>
      <c r="F149" s="3"/>
      <c r="G149" s="3"/>
      <c r="H149" s="3"/>
    </row>
    <row r="150" spans="1:8" x14ac:dyDescent="0.25">
      <c r="A150" s="3"/>
      <c r="B150" s="3"/>
      <c r="C150" s="3"/>
      <c r="D150" s="3"/>
      <c r="E150" s="3"/>
      <c r="F150" s="3"/>
      <c r="G150" s="3"/>
      <c r="H150" s="3"/>
    </row>
    <row r="151" spans="1:8" x14ac:dyDescent="0.25">
      <c r="A151" s="3"/>
      <c r="B151" s="3"/>
      <c r="C151" s="3"/>
      <c r="D151" s="3"/>
      <c r="E151" s="3"/>
      <c r="F151" s="3"/>
      <c r="G151" s="3"/>
      <c r="H151" s="3"/>
    </row>
    <row r="152" spans="1:8" x14ac:dyDescent="0.25">
      <c r="A152" s="3"/>
      <c r="B152" s="3"/>
      <c r="C152" s="3"/>
      <c r="D152" s="3"/>
      <c r="E152" s="3"/>
      <c r="F152" s="3"/>
      <c r="G152" s="3"/>
      <c r="H152" s="3"/>
    </row>
    <row r="153" spans="1:8" x14ac:dyDescent="0.25">
      <c r="A153" s="3"/>
      <c r="B153" s="3"/>
      <c r="C153" s="3"/>
      <c r="D153" s="3"/>
      <c r="E153" s="3"/>
      <c r="F153" s="3"/>
      <c r="G153" s="3"/>
      <c r="H153" s="3"/>
    </row>
    <row r="154" spans="1:8" x14ac:dyDescent="0.25">
      <c r="A154" s="3"/>
      <c r="B154" s="3"/>
      <c r="C154" s="3"/>
      <c r="D154" s="3"/>
      <c r="E154" s="3"/>
      <c r="F154" s="3"/>
      <c r="G154" s="3"/>
      <c r="H154" s="3"/>
    </row>
    <row r="155" spans="1:8" x14ac:dyDescent="0.25">
      <c r="A155" s="3"/>
      <c r="B155" s="3"/>
      <c r="C155" s="3"/>
      <c r="D155" s="3"/>
      <c r="E155" s="3"/>
      <c r="F155" s="3"/>
      <c r="G155" s="3"/>
      <c r="H155" s="3"/>
    </row>
    <row r="156" spans="1:8" x14ac:dyDescent="0.25">
      <c r="A156" s="3"/>
      <c r="B156" s="3"/>
      <c r="C156" s="3"/>
      <c r="D156" s="3"/>
      <c r="E156" s="3"/>
      <c r="F156" s="3"/>
      <c r="G156" s="3"/>
      <c r="H156" s="3"/>
    </row>
    <row r="157" spans="1:8" x14ac:dyDescent="0.25">
      <c r="A157" s="3"/>
      <c r="B157" s="3"/>
      <c r="C157" s="3"/>
      <c r="D157" s="3"/>
      <c r="E157" s="3"/>
      <c r="F157" s="3"/>
      <c r="G157" s="3"/>
      <c r="H157" s="3"/>
    </row>
    <row r="158" spans="1:8" x14ac:dyDescent="0.25">
      <c r="A158" s="3"/>
      <c r="B158" s="3"/>
      <c r="C158" s="3"/>
      <c r="D158" s="3"/>
      <c r="E158" s="3"/>
      <c r="F158" s="3"/>
      <c r="G158" s="3"/>
      <c r="H158" s="3"/>
    </row>
    <row r="159" spans="1:8" x14ac:dyDescent="0.25">
      <c r="A159" s="3"/>
      <c r="B159" s="3"/>
      <c r="C159" s="3"/>
      <c r="D159" s="3"/>
      <c r="E159" s="3"/>
      <c r="F159" s="3"/>
      <c r="G159" s="3"/>
      <c r="H159" s="3"/>
    </row>
    <row r="160" spans="1:8" x14ac:dyDescent="0.25">
      <c r="A160" s="3"/>
      <c r="B160" s="3"/>
      <c r="C160" s="3"/>
      <c r="D160" s="3"/>
      <c r="E160" s="3"/>
      <c r="F160" s="3"/>
      <c r="G160" s="3"/>
      <c r="H160" s="3"/>
    </row>
    <row r="161" spans="1:8" x14ac:dyDescent="0.25">
      <c r="A161" s="3"/>
      <c r="B161" s="3"/>
      <c r="C161" s="3"/>
      <c r="D161" s="3"/>
      <c r="E161" s="3"/>
      <c r="F161" s="3"/>
      <c r="G161" s="3"/>
      <c r="H161" s="3"/>
    </row>
    <row r="162" spans="1:8" x14ac:dyDescent="0.25">
      <c r="A162" s="3"/>
      <c r="B162" s="3"/>
      <c r="C162" s="3"/>
      <c r="D162" s="3"/>
      <c r="E162" s="3"/>
      <c r="F162" s="3"/>
      <c r="G162" s="3"/>
      <c r="H162" s="3"/>
    </row>
    <row r="163" spans="1:8" x14ac:dyDescent="0.25">
      <c r="A163" s="3"/>
      <c r="B163" s="3"/>
      <c r="C163" s="3"/>
      <c r="D163" s="3"/>
      <c r="E163" s="3"/>
      <c r="F163" s="3"/>
      <c r="G163" s="3"/>
      <c r="H163" s="3"/>
    </row>
    <row r="164" spans="1:8" x14ac:dyDescent="0.25">
      <c r="A164" s="3"/>
      <c r="B164" s="3"/>
      <c r="C164" s="3"/>
      <c r="D164" s="3"/>
      <c r="E164" s="3"/>
      <c r="F164" s="3"/>
      <c r="G164" s="3"/>
      <c r="H164" s="3"/>
    </row>
    <row r="165" spans="1:8" x14ac:dyDescent="0.25">
      <c r="A165" s="3"/>
      <c r="B165" s="3"/>
      <c r="C165" s="3"/>
      <c r="D165" s="3"/>
      <c r="E165" s="3"/>
      <c r="F165" s="3"/>
      <c r="G165" s="3"/>
      <c r="H165" s="3"/>
    </row>
    <row r="166" spans="1:8" x14ac:dyDescent="0.25">
      <c r="A166" s="3"/>
      <c r="B166" s="3"/>
      <c r="C166" s="3"/>
      <c r="D166" s="3"/>
      <c r="E166" s="3"/>
      <c r="F166" s="3"/>
      <c r="G166" s="3"/>
      <c r="H166" s="3"/>
    </row>
    <row r="167" spans="1:8" x14ac:dyDescent="0.25">
      <c r="A167" s="3"/>
      <c r="B167" s="3"/>
      <c r="C167" s="3"/>
      <c r="D167" s="3"/>
      <c r="E167" s="3"/>
      <c r="F167" s="3"/>
      <c r="G167" s="3"/>
      <c r="H167" s="3"/>
    </row>
    <row r="168" spans="1:8" x14ac:dyDescent="0.25">
      <c r="A168" s="3"/>
      <c r="B168" s="3"/>
      <c r="C168" s="3"/>
      <c r="D168" s="3"/>
      <c r="E168" s="3"/>
      <c r="F168" s="3"/>
      <c r="G168" s="3"/>
      <c r="H168" s="3"/>
    </row>
    <row r="169" spans="1:8" x14ac:dyDescent="0.25">
      <c r="A169" s="3"/>
      <c r="B169" s="3"/>
      <c r="C169" s="3"/>
      <c r="D169" s="3"/>
      <c r="E169" s="3"/>
      <c r="F169" s="3"/>
      <c r="G169" s="3"/>
      <c r="H169" s="3"/>
    </row>
    <row r="170" spans="1:8" x14ac:dyDescent="0.25">
      <c r="A170" s="3"/>
      <c r="B170" s="3"/>
      <c r="C170" s="3"/>
      <c r="D170" s="3"/>
      <c r="E170" s="3"/>
      <c r="F170" s="3"/>
      <c r="G170" s="3"/>
      <c r="H170" s="3"/>
    </row>
    <row r="171" spans="1:8" x14ac:dyDescent="0.25">
      <c r="A171" s="3"/>
      <c r="B171" s="3"/>
      <c r="C171" s="3"/>
      <c r="D171" s="3"/>
      <c r="E171" s="3"/>
      <c r="F171" s="3"/>
      <c r="G171" s="3"/>
      <c r="H171" s="3"/>
    </row>
    <row r="172" spans="1:8" x14ac:dyDescent="0.25">
      <c r="A172" s="3"/>
      <c r="B172" s="3"/>
      <c r="C172" s="3"/>
      <c r="D172" s="3"/>
      <c r="E172" s="3"/>
      <c r="F172" s="3"/>
      <c r="G172" s="3"/>
      <c r="H172" s="3"/>
    </row>
    <row r="173" spans="1:8" x14ac:dyDescent="0.25">
      <c r="A173" s="3"/>
      <c r="B173" s="3"/>
      <c r="C173" s="3"/>
      <c r="D173" s="3"/>
      <c r="E173" s="3"/>
      <c r="F173" s="3"/>
      <c r="G173" s="3"/>
      <c r="H173" s="3"/>
    </row>
    <row r="174" spans="1:8" x14ac:dyDescent="0.25">
      <c r="A174" s="3"/>
      <c r="B174" s="3"/>
      <c r="C174" s="3"/>
      <c r="D174" s="3"/>
      <c r="E174" s="3"/>
      <c r="F174" s="3"/>
      <c r="G174" s="3"/>
      <c r="H174" s="3"/>
    </row>
    <row r="175" spans="1:8" x14ac:dyDescent="0.25">
      <c r="A175" s="3"/>
      <c r="B175" s="3"/>
      <c r="C175" s="3"/>
      <c r="D175" s="3"/>
      <c r="E175" s="3"/>
      <c r="F175" s="3"/>
      <c r="G175" s="3"/>
      <c r="H175" s="3"/>
    </row>
    <row r="176" spans="1:8" x14ac:dyDescent="0.25">
      <c r="A176" s="3"/>
      <c r="B176" s="3"/>
      <c r="C176" s="3"/>
      <c r="D176" s="3"/>
      <c r="E176" s="3"/>
      <c r="F176" s="3"/>
      <c r="G176" s="3"/>
      <c r="H176" s="3"/>
    </row>
    <row r="177" spans="1:8" x14ac:dyDescent="0.25">
      <c r="A177" s="3"/>
      <c r="B177" s="3"/>
      <c r="C177" s="3"/>
      <c r="D177" s="3"/>
      <c r="E177" s="3"/>
      <c r="F177" s="3"/>
      <c r="G177" s="3"/>
      <c r="H177" s="3"/>
    </row>
    <row r="178" spans="1:8" x14ac:dyDescent="0.25">
      <c r="A178" s="3"/>
      <c r="B178" s="3"/>
      <c r="C178" s="3"/>
      <c r="D178" s="3"/>
      <c r="E178" s="3"/>
      <c r="F178" s="3"/>
      <c r="G178" s="3"/>
      <c r="H178" s="3"/>
    </row>
    <row r="179" spans="1:8" x14ac:dyDescent="0.25">
      <c r="A179" s="3"/>
      <c r="B179" s="3"/>
      <c r="C179" s="3"/>
      <c r="D179" s="3"/>
      <c r="E179" s="3"/>
      <c r="F179" s="3"/>
      <c r="G179" s="3"/>
      <c r="H179" s="3"/>
    </row>
    <row r="180" spans="1:8" x14ac:dyDescent="0.25">
      <c r="A180" s="3"/>
      <c r="B180" s="3"/>
      <c r="C180" s="3"/>
      <c r="D180" s="3"/>
      <c r="E180" s="3"/>
      <c r="F180" s="3"/>
      <c r="G180" s="3"/>
      <c r="H180" s="3"/>
    </row>
    <row r="181" spans="1:8" x14ac:dyDescent="0.25">
      <c r="A181" s="3"/>
      <c r="B181" s="3"/>
      <c r="C181" s="3"/>
      <c r="D181" s="3"/>
      <c r="E181" s="3"/>
      <c r="F181" s="3"/>
      <c r="G181" s="3"/>
      <c r="H181" s="3"/>
    </row>
    <row r="182" spans="1:8" x14ac:dyDescent="0.25">
      <c r="A182" s="3"/>
      <c r="B182" s="3"/>
      <c r="C182" s="3"/>
      <c r="D182" s="3"/>
      <c r="E182" s="3"/>
      <c r="F182" s="3"/>
      <c r="G182" s="3"/>
      <c r="H182" s="3"/>
    </row>
    <row r="183" spans="1:8" x14ac:dyDescent="0.25">
      <c r="A183" s="3"/>
      <c r="B183" s="3"/>
      <c r="C183" s="3"/>
      <c r="D183" s="3"/>
      <c r="E183" s="3"/>
      <c r="F183" s="3"/>
      <c r="G183" s="3"/>
      <c r="H183" s="3"/>
    </row>
    <row r="184" spans="1:8" x14ac:dyDescent="0.25">
      <c r="A184" s="3"/>
      <c r="B184" s="3"/>
      <c r="C184" s="3"/>
      <c r="D184" s="3"/>
      <c r="E184" s="3"/>
      <c r="F184" s="3"/>
      <c r="G184" s="3"/>
      <c r="H184" s="3"/>
    </row>
    <row r="185" spans="1:8" x14ac:dyDescent="0.25">
      <c r="A185" s="3"/>
      <c r="B185" s="3"/>
      <c r="C185" s="3"/>
      <c r="D185" s="3"/>
      <c r="E185" s="3"/>
      <c r="F185" s="3"/>
      <c r="G185" s="3"/>
      <c r="H185" s="3"/>
    </row>
    <row r="186" spans="1:8" x14ac:dyDescent="0.25">
      <c r="A186" s="3"/>
      <c r="B186" s="3"/>
      <c r="C186" s="3"/>
      <c r="D186" s="3"/>
      <c r="E186" s="3"/>
      <c r="F186" s="3"/>
      <c r="G186" s="3"/>
      <c r="H186" s="3"/>
    </row>
    <row r="187" spans="1:8" x14ac:dyDescent="0.25">
      <c r="A187" s="3"/>
      <c r="B187" s="3"/>
      <c r="C187" s="3"/>
      <c r="D187" s="3"/>
      <c r="E187" s="3"/>
      <c r="F187" s="3"/>
      <c r="G187" s="3"/>
      <c r="H187" s="3"/>
    </row>
    <row r="188" spans="1:8" x14ac:dyDescent="0.25">
      <c r="A188" s="3"/>
      <c r="B188" s="3"/>
      <c r="C188" s="3"/>
      <c r="D188" s="3"/>
      <c r="E188" s="3"/>
      <c r="F188" s="3"/>
      <c r="G188" s="3"/>
      <c r="H188" s="3"/>
    </row>
    <row r="189" spans="1:8" x14ac:dyDescent="0.25">
      <c r="A189" s="3"/>
      <c r="B189" s="3"/>
      <c r="C189" s="3"/>
      <c r="D189" s="3"/>
      <c r="E189" s="3"/>
      <c r="F189" s="3"/>
      <c r="G189" s="3"/>
      <c r="H189" s="3"/>
    </row>
    <row r="190" spans="1:8" x14ac:dyDescent="0.25">
      <c r="A190" s="3"/>
      <c r="B190" s="3"/>
      <c r="C190" s="3"/>
      <c r="D190" s="3"/>
      <c r="E190" s="3"/>
      <c r="F190" s="3"/>
      <c r="G190" s="3"/>
      <c r="H190" s="3"/>
    </row>
    <row r="191" spans="1:8" x14ac:dyDescent="0.25">
      <c r="A191" s="3"/>
      <c r="B191" s="3"/>
      <c r="C191" s="3"/>
      <c r="D191" s="3"/>
      <c r="E191" s="3"/>
      <c r="F191" s="3"/>
      <c r="G191" s="3"/>
      <c r="H191" s="3"/>
    </row>
    <row r="192" spans="1:8" x14ac:dyDescent="0.25">
      <c r="A192" s="3"/>
      <c r="B192" s="3"/>
      <c r="C192" s="3"/>
      <c r="D192" s="3"/>
      <c r="E192" s="3"/>
      <c r="F192" s="3"/>
      <c r="G192" s="3"/>
      <c r="H192" s="3"/>
    </row>
    <row r="193" spans="1:8" x14ac:dyDescent="0.25">
      <c r="A193" s="3"/>
      <c r="B193" s="3"/>
      <c r="C193" s="3"/>
      <c r="D193" s="3"/>
      <c r="E193" s="3"/>
      <c r="F193" s="3"/>
      <c r="G193" s="3"/>
      <c r="H193" s="3"/>
    </row>
    <row r="194" spans="1:8" x14ac:dyDescent="0.25">
      <c r="A194" s="3"/>
      <c r="B194" s="3"/>
      <c r="C194" s="3"/>
      <c r="D194" s="3"/>
      <c r="E194" s="3"/>
      <c r="F194" s="3"/>
      <c r="G194" s="3"/>
      <c r="H194" s="3"/>
    </row>
    <row r="195" spans="1:8" x14ac:dyDescent="0.25">
      <c r="A195" s="3"/>
      <c r="B195" s="3"/>
      <c r="C195" s="3"/>
      <c r="D195" s="3"/>
      <c r="E195" s="3"/>
      <c r="F195" s="3"/>
      <c r="G195" s="3"/>
      <c r="H195" s="3"/>
    </row>
    <row r="196" spans="1:8" x14ac:dyDescent="0.25">
      <c r="A196" s="3"/>
      <c r="B196" s="3"/>
      <c r="C196" s="3"/>
      <c r="D196" s="3"/>
      <c r="E196" s="3"/>
      <c r="F196" s="3"/>
      <c r="G196" s="3"/>
      <c r="H196" s="3"/>
    </row>
    <row r="197" spans="1:8" x14ac:dyDescent="0.25">
      <c r="A197" s="3"/>
      <c r="B197" s="3"/>
      <c r="C197" s="3"/>
      <c r="D197" s="3"/>
      <c r="E197" s="3"/>
      <c r="F197" s="3"/>
      <c r="G197" s="3"/>
      <c r="H197" s="3"/>
    </row>
    <row r="198" spans="1:8" x14ac:dyDescent="0.25">
      <c r="A198" s="3"/>
      <c r="B198" s="3"/>
      <c r="C198" s="3"/>
      <c r="D198" s="3"/>
      <c r="E198" s="3"/>
      <c r="F198" s="3"/>
      <c r="G198" s="3"/>
      <c r="H198" s="3"/>
    </row>
    <row r="199" spans="1:8" x14ac:dyDescent="0.25">
      <c r="A199" s="3"/>
      <c r="B199" s="3"/>
      <c r="C199" s="3"/>
      <c r="D199" s="3"/>
      <c r="E199" s="3"/>
      <c r="F199" s="3"/>
      <c r="G199" s="3"/>
      <c r="H199" s="3"/>
    </row>
    <row r="200" spans="1:8" x14ac:dyDescent="0.25">
      <c r="A200" s="3"/>
      <c r="B200" s="3"/>
      <c r="C200" s="3"/>
      <c r="D200" s="3"/>
      <c r="E200" s="3"/>
      <c r="F200" s="3"/>
      <c r="G200" s="3"/>
      <c r="H200" s="3"/>
    </row>
    <row r="201" spans="1:8" x14ac:dyDescent="0.25">
      <c r="A201" s="3"/>
      <c r="B201" s="3"/>
      <c r="C201" s="3"/>
      <c r="D201" s="3"/>
      <c r="E201" s="3"/>
      <c r="F201" s="3"/>
      <c r="G201" s="3"/>
      <c r="H201" s="3"/>
    </row>
    <row r="202" spans="1:8" x14ac:dyDescent="0.25">
      <c r="A202" s="3"/>
      <c r="B202" s="3"/>
      <c r="C202" s="3"/>
      <c r="D202" s="3"/>
      <c r="E202" s="3"/>
      <c r="F202" s="3"/>
      <c r="G202" s="3"/>
      <c r="H202" s="3"/>
    </row>
    <row r="203" spans="1:8" x14ac:dyDescent="0.25">
      <c r="A203" s="3"/>
      <c r="B203" s="3"/>
      <c r="C203" s="3"/>
      <c r="D203" s="3"/>
      <c r="E203" s="3"/>
      <c r="F203" s="3"/>
      <c r="G203" s="3"/>
      <c r="H203" s="3"/>
    </row>
    <row r="204" spans="1:8" x14ac:dyDescent="0.25">
      <c r="A204" s="3"/>
      <c r="B204" s="3"/>
      <c r="C204" s="3"/>
      <c r="D204" s="3"/>
      <c r="E204" s="3"/>
      <c r="F204" s="3"/>
      <c r="G204" s="3"/>
      <c r="H204" s="3"/>
    </row>
    <row r="205" spans="1:8" x14ac:dyDescent="0.25">
      <c r="A205" s="3"/>
      <c r="B205" s="3"/>
      <c r="C205" s="3"/>
      <c r="D205" s="3"/>
      <c r="E205" s="3"/>
      <c r="F205" s="3"/>
      <c r="G205" s="3"/>
      <c r="H205" s="3"/>
    </row>
    <row r="206" spans="1:8" x14ac:dyDescent="0.25">
      <c r="A206" s="3"/>
      <c r="B206" s="3"/>
      <c r="C206" s="3"/>
      <c r="D206" s="3"/>
      <c r="E206" s="3"/>
      <c r="F206" s="3"/>
      <c r="G206" s="3"/>
      <c r="H206" s="3"/>
    </row>
    <row r="207" spans="1:8" x14ac:dyDescent="0.25">
      <c r="A207" s="3"/>
      <c r="B207" s="3"/>
      <c r="C207" s="3"/>
      <c r="D207" s="3"/>
      <c r="E207" s="3"/>
      <c r="F207" s="3"/>
      <c r="G207" s="3"/>
      <c r="H207" s="3"/>
    </row>
    <row r="208" spans="1:8" x14ac:dyDescent="0.25">
      <c r="A208" s="3"/>
      <c r="B208" s="3"/>
      <c r="C208" s="3"/>
      <c r="D208" s="3"/>
      <c r="E208" s="3"/>
      <c r="F208" s="3"/>
      <c r="G208" s="3"/>
      <c r="H208" s="3"/>
    </row>
    <row r="209" spans="1:8" x14ac:dyDescent="0.25">
      <c r="A209" s="3"/>
      <c r="B209" s="3"/>
      <c r="C209" s="3"/>
      <c r="D209" s="3"/>
      <c r="E209" s="3"/>
      <c r="F209" s="3"/>
      <c r="G209" s="3"/>
      <c r="H209" s="3"/>
    </row>
    <row r="210" spans="1:8" x14ac:dyDescent="0.25">
      <c r="A210" s="3"/>
      <c r="B210" s="3"/>
      <c r="C210" s="3"/>
      <c r="D210" s="3"/>
      <c r="E210" s="3"/>
      <c r="F210" s="3"/>
      <c r="G210" s="3"/>
      <c r="H210" s="3"/>
    </row>
    <row r="211" spans="1:8" x14ac:dyDescent="0.25">
      <c r="B211" s="3"/>
      <c r="C211" s="3"/>
      <c r="D211" s="3"/>
      <c r="E211" s="3"/>
      <c r="F211" s="3"/>
      <c r="G211" s="3"/>
      <c r="H211" s="3"/>
    </row>
    <row r="212" spans="1:8" x14ac:dyDescent="0.25">
      <c r="B212" s="3"/>
      <c r="C212" s="3"/>
      <c r="D212" s="3"/>
      <c r="E212" s="3"/>
      <c r="F212" s="3"/>
      <c r="G212" s="3"/>
      <c r="H212" s="3"/>
    </row>
    <row r="213" spans="1:8" x14ac:dyDescent="0.25">
      <c r="B213" s="3"/>
      <c r="C213" s="3"/>
      <c r="D213" s="3"/>
      <c r="E213" s="3"/>
      <c r="F213" s="3"/>
      <c r="G213" s="3"/>
      <c r="H213" s="3"/>
    </row>
    <row r="214" spans="1:8" x14ac:dyDescent="0.25">
      <c r="B214" s="3"/>
      <c r="C214" s="3"/>
      <c r="D214" s="3"/>
      <c r="E214" s="3"/>
      <c r="F214" s="3"/>
      <c r="G214" s="3"/>
      <c r="H214" s="3"/>
    </row>
    <row r="215" spans="1:8" x14ac:dyDescent="0.25">
      <c r="B215" s="3"/>
      <c r="C215" s="3"/>
      <c r="D215" s="3"/>
      <c r="E215" s="3"/>
      <c r="F215" s="3"/>
      <c r="G215" s="3"/>
      <c r="H215" s="3"/>
    </row>
    <row r="216" spans="1:8" x14ac:dyDescent="0.25">
      <c r="B216" s="3"/>
      <c r="C216" s="3"/>
      <c r="D216" s="3"/>
      <c r="E216" s="3"/>
      <c r="F216" s="3"/>
      <c r="G216" s="3"/>
      <c r="H216" s="3"/>
    </row>
    <row r="217" spans="1:8" x14ac:dyDescent="0.25">
      <c r="B217" s="3"/>
      <c r="C217" s="3"/>
      <c r="D217" s="3"/>
      <c r="E217" s="3"/>
      <c r="F217" s="3"/>
      <c r="G217" s="3"/>
      <c r="H217" s="3"/>
    </row>
    <row r="218" spans="1:8" x14ac:dyDescent="0.25">
      <c r="B218" s="3"/>
      <c r="C218" s="3"/>
      <c r="D218" s="3"/>
      <c r="E218" s="3"/>
      <c r="F218" s="3"/>
      <c r="G218" s="3"/>
      <c r="H218" s="3"/>
    </row>
    <row r="219" spans="1:8" x14ac:dyDescent="0.25">
      <c r="B219" s="3"/>
      <c r="C219" s="3"/>
      <c r="D219" s="3"/>
      <c r="E219" s="3"/>
      <c r="F219" s="3"/>
      <c r="G219" s="3"/>
      <c r="H219" s="3"/>
    </row>
    <row r="220" spans="1:8" x14ac:dyDescent="0.25">
      <c r="B220" s="3"/>
      <c r="C220" s="3"/>
      <c r="D220" s="3"/>
      <c r="E220" s="3"/>
      <c r="F220" s="3"/>
      <c r="G220" s="3"/>
      <c r="H220" s="3"/>
    </row>
    <row r="221" spans="1:8" x14ac:dyDescent="0.25">
      <c r="B221" s="3"/>
      <c r="C221" s="3"/>
      <c r="D221" s="3"/>
      <c r="E221" s="3"/>
      <c r="F221" s="3"/>
      <c r="G221" s="3"/>
      <c r="H221" s="3"/>
    </row>
    <row r="222" spans="1:8" x14ac:dyDescent="0.25">
      <c r="B222" s="3"/>
      <c r="C222" s="3"/>
      <c r="D222" s="3"/>
      <c r="E222" s="3"/>
      <c r="F222" s="3"/>
      <c r="G222" s="3"/>
      <c r="H222" s="3"/>
    </row>
    <row r="223" spans="1:8" x14ac:dyDescent="0.25">
      <c r="B223" s="3"/>
      <c r="C223" s="3"/>
      <c r="D223" s="3"/>
      <c r="E223" s="3"/>
      <c r="F223" s="3"/>
      <c r="G223" s="3"/>
      <c r="H223" s="3"/>
    </row>
    <row r="224" spans="1:8" x14ac:dyDescent="0.25">
      <c r="B224" s="3"/>
      <c r="C224" s="3"/>
      <c r="D224" s="3"/>
      <c r="E224" s="3"/>
      <c r="F224" s="3"/>
      <c r="G224" s="3"/>
      <c r="H224" s="3"/>
    </row>
    <row r="225" spans="2:8" x14ac:dyDescent="0.25">
      <c r="B225" s="3"/>
      <c r="C225" s="3"/>
      <c r="D225" s="3"/>
      <c r="E225" s="3"/>
      <c r="F225" s="3"/>
      <c r="G225" s="3"/>
      <c r="H225" s="3"/>
    </row>
    <row r="226" spans="2:8" x14ac:dyDescent="0.25">
      <c r="B226" s="3"/>
      <c r="C226" s="3"/>
      <c r="D226" s="3"/>
      <c r="E226" s="3"/>
      <c r="F226" s="3"/>
      <c r="G226" s="3"/>
      <c r="H226" s="3"/>
    </row>
  </sheetData>
  <sheetProtection password="DBAD" sheet="1" objects="1" scenarios="1" insertRows="0"/>
  <mergeCells count="50">
    <mergeCell ref="B28:H30"/>
    <mergeCell ref="B35:H36"/>
    <mergeCell ref="B22:C22"/>
    <mergeCell ref="B23:C23"/>
    <mergeCell ref="B24:C24"/>
    <mergeCell ref="B25:C25"/>
    <mergeCell ref="B26:C26"/>
    <mergeCell ref="D26:E26"/>
    <mergeCell ref="D23:E23"/>
    <mergeCell ref="D22:E22"/>
    <mergeCell ref="D24:E24"/>
    <mergeCell ref="D25:E25"/>
    <mergeCell ref="D16:E16"/>
    <mergeCell ref="B12:C12"/>
    <mergeCell ref="B13:C13"/>
    <mergeCell ref="B14:C14"/>
    <mergeCell ref="B15:C15"/>
    <mergeCell ref="B16:C16"/>
    <mergeCell ref="B19:C19"/>
    <mergeCell ref="B20:C20"/>
    <mergeCell ref="D20:E20"/>
    <mergeCell ref="B1:G1"/>
    <mergeCell ref="B2:H2"/>
    <mergeCell ref="B4:C5"/>
    <mergeCell ref="D4:E5"/>
    <mergeCell ref="F4:G4"/>
    <mergeCell ref="H4:H5"/>
    <mergeCell ref="B7:C7"/>
    <mergeCell ref="B8:C8"/>
    <mergeCell ref="B9:C9"/>
    <mergeCell ref="B17:C17"/>
    <mergeCell ref="D17:E17"/>
    <mergeCell ref="B18:C18"/>
    <mergeCell ref="D18:E18"/>
    <mergeCell ref="B21:C21"/>
    <mergeCell ref="D21:E21"/>
    <mergeCell ref="D6:E6"/>
    <mergeCell ref="D7:E7"/>
    <mergeCell ref="D8:E8"/>
    <mergeCell ref="D9:E9"/>
    <mergeCell ref="D10:E10"/>
    <mergeCell ref="D11:E11"/>
    <mergeCell ref="D12:E12"/>
    <mergeCell ref="D13:E13"/>
    <mergeCell ref="D14:E14"/>
    <mergeCell ref="D15:E15"/>
    <mergeCell ref="B6:C6"/>
    <mergeCell ref="B10:C10"/>
    <mergeCell ref="B11:C11"/>
    <mergeCell ref="D19:E19"/>
  </mergeCells>
  <pageMargins left="0.7" right="0.7" top="0.75" bottom="0.75" header="0.3" footer="0.3"/>
  <pageSetup scale="9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Q225"/>
  <sheetViews>
    <sheetView workbookViewId="0">
      <selection activeCell="H7" sqref="H7"/>
    </sheetView>
  </sheetViews>
  <sheetFormatPr defaultRowHeight="15" x14ac:dyDescent="0.25"/>
  <cols>
    <col min="1" max="1" width="2.85546875" style="1" customWidth="1"/>
    <col min="2" max="2" width="47" style="1" customWidth="1"/>
    <col min="3" max="3" width="2.7109375" style="1" customWidth="1"/>
    <col min="4" max="4" width="14" style="1" customWidth="1"/>
    <col min="5" max="5" width="13.42578125" style="1" customWidth="1"/>
    <col min="6" max="7" width="15.85546875" style="1" customWidth="1"/>
    <col min="8" max="8" width="18.5703125" style="1" customWidth="1"/>
    <col min="9" max="9" width="3.28515625" style="1" customWidth="1"/>
    <col min="10" max="16384" width="9.140625" style="1"/>
  </cols>
  <sheetData>
    <row r="1" spans="1:17" ht="26.25" customHeight="1" x14ac:dyDescent="0.25">
      <c r="A1" s="3"/>
      <c r="B1" s="795" t="s">
        <v>446</v>
      </c>
      <c r="C1" s="795"/>
      <c r="D1" s="795"/>
      <c r="E1" s="795"/>
      <c r="F1" s="795"/>
      <c r="G1" s="795"/>
      <c r="H1" s="3" t="str">
        <f>+'Section A'!C4</f>
        <v>Grant Number from Section A</v>
      </c>
      <c r="I1" s="3"/>
      <c r="J1" s="3"/>
    </row>
    <row r="2" spans="1:17" ht="61.5" customHeight="1" x14ac:dyDescent="0.25">
      <c r="A2" s="3"/>
      <c r="B2" s="803" t="s">
        <v>592</v>
      </c>
      <c r="C2" s="803"/>
      <c r="D2" s="803"/>
      <c r="E2" s="803"/>
      <c r="F2" s="803"/>
      <c r="G2" s="803"/>
      <c r="H2" s="803"/>
      <c r="I2" s="282"/>
      <c r="J2" s="282"/>
    </row>
    <row r="3" spans="1:17" x14ac:dyDescent="0.25">
      <c r="A3" s="3"/>
      <c r="B3" s="282"/>
      <c r="C3" s="282"/>
      <c r="D3" s="282"/>
      <c r="E3" s="282"/>
      <c r="F3" s="282"/>
      <c r="G3" s="282"/>
      <c r="H3" s="282"/>
      <c r="I3" s="282"/>
      <c r="J3" s="282"/>
    </row>
    <row r="4" spans="1:17" ht="18.75" customHeight="1" x14ac:dyDescent="0.25">
      <c r="A4" s="3"/>
      <c r="B4" s="804" t="s">
        <v>448</v>
      </c>
      <c r="C4" s="804"/>
      <c r="D4" s="805" t="s">
        <v>580</v>
      </c>
      <c r="E4" s="805"/>
      <c r="F4" s="805" t="s">
        <v>450</v>
      </c>
      <c r="G4" s="805"/>
      <c r="H4" s="805" t="s">
        <v>581</v>
      </c>
      <c r="I4" s="282"/>
      <c r="J4" s="282"/>
    </row>
    <row r="5" spans="1:17" x14ac:dyDescent="0.25">
      <c r="A5" s="3"/>
      <c r="B5" s="804"/>
      <c r="C5" s="804"/>
      <c r="D5" s="805"/>
      <c r="E5" s="805"/>
      <c r="F5" s="283" t="s">
        <v>582</v>
      </c>
      <c r="G5" s="283" t="s">
        <v>583</v>
      </c>
      <c r="H5" s="805"/>
      <c r="I5" s="6"/>
      <c r="J5" s="6"/>
      <c r="K5" s="3"/>
      <c r="L5" s="3"/>
      <c r="M5" s="3"/>
      <c r="N5" s="3"/>
      <c r="O5" s="3"/>
      <c r="P5" s="3"/>
      <c r="Q5" s="3"/>
    </row>
    <row r="6" spans="1:17" s="100" customFormat="1" x14ac:dyDescent="0.25">
      <c r="A6" s="93"/>
      <c r="B6" s="820"/>
      <c r="C6" s="820"/>
      <c r="D6" s="802"/>
      <c r="E6" s="802"/>
      <c r="F6" s="632"/>
      <c r="G6" s="632"/>
      <c r="H6" s="107">
        <v>50000</v>
      </c>
      <c r="I6" s="93"/>
      <c r="J6" s="288"/>
      <c r="K6" s="93"/>
      <c r="L6" s="93"/>
      <c r="M6" s="93"/>
      <c r="N6" s="93"/>
      <c r="O6" s="93"/>
      <c r="P6" s="93"/>
      <c r="Q6" s="93"/>
    </row>
    <row r="7" spans="1:17" s="100" customFormat="1" x14ac:dyDescent="0.25">
      <c r="A7" s="93"/>
      <c r="B7" s="818"/>
      <c r="C7" s="818"/>
      <c r="D7" s="817"/>
      <c r="E7" s="817"/>
      <c r="F7" s="632"/>
      <c r="G7" s="632"/>
      <c r="H7" s="107">
        <f t="shared" ref="H7:H18" si="0">ROUND(F7*G7,2)</f>
        <v>0</v>
      </c>
      <c r="I7" s="93"/>
      <c r="J7" s="288"/>
      <c r="K7" s="93"/>
      <c r="L7" s="93"/>
      <c r="M7" s="93"/>
      <c r="N7" s="93"/>
      <c r="O7" s="93"/>
      <c r="P7" s="93"/>
      <c r="Q7" s="93"/>
    </row>
    <row r="8" spans="1:17" s="100" customFormat="1" x14ac:dyDescent="0.25">
      <c r="A8" s="93"/>
      <c r="B8" s="818"/>
      <c r="C8" s="818"/>
      <c r="D8" s="817"/>
      <c r="E8" s="817"/>
      <c r="F8" s="632"/>
      <c r="G8" s="632"/>
      <c r="H8" s="107">
        <f t="shared" si="0"/>
        <v>0</v>
      </c>
      <c r="I8" s="93"/>
      <c r="J8" s="288"/>
      <c r="K8" s="93"/>
      <c r="L8" s="93"/>
      <c r="M8" s="93"/>
      <c r="N8" s="93"/>
      <c r="O8" s="93"/>
      <c r="P8" s="93"/>
      <c r="Q8" s="93"/>
    </row>
    <row r="9" spans="1:17" s="100" customFormat="1" x14ac:dyDescent="0.25">
      <c r="A9" s="93"/>
      <c r="B9" s="818"/>
      <c r="C9" s="818"/>
      <c r="D9" s="817"/>
      <c r="E9" s="817"/>
      <c r="F9" s="632"/>
      <c r="G9" s="632"/>
      <c r="H9" s="107">
        <f t="shared" si="0"/>
        <v>0</v>
      </c>
      <c r="I9" s="93"/>
      <c r="J9" s="288"/>
      <c r="K9" s="93"/>
      <c r="L9" s="93"/>
      <c r="M9" s="93"/>
      <c r="N9" s="93"/>
      <c r="O9" s="93"/>
      <c r="P9" s="93"/>
      <c r="Q9" s="93"/>
    </row>
    <row r="10" spans="1:17" s="100" customFormat="1" x14ac:dyDescent="0.25">
      <c r="A10" s="93"/>
      <c r="B10" s="818"/>
      <c r="C10" s="818"/>
      <c r="D10" s="817"/>
      <c r="E10" s="817"/>
      <c r="F10" s="632"/>
      <c r="G10" s="632"/>
      <c r="H10" s="107">
        <f t="shared" si="0"/>
        <v>0</v>
      </c>
      <c r="I10" s="93"/>
      <c r="J10" s="288"/>
      <c r="K10" s="93"/>
      <c r="L10" s="93"/>
      <c r="M10" s="93"/>
      <c r="N10" s="93"/>
      <c r="O10" s="93"/>
      <c r="P10" s="93"/>
      <c r="Q10" s="93"/>
    </row>
    <row r="11" spans="1:17" s="100" customFormat="1" x14ac:dyDescent="0.25">
      <c r="A11" s="93"/>
      <c r="B11" s="818"/>
      <c r="C11" s="818"/>
      <c r="D11" s="817"/>
      <c r="E11" s="817"/>
      <c r="F11" s="632"/>
      <c r="G11" s="632"/>
      <c r="H11" s="107">
        <f t="shared" si="0"/>
        <v>0</v>
      </c>
      <c r="I11" s="93"/>
      <c r="J11" s="288"/>
      <c r="K11" s="93"/>
      <c r="L11" s="93"/>
      <c r="M11" s="93"/>
      <c r="N11" s="93"/>
      <c r="O11" s="93"/>
      <c r="P11" s="93"/>
      <c r="Q11" s="93"/>
    </row>
    <row r="12" spans="1:17" s="100" customFormat="1" x14ac:dyDescent="0.25">
      <c r="A12" s="93"/>
      <c r="B12" s="818"/>
      <c r="C12" s="818"/>
      <c r="D12" s="817"/>
      <c r="E12" s="817"/>
      <c r="F12" s="632"/>
      <c r="G12" s="632"/>
      <c r="H12" s="107">
        <f t="shared" si="0"/>
        <v>0</v>
      </c>
      <c r="I12" s="93"/>
      <c r="J12" s="288"/>
      <c r="K12" s="93"/>
      <c r="L12" s="93"/>
      <c r="M12" s="93"/>
      <c r="N12" s="93"/>
      <c r="O12" s="93"/>
      <c r="P12" s="93"/>
      <c r="Q12" s="93"/>
    </row>
    <row r="13" spans="1:17" s="100" customFormat="1" x14ac:dyDescent="0.25">
      <c r="A13" s="93"/>
      <c r="B13" s="818"/>
      <c r="C13" s="818"/>
      <c r="D13" s="817"/>
      <c r="E13" s="817"/>
      <c r="F13" s="632"/>
      <c r="G13" s="632"/>
      <c r="H13" s="107">
        <f t="shared" si="0"/>
        <v>0</v>
      </c>
      <c r="I13" s="93"/>
      <c r="J13" s="288"/>
      <c r="K13" s="93"/>
      <c r="L13" s="93"/>
      <c r="M13" s="93"/>
      <c r="N13" s="93"/>
      <c r="O13" s="93"/>
      <c r="P13" s="93"/>
      <c r="Q13" s="93"/>
    </row>
    <row r="14" spans="1:17" s="100" customFormat="1" x14ac:dyDescent="0.25">
      <c r="A14" s="93"/>
      <c r="B14" s="818"/>
      <c r="C14" s="818"/>
      <c r="D14" s="817"/>
      <c r="E14" s="817"/>
      <c r="F14" s="632"/>
      <c r="G14" s="632"/>
      <c r="H14" s="107">
        <f t="shared" si="0"/>
        <v>0</v>
      </c>
      <c r="I14" s="93"/>
      <c r="J14" s="288"/>
      <c r="K14" s="93"/>
      <c r="L14" s="93"/>
      <c r="M14" s="93"/>
      <c r="N14" s="93"/>
      <c r="O14" s="93"/>
      <c r="P14" s="93"/>
      <c r="Q14" s="93"/>
    </row>
    <row r="15" spans="1:17" s="100" customFormat="1" x14ac:dyDescent="0.25">
      <c r="A15" s="93"/>
      <c r="B15" s="818"/>
      <c r="C15" s="818"/>
      <c r="D15" s="817"/>
      <c r="E15" s="817"/>
      <c r="F15" s="632"/>
      <c r="G15" s="632"/>
      <c r="H15" s="107">
        <f t="shared" si="0"/>
        <v>0</v>
      </c>
      <c r="I15" s="93"/>
      <c r="J15" s="288"/>
      <c r="K15" s="93"/>
      <c r="L15" s="93"/>
      <c r="M15" s="93"/>
      <c r="N15" s="93"/>
      <c r="O15" s="93"/>
      <c r="P15" s="93"/>
      <c r="Q15" s="93"/>
    </row>
    <row r="16" spans="1:17" s="100" customFormat="1" x14ac:dyDescent="0.25">
      <c r="A16" s="93"/>
      <c r="B16" s="818"/>
      <c r="C16" s="818"/>
      <c r="D16" s="817"/>
      <c r="E16" s="817"/>
      <c r="F16" s="632"/>
      <c r="G16" s="632"/>
      <c r="H16" s="107">
        <f t="shared" si="0"/>
        <v>0</v>
      </c>
      <c r="I16" s="93"/>
      <c r="J16" s="288"/>
      <c r="K16" s="93"/>
      <c r="L16" s="93"/>
      <c r="M16" s="93"/>
      <c r="N16" s="93"/>
      <c r="O16" s="93"/>
      <c r="P16" s="93"/>
      <c r="Q16" s="93"/>
    </row>
    <row r="17" spans="1:17" s="100" customFormat="1" x14ac:dyDescent="0.25">
      <c r="A17" s="93"/>
      <c r="B17" s="818"/>
      <c r="C17" s="818"/>
      <c r="D17" s="817"/>
      <c r="E17" s="817"/>
      <c r="F17" s="632"/>
      <c r="G17" s="632"/>
      <c r="H17" s="107">
        <f t="shared" si="0"/>
        <v>0</v>
      </c>
      <c r="I17" s="93"/>
      <c r="J17" s="288"/>
      <c r="K17" s="93"/>
      <c r="L17" s="93"/>
      <c r="M17" s="93"/>
      <c r="N17" s="93"/>
      <c r="O17" s="93"/>
      <c r="P17" s="93"/>
      <c r="Q17" s="93"/>
    </row>
    <row r="18" spans="1:17" s="100" customFormat="1" x14ac:dyDescent="0.25">
      <c r="A18" s="93"/>
      <c r="B18" s="818"/>
      <c r="C18" s="818"/>
      <c r="D18" s="817"/>
      <c r="E18" s="817"/>
      <c r="F18" s="632"/>
      <c r="G18" s="632"/>
      <c r="H18" s="107">
        <f t="shared" si="0"/>
        <v>0</v>
      </c>
      <c r="I18" s="93"/>
      <c r="J18" s="288"/>
      <c r="K18" s="93"/>
      <c r="L18" s="93"/>
      <c r="M18" s="93"/>
      <c r="N18" s="93"/>
      <c r="O18" s="93"/>
      <c r="P18" s="93"/>
      <c r="Q18" s="93"/>
    </row>
    <row r="19" spans="1:17" s="100" customFormat="1" x14ac:dyDescent="0.25">
      <c r="A19" s="93"/>
      <c r="B19" s="818"/>
      <c r="C19" s="818"/>
      <c r="D19" s="817"/>
      <c r="E19" s="817"/>
      <c r="F19" s="334"/>
      <c r="G19" s="339"/>
      <c r="H19" s="107">
        <f>ROUND(F19*G19,2)</f>
        <v>0</v>
      </c>
      <c r="I19" s="94"/>
      <c r="J19" s="94"/>
      <c r="K19" s="93"/>
      <c r="L19" s="93"/>
      <c r="M19" s="93"/>
      <c r="N19" s="93"/>
      <c r="O19" s="93"/>
      <c r="P19" s="93"/>
      <c r="Q19" s="93"/>
    </row>
    <row r="20" spans="1:17" s="100" customFormat="1" x14ac:dyDescent="0.25">
      <c r="A20" s="93"/>
      <c r="B20" s="818"/>
      <c r="C20" s="818"/>
      <c r="D20" s="819"/>
      <c r="E20" s="819"/>
      <c r="F20" s="334"/>
      <c r="G20" s="339"/>
      <c r="H20" s="107">
        <f>ROUND(F20*G20,2)</f>
        <v>0</v>
      </c>
      <c r="I20" s="94"/>
      <c r="J20" s="284"/>
      <c r="K20" s="93"/>
      <c r="L20" s="93"/>
      <c r="M20" s="93"/>
      <c r="N20" s="93"/>
      <c r="O20" s="93"/>
      <c r="P20" s="93"/>
      <c r="Q20" s="93"/>
    </row>
    <row r="21" spans="1:17" s="100" customFormat="1" ht="17.25" x14ac:dyDescent="0.4">
      <c r="A21" s="93"/>
      <c r="B21" s="818"/>
      <c r="C21" s="818"/>
      <c r="D21" s="819"/>
      <c r="E21" s="819"/>
      <c r="F21" s="334"/>
      <c r="G21" s="339"/>
      <c r="H21" s="105">
        <f>ROUND(F21*G21,2)</f>
        <v>0</v>
      </c>
      <c r="I21" s="94"/>
      <c r="J21" s="94"/>
      <c r="K21" s="93"/>
      <c r="L21" s="93"/>
      <c r="M21" s="93"/>
      <c r="N21" s="93"/>
      <c r="O21" s="93"/>
      <c r="P21" s="93"/>
      <c r="Q21" s="93"/>
    </row>
    <row r="22" spans="1:17" s="100" customFormat="1" x14ac:dyDescent="0.25">
      <c r="A22" s="93"/>
      <c r="B22" s="821"/>
      <c r="C22" s="821"/>
      <c r="D22" s="816"/>
      <c r="E22" s="816"/>
      <c r="F22" s="583"/>
      <c r="G22" s="584" t="s">
        <v>457</v>
      </c>
      <c r="H22" s="125">
        <f>SUM(H6:H21)</f>
        <v>50000</v>
      </c>
      <c r="I22" s="286"/>
      <c r="J22" s="111" t="s">
        <v>458</v>
      </c>
      <c r="K22" s="284"/>
      <c r="L22" s="93"/>
      <c r="M22" s="93"/>
      <c r="N22" s="93"/>
      <c r="O22" s="93"/>
      <c r="P22" s="93"/>
      <c r="Q22" s="93"/>
    </row>
    <row r="23" spans="1:17" s="100" customFormat="1" x14ac:dyDescent="0.25">
      <c r="A23" s="93"/>
      <c r="B23" s="822"/>
      <c r="C23" s="822"/>
      <c r="D23" s="815"/>
      <c r="E23" s="815"/>
      <c r="F23" s="633"/>
      <c r="G23" s="633"/>
      <c r="H23" s="585"/>
      <c r="I23" s="93"/>
      <c r="J23" s="288"/>
      <c r="K23" s="93"/>
      <c r="L23" s="93"/>
      <c r="M23" s="93"/>
      <c r="N23" s="93"/>
      <c r="O23" s="93"/>
      <c r="P23" s="93"/>
      <c r="Q23" s="93"/>
    </row>
    <row r="24" spans="1:17" s="100" customFormat="1" ht="17.25" x14ac:dyDescent="0.4">
      <c r="A24" s="93"/>
      <c r="B24" s="818"/>
      <c r="C24" s="818"/>
      <c r="D24" s="802"/>
      <c r="E24" s="802"/>
      <c r="F24" s="334"/>
      <c r="G24" s="339"/>
      <c r="H24" s="586">
        <f>ROUND(F24*G24,2)</f>
        <v>0</v>
      </c>
      <c r="I24" s="93"/>
      <c r="J24" s="288"/>
      <c r="K24" s="93"/>
      <c r="L24" s="93"/>
      <c r="M24" s="93"/>
      <c r="N24" s="93"/>
      <c r="O24" s="93"/>
      <c r="P24" s="93"/>
      <c r="Q24" s="93"/>
    </row>
    <row r="25" spans="1:17" s="100" customFormat="1" x14ac:dyDescent="0.25">
      <c r="A25" s="93"/>
      <c r="B25" s="821"/>
      <c r="C25" s="821"/>
      <c r="D25" s="814"/>
      <c r="E25" s="814"/>
      <c r="F25" s="587"/>
      <c r="G25" s="588" t="s">
        <v>584</v>
      </c>
      <c r="H25" s="125">
        <f>SUM(H24)</f>
        <v>0</v>
      </c>
      <c r="I25" s="93"/>
      <c r="J25" s="111" t="s">
        <v>460</v>
      </c>
      <c r="K25" s="93"/>
      <c r="L25" s="93"/>
      <c r="M25" s="93"/>
      <c r="N25" s="93"/>
      <c r="O25" s="93"/>
      <c r="P25" s="93"/>
      <c r="Q25" s="93"/>
    </row>
    <row r="26" spans="1:17" s="100" customFormat="1" x14ac:dyDescent="0.25">
      <c r="A26" s="93"/>
      <c r="B26" s="821"/>
      <c r="C26" s="821"/>
      <c r="D26" s="814"/>
      <c r="E26" s="814"/>
      <c r="F26" s="371"/>
      <c r="G26" s="371"/>
      <c r="H26" s="585"/>
      <c r="I26" s="93"/>
      <c r="J26" s="288"/>
      <c r="K26" s="93"/>
      <c r="L26" s="93"/>
      <c r="M26" s="93"/>
      <c r="N26" s="93"/>
      <c r="O26" s="93"/>
      <c r="P26" s="93"/>
      <c r="Q26" s="93"/>
    </row>
    <row r="27" spans="1:17" s="100" customFormat="1" x14ac:dyDescent="0.25">
      <c r="A27" s="93"/>
      <c r="B27" s="569" t="s">
        <v>593</v>
      </c>
      <c r="C27" s="570"/>
      <c r="D27" s="570"/>
      <c r="E27" s="570"/>
      <c r="F27" s="570"/>
      <c r="G27" s="570"/>
      <c r="H27" s="571"/>
      <c r="I27" s="93"/>
      <c r="J27" s="111" t="s">
        <v>462</v>
      </c>
    </row>
    <row r="28" spans="1:17" s="100" customFormat="1" ht="17.25" customHeight="1" x14ac:dyDescent="0.25">
      <c r="A28" s="93"/>
      <c r="B28" s="806"/>
      <c r="C28" s="807"/>
      <c r="D28" s="807"/>
      <c r="E28" s="807"/>
      <c r="F28" s="807"/>
      <c r="G28" s="807"/>
      <c r="H28" s="808"/>
      <c r="I28" s="93"/>
      <c r="J28" s="1"/>
    </row>
    <row r="29" spans="1:17" s="100" customFormat="1" ht="15" customHeight="1" x14ac:dyDescent="0.25">
      <c r="A29" s="93"/>
      <c r="B29" s="806"/>
      <c r="C29" s="807"/>
      <c r="D29" s="807"/>
      <c r="E29" s="807"/>
      <c r="F29" s="807"/>
      <c r="G29" s="807"/>
      <c r="H29" s="808"/>
      <c r="I29" s="93"/>
      <c r="J29" s="1"/>
    </row>
    <row r="30" spans="1:17" s="100" customFormat="1" x14ac:dyDescent="0.25">
      <c r="A30" s="93"/>
      <c r="B30" s="806"/>
      <c r="C30" s="807"/>
      <c r="D30" s="807"/>
      <c r="E30" s="807"/>
      <c r="F30" s="807"/>
      <c r="G30" s="807"/>
      <c r="H30" s="808"/>
      <c r="I30" s="93"/>
      <c r="J30" s="1"/>
    </row>
    <row r="31" spans="1:17" x14ac:dyDescent="0.25">
      <c r="A31" s="3"/>
      <c r="B31" s="572"/>
      <c r="C31" s="573"/>
      <c r="D31" s="573"/>
      <c r="E31" s="573"/>
      <c r="F31" s="573"/>
      <c r="G31" s="574" t="s">
        <v>457</v>
      </c>
      <c r="H31" s="575">
        <f>ROUND(+H22,2)</f>
        <v>50000</v>
      </c>
      <c r="I31" s="3"/>
      <c r="J31" s="111" t="s">
        <v>463</v>
      </c>
    </row>
    <row r="32" spans="1:17" x14ac:dyDescent="0.25">
      <c r="A32" s="3"/>
      <c r="B32" s="371"/>
      <c r="C32" s="371"/>
      <c r="D32" s="371"/>
      <c r="E32" s="371"/>
      <c r="F32" s="371"/>
      <c r="G32" s="371"/>
      <c r="H32" s="371"/>
      <c r="I32" s="3"/>
    </row>
    <row r="33" spans="1:12" x14ac:dyDescent="0.25">
      <c r="A33" s="3"/>
      <c r="B33" s="371"/>
      <c r="C33" s="371"/>
      <c r="D33" s="371"/>
      <c r="E33" s="371"/>
      <c r="F33" s="371"/>
      <c r="G33" s="371"/>
      <c r="H33" s="371"/>
      <c r="I33" s="3"/>
    </row>
    <row r="34" spans="1:12" s="100" customFormat="1" x14ac:dyDescent="0.25">
      <c r="A34" s="93"/>
      <c r="B34" s="569" t="s">
        <v>594</v>
      </c>
      <c r="C34" s="576"/>
      <c r="D34" s="577"/>
      <c r="E34" s="577"/>
      <c r="F34" s="577"/>
      <c r="G34" s="577"/>
      <c r="H34" s="578"/>
      <c r="I34" s="93"/>
      <c r="J34" s="111" t="s">
        <v>462</v>
      </c>
      <c r="L34" s="93"/>
    </row>
    <row r="35" spans="1:12" s="100" customFormat="1" x14ac:dyDescent="0.25">
      <c r="A35" s="93"/>
      <c r="B35" s="791"/>
      <c r="C35" s="792"/>
      <c r="D35" s="792"/>
      <c r="E35" s="792"/>
      <c r="F35" s="792"/>
      <c r="G35" s="792"/>
      <c r="H35" s="793"/>
      <c r="I35" s="93"/>
      <c r="L35" s="93"/>
    </row>
    <row r="36" spans="1:12" s="100" customFormat="1" x14ac:dyDescent="0.25">
      <c r="A36" s="93"/>
      <c r="B36" s="791"/>
      <c r="C36" s="792"/>
      <c r="D36" s="792"/>
      <c r="E36" s="792"/>
      <c r="F36" s="792"/>
      <c r="G36" s="792"/>
      <c r="H36" s="793"/>
      <c r="I36" s="93"/>
      <c r="L36" s="93"/>
    </row>
    <row r="37" spans="1:12" x14ac:dyDescent="0.25">
      <c r="A37" s="3"/>
      <c r="B37" s="579"/>
      <c r="C37" s="580"/>
      <c r="D37" s="580"/>
      <c r="E37" s="580"/>
      <c r="F37" s="581"/>
      <c r="G37" s="582" t="s">
        <v>584</v>
      </c>
      <c r="H37" s="575">
        <f>ROUND(+H25,2)</f>
        <v>0</v>
      </c>
      <c r="I37" s="3"/>
      <c r="J37" s="111" t="s">
        <v>465</v>
      </c>
    </row>
    <row r="38" spans="1:12" x14ac:dyDescent="0.25">
      <c r="A38" s="3"/>
      <c r="B38" s="589"/>
      <c r="C38" s="589"/>
      <c r="D38" s="589"/>
      <c r="E38" s="589"/>
      <c r="F38" s="590"/>
      <c r="G38" s="591"/>
      <c r="H38" s="592"/>
      <c r="I38" s="3"/>
      <c r="J38" s="111"/>
    </row>
    <row r="39" spans="1:12" x14ac:dyDescent="0.25">
      <c r="A39" s="3"/>
      <c r="B39" s="371"/>
      <c r="C39" s="371"/>
      <c r="D39" s="371"/>
      <c r="E39" s="371"/>
      <c r="F39" s="593"/>
      <c r="G39" s="594" t="s">
        <v>595</v>
      </c>
      <c r="H39" s="125">
        <f>+H37+H31</f>
        <v>50000</v>
      </c>
      <c r="I39" s="3"/>
      <c r="J39" s="126" t="s">
        <v>467</v>
      </c>
    </row>
    <row r="40" spans="1:12" x14ac:dyDescent="0.25">
      <c r="A40" s="3"/>
      <c r="B40" s="3"/>
      <c r="C40" s="3"/>
      <c r="D40" s="3"/>
      <c r="E40" s="3"/>
      <c r="F40" s="3"/>
      <c r="G40" s="3"/>
      <c r="H40" s="3"/>
      <c r="I40" s="3"/>
    </row>
    <row r="41" spans="1:12" x14ac:dyDescent="0.25">
      <c r="A41" s="3"/>
      <c r="B41" s="3"/>
      <c r="C41" s="3"/>
      <c r="D41" s="3"/>
      <c r="E41" s="3"/>
      <c r="F41" s="3"/>
      <c r="G41" s="3"/>
      <c r="H41" s="3"/>
    </row>
    <row r="42" spans="1:12" x14ac:dyDescent="0.25">
      <c r="A42" s="3"/>
      <c r="B42" s="3"/>
      <c r="C42" s="3"/>
      <c r="D42" s="3"/>
      <c r="E42" s="3"/>
      <c r="F42" s="3"/>
      <c r="G42" s="3"/>
      <c r="H42" s="3"/>
    </row>
    <row r="43" spans="1:12" x14ac:dyDescent="0.25">
      <c r="A43" s="3"/>
      <c r="B43" s="3"/>
      <c r="C43" s="3"/>
      <c r="D43" s="3"/>
      <c r="E43" s="3"/>
      <c r="F43" s="3"/>
      <c r="G43" s="3"/>
      <c r="H43" s="3"/>
    </row>
    <row r="44" spans="1:12" x14ac:dyDescent="0.25">
      <c r="A44" s="3"/>
      <c r="B44" s="3"/>
      <c r="C44" s="3"/>
      <c r="D44" s="3"/>
      <c r="E44" s="3"/>
      <c r="F44" s="3"/>
      <c r="G44" s="3"/>
      <c r="H44" s="3"/>
    </row>
    <row r="45" spans="1:12" x14ac:dyDescent="0.25">
      <c r="A45" s="3"/>
      <c r="B45" s="3"/>
      <c r="C45" s="3"/>
      <c r="D45" s="3"/>
      <c r="E45" s="3"/>
      <c r="F45" s="3"/>
      <c r="G45" s="3"/>
      <c r="H45" s="3"/>
    </row>
    <row r="46" spans="1:12" x14ac:dyDescent="0.25">
      <c r="A46" s="3"/>
      <c r="B46" s="3"/>
      <c r="C46" s="3"/>
      <c r="D46" s="3"/>
      <c r="E46" s="3"/>
      <c r="F46" s="3"/>
      <c r="G46" s="3"/>
      <c r="H46" s="3"/>
    </row>
    <row r="47" spans="1:12" x14ac:dyDescent="0.25">
      <c r="A47" s="3"/>
      <c r="B47" s="3"/>
      <c r="C47" s="3"/>
      <c r="D47" s="3"/>
      <c r="E47" s="3"/>
      <c r="F47" s="3"/>
      <c r="G47" s="3"/>
      <c r="H47" s="3"/>
    </row>
    <row r="48" spans="1:12"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row r="101" spans="1:8" x14ac:dyDescent="0.25">
      <c r="A101" s="3"/>
      <c r="B101" s="3"/>
      <c r="C101" s="3"/>
      <c r="D101" s="3"/>
      <c r="E101" s="3"/>
      <c r="F101" s="3"/>
      <c r="G101" s="3"/>
      <c r="H101" s="3"/>
    </row>
    <row r="102" spans="1:8" x14ac:dyDescent="0.25">
      <c r="A102" s="3"/>
      <c r="B102" s="3"/>
      <c r="C102" s="3"/>
      <c r="D102" s="3"/>
      <c r="E102" s="3"/>
      <c r="F102" s="3"/>
      <c r="G102" s="3"/>
      <c r="H102" s="3"/>
    </row>
    <row r="103" spans="1:8" x14ac:dyDescent="0.25">
      <c r="A103" s="3"/>
      <c r="B103" s="3"/>
      <c r="C103" s="3"/>
      <c r="D103" s="3"/>
      <c r="E103" s="3"/>
      <c r="F103" s="3"/>
      <c r="G103" s="3"/>
      <c r="H103" s="3"/>
    </row>
    <row r="104" spans="1:8" x14ac:dyDescent="0.25">
      <c r="A104" s="3"/>
      <c r="B104" s="3"/>
      <c r="C104" s="3"/>
      <c r="D104" s="3"/>
      <c r="E104" s="3"/>
      <c r="F104" s="3"/>
      <c r="G104" s="3"/>
      <c r="H104" s="3"/>
    </row>
    <row r="105" spans="1:8" x14ac:dyDescent="0.25">
      <c r="A105" s="3"/>
      <c r="B105" s="3"/>
      <c r="C105" s="3"/>
      <c r="D105" s="3"/>
      <c r="E105" s="3"/>
      <c r="F105" s="3"/>
      <c r="G105" s="3"/>
      <c r="H105" s="3"/>
    </row>
    <row r="106" spans="1:8" x14ac:dyDescent="0.25">
      <c r="A106" s="3"/>
      <c r="B106" s="3"/>
      <c r="C106" s="3"/>
      <c r="D106" s="3"/>
      <c r="E106" s="3"/>
      <c r="F106" s="3"/>
      <c r="G106" s="3"/>
      <c r="H106" s="3"/>
    </row>
    <row r="107" spans="1:8" x14ac:dyDescent="0.25">
      <c r="A107" s="3"/>
      <c r="B107" s="3"/>
      <c r="C107" s="3"/>
      <c r="D107" s="3"/>
      <c r="E107" s="3"/>
      <c r="F107" s="3"/>
      <c r="G107" s="3"/>
      <c r="H107" s="3"/>
    </row>
    <row r="108" spans="1:8" x14ac:dyDescent="0.25">
      <c r="A108" s="3"/>
      <c r="B108" s="3"/>
      <c r="C108" s="3"/>
      <c r="D108" s="3"/>
      <c r="E108" s="3"/>
      <c r="F108" s="3"/>
      <c r="G108" s="3"/>
      <c r="H108" s="3"/>
    </row>
    <row r="109" spans="1:8" x14ac:dyDescent="0.25">
      <c r="A109" s="3"/>
      <c r="B109" s="3"/>
      <c r="C109" s="3"/>
      <c r="D109" s="3"/>
      <c r="E109" s="3"/>
      <c r="F109" s="3"/>
      <c r="G109" s="3"/>
      <c r="H109" s="3"/>
    </row>
    <row r="110" spans="1:8" x14ac:dyDescent="0.25">
      <c r="A110" s="3"/>
      <c r="B110" s="3"/>
      <c r="C110" s="3"/>
      <c r="D110" s="3"/>
      <c r="E110" s="3"/>
      <c r="F110" s="3"/>
      <c r="G110" s="3"/>
      <c r="H110" s="3"/>
    </row>
    <row r="111" spans="1:8" x14ac:dyDescent="0.25">
      <c r="A111" s="3"/>
      <c r="B111" s="3"/>
      <c r="C111" s="3"/>
      <c r="D111" s="3"/>
      <c r="E111" s="3"/>
      <c r="F111" s="3"/>
      <c r="G111" s="3"/>
      <c r="H111" s="3"/>
    </row>
    <row r="112" spans="1:8" x14ac:dyDescent="0.25">
      <c r="A112" s="3"/>
      <c r="B112" s="3"/>
      <c r="C112" s="3"/>
      <c r="D112" s="3"/>
      <c r="E112" s="3"/>
      <c r="F112" s="3"/>
      <c r="G112" s="3"/>
      <c r="H112" s="3"/>
    </row>
    <row r="113" spans="1:8" x14ac:dyDescent="0.25">
      <c r="A113" s="3"/>
      <c r="B113" s="3"/>
      <c r="C113" s="3"/>
      <c r="D113" s="3"/>
      <c r="E113" s="3"/>
      <c r="F113" s="3"/>
      <c r="G113" s="3"/>
      <c r="H113" s="3"/>
    </row>
    <row r="114" spans="1:8" x14ac:dyDescent="0.25">
      <c r="A114" s="3"/>
      <c r="B114" s="3"/>
      <c r="C114" s="3"/>
      <c r="D114" s="3"/>
      <c r="E114" s="3"/>
      <c r="F114" s="3"/>
      <c r="G114" s="3"/>
      <c r="H114" s="3"/>
    </row>
    <row r="115" spans="1:8" x14ac:dyDescent="0.25">
      <c r="A115" s="3"/>
      <c r="B115" s="3"/>
      <c r="C115" s="3"/>
      <c r="D115" s="3"/>
      <c r="E115" s="3"/>
      <c r="F115" s="3"/>
      <c r="G115" s="3"/>
      <c r="H115" s="3"/>
    </row>
    <row r="116" spans="1:8" x14ac:dyDescent="0.25">
      <c r="A116" s="3"/>
      <c r="B116" s="3"/>
      <c r="C116" s="3"/>
      <c r="D116" s="3"/>
      <c r="E116" s="3"/>
      <c r="F116" s="3"/>
      <c r="G116" s="3"/>
      <c r="H116" s="3"/>
    </row>
    <row r="117" spans="1:8" x14ac:dyDescent="0.25">
      <c r="A117" s="3"/>
      <c r="B117" s="3"/>
      <c r="C117" s="3"/>
      <c r="D117" s="3"/>
      <c r="E117" s="3"/>
      <c r="F117" s="3"/>
      <c r="G117" s="3"/>
      <c r="H117" s="3"/>
    </row>
    <row r="118" spans="1:8" x14ac:dyDescent="0.25">
      <c r="A118" s="3"/>
      <c r="B118" s="3"/>
      <c r="C118" s="3"/>
      <c r="D118" s="3"/>
      <c r="E118" s="3"/>
      <c r="F118" s="3"/>
      <c r="G118" s="3"/>
      <c r="H118" s="3"/>
    </row>
    <row r="119" spans="1:8" x14ac:dyDescent="0.25">
      <c r="A119" s="3"/>
      <c r="B119" s="3"/>
      <c r="C119" s="3"/>
      <c r="D119" s="3"/>
      <c r="E119" s="3"/>
      <c r="F119" s="3"/>
      <c r="G119" s="3"/>
      <c r="H119" s="3"/>
    </row>
    <row r="120" spans="1:8" x14ac:dyDescent="0.25">
      <c r="A120" s="3"/>
      <c r="B120" s="3"/>
      <c r="C120" s="3"/>
      <c r="D120" s="3"/>
      <c r="E120" s="3"/>
      <c r="F120" s="3"/>
      <c r="G120" s="3"/>
      <c r="H120" s="3"/>
    </row>
    <row r="121" spans="1:8" x14ac:dyDescent="0.25">
      <c r="A121" s="3"/>
      <c r="B121" s="3"/>
      <c r="C121" s="3"/>
      <c r="D121" s="3"/>
      <c r="E121" s="3"/>
      <c r="F121" s="3"/>
      <c r="G121" s="3"/>
      <c r="H121" s="3"/>
    </row>
    <row r="122" spans="1:8" x14ac:dyDescent="0.25">
      <c r="A122" s="3"/>
      <c r="B122" s="3"/>
      <c r="C122" s="3"/>
      <c r="D122" s="3"/>
      <c r="E122" s="3"/>
      <c r="F122" s="3"/>
      <c r="G122" s="3"/>
      <c r="H122" s="3"/>
    </row>
    <row r="123" spans="1:8" x14ac:dyDescent="0.25">
      <c r="A123" s="3"/>
      <c r="B123" s="3"/>
      <c r="C123" s="3"/>
      <c r="D123" s="3"/>
      <c r="E123" s="3"/>
      <c r="F123" s="3"/>
      <c r="G123" s="3"/>
      <c r="H123" s="3"/>
    </row>
    <row r="124" spans="1:8" x14ac:dyDescent="0.25">
      <c r="A124" s="3"/>
      <c r="B124" s="3"/>
      <c r="C124" s="3"/>
      <c r="D124" s="3"/>
      <c r="E124" s="3"/>
      <c r="F124" s="3"/>
      <c r="G124" s="3"/>
      <c r="H124" s="3"/>
    </row>
    <row r="125" spans="1:8" x14ac:dyDescent="0.25">
      <c r="A125" s="3"/>
      <c r="B125" s="3"/>
      <c r="C125" s="3"/>
      <c r="D125" s="3"/>
      <c r="E125" s="3"/>
      <c r="F125" s="3"/>
      <c r="G125" s="3"/>
      <c r="H125" s="3"/>
    </row>
    <row r="126" spans="1:8" x14ac:dyDescent="0.25">
      <c r="A126" s="3"/>
      <c r="B126" s="3"/>
      <c r="C126" s="3"/>
      <c r="D126" s="3"/>
      <c r="E126" s="3"/>
      <c r="F126" s="3"/>
      <c r="G126" s="3"/>
      <c r="H126" s="3"/>
    </row>
    <row r="127" spans="1:8" x14ac:dyDescent="0.25">
      <c r="A127" s="3"/>
      <c r="B127" s="3"/>
      <c r="C127" s="3"/>
      <c r="D127" s="3"/>
      <c r="E127" s="3"/>
      <c r="F127" s="3"/>
      <c r="G127" s="3"/>
      <c r="H127" s="3"/>
    </row>
    <row r="128" spans="1:8" x14ac:dyDescent="0.25">
      <c r="A128" s="3"/>
      <c r="B128" s="3"/>
      <c r="C128" s="3"/>
      <c r="D128" s="3"/>
      <c r="E128" s="3"/>
      <c r="F128" s="3"/>
      <c r="G128" s="3"/>
      <c r="H128" s="3"/>
    </row>
    <row r="129" spans="1:8" x14ac:dyDescent="0.25">
      <c r="A129" s="3"/>
      <c r="B129" s="3"/>
      <c r="C129" s="3"/>
      <c r="D129" s="3"/>
      <c r="E129" s="3"/>
      <c r="F129" s="3"/>
      <c r="G129" s="3"/>
      <c r="H129" s="3"/>
    </row>
    <row r="130" spans="1:8" x14ac:dyDescent="0.25">
      <c r="A130" s="3"/>
      <c r="B130" s="3"/>
      <c r="C130" s="3"/>
      <c r="D130" s="3"/>
      <c r="E130" s="3"/>
      <c r="F130" s="3"/>
      <c r="G130" s="3"/>
      <c r="H130" s="3"/>
    </row>
    <row r="131" spans="1:8" x14ac:dyDescent="0.25">
      <c r="A131" s="3"/>
      <c r="B131" s="3"/>
      <c r="C131" s="3"/>
      <c r="D131" s="3"/>
      <c r="E131" s="3"/>
      <c r="F131" s="3"/>
      <c r="G131" s="3"/>
      <c r="H131" s="3"/>
    </row>
    <row r="132" spans="1:8" x14ac:dyDescent="0.25">
      <c r="A132" s="3"/>
      <c r="B132" s="3"/>
      <c r="C132" s="3"/>
      <c r="D132" s="3"/>
      <c r="E132" s="3"/>
      <c r="F132" s="3"/>
      <c r="G132" s="3"/>
      <c r="H132" s="3"/>
    </row>
    <row r="133" spans="1:8" x14ac:dyDescent="0.25">
      <c r="A133" s="3"/>
      <c r="B133" s="3"/>
      <c r="C133" s="3"/>
      <c r="D133" s="3"/>
      <c r="E133" s="3"/>
      <c r="F133" s="3"/>
      <c r="G133" s="3"/>
      <c r="H133" s="3"/>
    </row>
    <row r="134" spans="1:8" x14ac:dyDescent="0.25">
      <c r="A134" s="3"/>
      <c r="B134" s="3"/>
      <c r="C134" s="3"/>
      <c r="D134" s="3"/>
      <c r="E134" s="3"/>
      <c r="F134" s="3"/>
      <c r="G134" s="3"/>
      <c r="H134" s="3"/>
    </row>
    <row r="135" spans="1:8" x14ac:dyDescent="0.25">
      <c r="A135" s="3"/>
      <c r="B135" s="3"/>
      <c r="C135" s="3"/>
      <c r="D135" s="3"/>
      <c r="E135" s="3"/>
      <c r="F135" s="3"/>
      <c r="G135" s="3"/>
      <c r="H135" s="3"/>
    </row>
    <row r="136" spans="1:8" x14ac:dyDescent="0.25">
      <c r="A136" s="3"/>
      <c r="B136" s="3"/>
      <c r="C136" s="3"/>
      <c r="D136" s="3"/>
      <c r="E136" s="3"/>
      <c r="F136" s="3"/>
      <c r="G136" s="3"/>
      <c r="H136" s="3"/>
    </row>
    <row r="137" spans="1:8" x14ac:dyDescent="0.25">
      <c r="A137" s="3"/>
      <c r="B137" s="3"/>
      <c r="C137" s="3"/>
      <c r="D137" s="3"/>
      <c r="E137" s="3"/>
      <c r="F137" s="3"/>
      <c r="G137" s="3"/>
      <c r="H137" s="3"/>
    </row>
    <row r="138" spans="1:8" x14ac:dyDescent="0.25">
      <c r="A138" s="3"/>
      <c r="B138" s="3"/>
      <c r="C138" s="3"/>
      <c r="D138" s="3"/>
      <c r="E138" s="3"/>
      <c r="F138" s="3"/>
      <c r="G138" s="3"/>
      <c r="H138" s="3"/>
    </row>
    <row r="139" spans="1:8" x14ac:dyDescent="0.25">
      <c r="A139" s="3"/>
      <c r="B139" s="3"/>
      <c r="C139" s="3"/>
      <c r="D139" s="3"/>
      <c r="E139" s="3"/>
      <c r="F139" s="3"/>
      <c r="G139" s="3"/>
      <c r="H139" s="3"/>
    </row>
    <row r="140" spans="1:8" x14ac:dyDescent="0.25">
      <c r="A140" s="3"/>
      <c r="B140" s="3"/>
      <c r="C140" s="3"/>
      <c r="D140" s="3"/>
      <c r="E140" s="3"/>
      <c r="F140" s="3"/>
      <c r="G140" s="3"/>
      <c r="H140" s="3"/>
    </row>
    <row r="141" spans="1:8" x14ac:dyDescent="0.25">
      <c r="A141" s="3"/>
      <c r="B141" s="3"/>
      <c r="C141" s="3"/>
      <c r="D141" s="3"/>
      <c r="E141" s="3"/>
      <c r="F141" s="3"/>
      <c r="G141" s="3"/>
      <c r="H141" s="3"/>
    </row>
    <row r="142" spans="1:8" x14ac:dyDescent="0.25">
      <c r="A142" s="3"/>
      <c r="B142" s="3"/>
      <c r="C142" s="3"/>
      <c r="D142" s="3"/>
      <c r="E142" s="3"/>
      <c r="F142" s="3"/>
      <c r="G142" s="3"/>
      <c r="H142" s="3"/>
    </row>
    <row r="143" spans="1:8" x14ac:dyDescent="0.25">
      <c r="A143" s="3"/>
      <c r="B143" s="3"/>
      <c r="C143" s="3"/>
      <c r="D143" s="3"/>
      <c r="E143" s="3"/>
      <c r="F143" s="3"/>
      <c r="G143" s="3"/>
      <c r="H143" s="3"/>
    </row>
    <row r="144" spans="1:8" x14ac:dyDescent="0.25">
      <c r="A144" s="3"/>
      <c r="B144" s="3"/>
      <c r="C144" s="3"/>
      <c r="D144" s="3"/>
      <c r="E144" s="3"/>
      <c r="F144" s="3"/>
      <c r="G144" s="3"/>
      <c r="H144" s="3"/>
    </row>
    <row r="145" spans="1:8" x14ac:dyDescent="0.25">
      <c r="A145" s="3"/>
      <c r="B145" s="3"/>
      <c r="C145" s="3"/>
      <c r="D145" s="3"/>
      <c r="E145" s="3"/>
      <c r="F145" s="3"/>
      <c r="G145" s="3"/>
      <c r="H145" s="3"/>
    </row>
    <row r="146" spans="1:8" x14ac:dyDescent="0.25">
      <c r="A146" s="3"/>
      <c r="B146" s="3"/>
      <c r="C146" s="3"/>
      <c r="D146" s="3"/>
      <c r="E146" s="3"/>
      <c r="F146" s="3"/>
      <c r="G146" s="3"/>
      <c r="H146" s="3"/>
    </row>
    <row r="147" spans="1:8" x14ac:dyDescent="0.25">
      <c r="A147" s="3"/>
      <c r="B147" s="3"/>
      <c r="C147" s="3"/>
      <c r="D147" s="3"/>
      <c r="E147" s="3"/>
      <c r="F147" s="3"/>
      <c r="G147" s="3"/>
      <c r="H147" s="3"/>
    </row>
    <row r="148" spans="1:8" x14ac:dyDescent="0.25">
      <c r="A148" s="3"/>
      <c r="B148" s="3"/>
      <c r="C148" s="3"/>
      <c r="D148" s="3"/>
      <c r="E148" s="3"/>
      <c r="F148" s="3"/>
      <c r="G148" s="3"/>
      <c r="H148" s="3"/>
    </row>
    <row r="149" spans="1:8" x14ac:dyDescent="0.25">
      <c r="A149" s="3"/>
      <c r="B149" s="3"/>
      <c r="C149" s="3"/>
      <c r="D149" s="3"/>
      <c r="E149" s="3"/>
      <c r="F149" s="3"/>
      <c r="G149" s="3"/>
      <c r="H149" s="3"/>
    </row>
    <row r="150" spans="1:8" x14ac:dyDescent="0.25">
      <c r="A150" s="3"/>
      <c r="B150" s="3"/>
      <c r="C150" s="3"/>
      <c r="D150" s="3"/>
      <c r="E150" s="3"/>
      <c r="F150" s="3"/>
      <c r="G150" s="3"/>
      <c r="H150" s="3"/>
    </row>
    <row r="151" spans="1:8" x14ac:dyDescent="0.25">
      <c r="A151" s="3"/>
      <c r="B151" s="3"/>
      <c r="C151" s="3"/>
      <c r="D151" s="3"/>
      <c r="E151" s="3"/>
      <c r="F151" s="3"/>
      <c r="G151" s="3"/>
      <c r="H151" s="3"/>
    </row>
    <row r="152" spans="1:8" x14ac:dyDescent="0.25">
      <c r="A152" s="3"/>
      <c r="B152" s="3"/>
      <c r="C152" s="3"/>
      <c r="D152" s="3"/>
      <c r="E152" s="3"/>
      <c r="F152" s="3"/>
      <c r="G152" s="3"/>
      <c r="H152" s="3"/>
    </row>
    <row r="153" spans="1:8" x14ac:dyDescent="0.25">
      <c r="A153" s="3"/>
      <c r="B153" s="3"/>
      <c r="C153" s="3"/>
      <c r="D153" s="3"/>
      <c r="E153" s="3"/>
      <c r="F153" s="3"/>
      <c r="G153" s="3"/>
      <c r="H153" s="3"/>
    </row>
    <row r="154" spans="1:8" x14ac:dyDescent="0.25">
      <c r="A154" s="3"/>
      <c r="B154" s="3"/>
      <c r="C154" s="3"/>
      <c r="D154" s="3"/>
      <c r="E154" s="3"/>
      <c r="F154" s="3"/>
      <c r="G154" s="3"/>
      <c r="H154" s="3"/>
    </row>
    <row r="155" spans="1:8" x14ac:dyDescent="0.25">
      <c r="A155" s="3"/>
      <c r="B155" s="3"/>
      <c r="C155" s="3"/>
      <c r="D155" s="3"/>
      <c r="E155" s="3"/>
      <c r="F155" s="3"/>
      <c r="G155" s="3"/>
      <c r="H155" s="3"/>
    </row>
    <row r="156" spans="1:8" x14ac:dyDescent="0.25">
      <c r="A156" s="3"/>
      <c r="B156" s="3"/>
      <c r="C156" s="3"/>
      <c r="D156" s="3"/>
      <c r="E156" s="3"/>
      <c r="F156" s="3"/>
      <c r="G156" s="3"/>
      <c r="H156" s="3"/>
    </row>
    <row r="157" spans="1:8" x14ac:dyDescent="0.25">
      <c r="A157" s="3"/>
      <c r="B157" s="3"/>
      <c r="C157" s="3"/>
      <c r="D157" s="3"/>
      <c r="E157" s="3"/>
      <c r="F157" s="3"/>
      <c r="G157" s="3"/>
      <c r="H157" s="3"/>
    </row>
    <row r="158" spans="1:8" x14ac:dyDescent="0.25">
      <c r="A158" s="3"/>
      <c r="B158" s="3"/>
      <c r="C158" s="3"/>
      <c r="D158" s="3"/>
      <c r="E158" s="3"/>
      <c r="F158" s="3"/>
      <c r="G158" s="3"/>
      <c r="H158" s="3"/>
    </row>
    <row r="159" spans="1:8" x14ac:dyDescent="0.25">
      <c r="A159" s="3"/>
      <c r="B159" s="3"/>
      <c r="C159" s="3"/>
      <c r="D159" s="3"/>
      <c r="E159" s="3"/>
      <c r="F159" s="3"/>
      <c r="G159" s="3"/>
      <c r="H159" s="3"/>
    </row>
    <row r="160" spans="1:8" x14ac:dyDescent="0.25">
      <c r="A160" s="3"/>
      <c r="B160" s="3"/>
      <c r="C160" s="3"/>
      <c r="D160" s="3"/>
      <c r="E160" s="3"/>
      <c r="F160" s="3"/>
      <c r="G160" s="3"/>
      <c r="H160" s="3"/>
    </row>
    <row r="161" spans="1:8" x14ac:dyDescent="0.25">
      <c r="A161" s="3"/>
      <c r="B161" s="3"/>
      <c r="C161" s="3"/>
      <c r="D161" s="3"/>
      <c r="E161" s="3"/>
      <c r="F161" s="3"/>
      <c r="G161" s="3"/>
      <c r="H161" s="3"/>
    </row>
    <row r="162" spans="1:8" x14ac:dyDescent="0.25">
      <c r="A162" s="3"/>
      <c r="B162" s="3"/>
      <c r="C162" s="3"/>
      <c r="D162" s="3"/>
      <c r="E162" s="3"/>
      <c r="F162" s="3"/>
      <c r="G162" s="3"/>
      <c r="H162" s="3"/>
    </row>
    <row r="163" spans="1:8" x14ac:dyDescent="0.25">
      <c r="A163" s="3"/>
      <c r="B163" s="3"/>
      <c r="C163" s="3"/>
      <c r="D163" s="3"/>
      <c r="E163" s="3"/>
      <c r="F163" s="3"/>
      <c r="G163" s="3"/>
      <c r="H163" s="3"/>
    </row>
    <row r="164" spans="1:8" x14ac:dyDescent="0.25">
      <c r="A164" s="3"/>
      <c r="B164" s="3"/>
      <c r="C164" s="3"/>
      <c r="D164" s="3"/>
      <c r="E164" s="3"/>
      <c r="F164" s="3"/>
      <c r="G164" s="3"/>
      <c r="H164" s="3"/>
    </row>
    <row r="165" spans="1:8" x14ac:dyDescent="0.25">
      <c r="A165" s="3"/>
      <c r="B165" s="3"/>
      <c r="C165" s="3"/>
      <c r="D165" s="3"/>
      <c r="E165" s="3"/>
      <c r="F165" s="3"/>
      <c r="G165" s="3"/>
      <c r="H165" s="3"/>
    </row>
    <row r="166" spans="1:8" x14ac:dyDescent="0.25">
      <c r="A166" s="3"/>
      <c r="B166" s="3"/>
      <c r="C166" s="3"/>
      <c r="D166" s="3"/>
      <c r="E166" s="3"/>
      <c r="F166" s="3"/>
      <c r="G166" s="3"/>
      <c r="H166" s="3"/>
    </row>
    <row r="167" spans="1:8" x14ac:dyDescent="0.25">
      <c r="A167" s="3"/>
      <c r="B167" s="3"/>
      <c r="C167" s="3"/>
      <c r="D167" s="3"/>
      <c r="E167" s="3"/>
      <c r="F167" s="3"/>
      <c r="G167" s="3"/>
      <c r="H167" s="3"/>
    </row>
    <row r="168" spans="1:8" x14ac:dyDescent="0.25">
      <c r="A168" s="3"/>
      <c r="B168" s="3"/>
      <c r="C168" s="3"/>
      <c r="D168" s="3"/>
      <c r="E168" s="3"/>
      <c r="F168" s="3"/>
      <c r="G168" s="3"/>
      <c r="H168" s="3"/>
    </row>
    <row r="169" spans="1:8" x14ac:dyDescent="0.25">
      <c r="A169" s="3"/>
      <c r="B169" s="3"/>
      <c r="C169" s="3"/>
      <c r="D169" s="3"/>
      <c r="E169" s="3"/>
      <c r="F169" s="3"/>
      <c r="G169" s="3"/>
      <c r="H169" s="3"/>
    </row>
    <row r="170" spans="1:8" x14ac:dyDescent="0.25">
      <c r="A170" s="3"/>
      <c r="B170" s="3"/>
      <c r="C170" s="3"/>
      <c r="D170" s="3"/>
      <c r="E170" s="3"/>
      <c r="F170" s="3"/>
      <c r="G170" s="3"/>
      <c r="H170" s="3"/>
    </row>
    <row r="171" spans="1:8" x14ac:dyDescent="0.25">
      <c r="A171" s="3"/>
      <c r="B171" s="3"/>
      <c r="C171" s="3"/>
      <c r="D171" s="3"/>
      <c r="E171" s="3"/>
      <c r="F171" s="3"/>
      <c r="G171" s="3"/>
      <c r="H171" s="3"/>
    </row>
    <row r="172" spans="1:8" x14ac:dyDescent="0.25">
      <c r="A172" s="3"/>
      <c r="B172" s="3"/>
      <c r="C172" s="3"/>
      <c r="D172" s="3"/>
      <c r="E172" s="3"/>
      <c r="F172" s="3"/>
      <c r="G172" s="3"/>
      <c r="H172" s="3"/>
    </row>
    <row r="173" spans="1:8" x14ac:dyDescent="0.25">
      <c r="A173" s="3"/>
      <c r="B173" s="3"/>
      <c r="C173" s="3"/>
      <c r="D173" s="3"/>
      <c r="E173" s="3"/>
      <c r="F173" s="3"/>
      <c r="G173" s="3"/>
      <c r="H173" s="3"/>
    </row>
    <row r="174" spans="1:8" x14ac:dyDescent="0.25">
      <c r="A174" s="3"/>
      <c r="B174" s="3"/>
      <c r="C174" s="3"/>
      <c r="D174" s="3"/>
      <c r="E174" s="3"/>
      <c r="F174" s="3"/>
      <c r="G174" s="3"/>
      <c r="H174" s="3"/>
    </row>
    <row r="175" spans="1:8" x14ac:dyDescent="0.25">
      <c r="A175" s="3"/>
      <c r="B175" s="3"/>
      <c r="C175" s="3"/>
      <c r="D175" s="3"/>
      <c r="E175" s="3"/>
      <c r="F175" s="3"/>
      <c r="G175" s="3"/>
      <c r="H175" s="3"/>
    </row>
    <row r="176" spans="1:8" x14ac:dyDescent="0.25">
      <c r="A176" s="3"/>
      <c r="B176" s="3"/>
      <c r="C176" s="3"/>
      <c r="D176" s="3"/>
      <c r="E176" s="3"/>
      <c r="F176" s="3"/>
      <c r="G176" s="3"/>
      <c r="H176" s="3"/>
    </row>
    <row r="177" spans="1:8" x14ac:dyDescent="0.25">
      <c r="A177" s="3"/>
      <c r="B177" s="3"/>
      <c r="C177" s="3"/>
      <c r="D177" s="3"/>
      <c r="E177" s="3"/>
      <c r="F177" s="3"/>
      <c r="G177" s="3"/>
      <c r="H177" s="3"/>
    </row>
    <row r="178" spans="1:8" x14ac:dyDescent="0.25">
      <c r="A178" s="3"/>
      <c r="B178" s="3"/>
      <c r="C178" s="3"/>
      <c r="D178" s="3"/>
      <c r="E178" s="3"/>
      <c r="F178" s="3"/>
      <c r="G178" s="3"/>
      <c r="H178" s="3"/>
    </row>
    <row r="179" spans="1:8" x14ac:dyDescent="0.25">
      <c r="A179" s="3"/>
      <c r="B179" s="3"/>
      <c r="C179" s="3"/>
      <c r="D179" s="3"/>
      <c r="E179" s="3"/>
      <c r="F179" s="3"/>
      <c r="G179" s="3"/>
      <c r="H179" s="3"/>
    </row>
    <row r="180" spans="1:8" x14ac:dyDescent="0.25">
      <c r="A180" s="3"/>
      <c r="B180" s="3"/>
      <c r="C180" s="3"/>
      <c r="D180" s="3"/>
      <c r="E180" s="3"/>
      <c r="F180" s="3"/>
      <c r="G180" s="3"/>
      <c r="H180" s="3"/>
    </row>
    <row r="181" spans="1:8" x14ac:dyDescent="0.25">
      <c r="A181" s="3"/>
      <c r="B181" s="3"/>
      <c r="C181" s="3"/>
      <c r="D181" s="3"/>
      <c r="E181" s="3"/>
      <c r="F181" s="3"/>
      <c r="G181" s="3"/>
      <c r="H181" s="3"/>
    </row>
    <row r="182" spans="1:8" x14ac:dyDescent="0.25">
      <c r="A182" s="3"/>
      <c r="B182" s="3"/>
      <c r="C182" s="3"/>
      <c r="D182" s="3"/>
      <c r="E182" s="3"/>
      <c r="F182" s="3"/>
      <c r="G182" s="3"/>
      <c r="H182" s="3"/>
    </row>
    <row r="183" spans="1:8" x14ac:dyDescent="0.25">
      <c r="A183" s="3"/>
      <c r="B183" s="3"/>
      <c r="C183" s="3"/>
      <c r="D183" s="3"/>
      <c r="E183" s="3"/>
      <c r="F183" s="3"/>
      <c r="G183" s="3"/>
      <c r="H183" s="3"/>
    </row>
    <row r="184" spans="1:8" x14ac:dyDescent="0.25">
      <c r="A184" s="3"/>
      <c r="B184" s="3"/>
      <c r="C184" s="3"/>
      <c r="D184" s="3"/>
      <c r="E184" s="3"/>
      <c r="F184" s="3"/>
      <c r="G184" s="3"/>
      <c r="H184" s="3"/>
    </row>
    <row r="185" spans="1:8" x14ac:dyDescent="0.25">
      <c r="A185" s="3"/>
      <c r="B185" s="3"/>
      <c r="C185" s="3"/>
      <c r="D185" s="3"/>
      <c r="E185" s="3"/>
      <c r="F185" s="3"/>
      <c r="G185" s="3"/>
      <c r="H185" s="3"/>
    </row>
    <row r="186" spans="1:8" x14ac:dyDescent="0.25">
      <c r="A186" s="3"/>
      <c r="B186" s="3"/>
      <c r="C186" s="3"/>
      <c r="D186" s="3"/>
      <c r="E186" s="3"/>
      <c r="F186" s="3"/>
      <c r="G186" s="3"/>
      <c r="H186" s="3"/>
    </row>
    <row r="187" spans="1:8" x14ac:dyDescent="0.25">
      <c r="A187" s="3"/>
      <c r="B187" s="3"/>
      <c r="C187" s="3"/>
      <c r="D187" s="3"/>
      <c r="E187" s="3"/>
      <c r="F187" s="3"/>
      <c r="G187" s="3"/>
      <c r="H187" s="3"/>
    </row>
    <row r="188" spans="1:8" x14ac:dyDescent="0.25">
      <c r="A188" s="3"/>
      <c r="B188" s="3"/>
      <c r="C188" s="3"/>
      <c r="D188" s="3"/>
      <c r="E188" s="3"/>
      <c r="F188" s="3"/>
      <c r="G188" s="3"/>
      <c r="H188" s="3"/>
    </row>
    <row r="189" spans="1:8" x14ac:dyDescent="0.25">
      <c r="A189" s="3"/>
      <c r="B189" s="3"/>
      <c r="C189" s="3"/>
      <c r="D189" s="3"/>
      <c r="E189" s="3"/>
      <c r="F189" s="3"/>
      <c r="G189" s="3"/>
      <c r="H189" s="3"/>
    </row>
    <row r="190" spans="1:8" x14ac:dyDescent="0.25">
      <c r="A190" s="3"/>
      <c r="B190" s="3"/>
      <c r="C190" s="3"/>
      <c r="D190" s="3"/>
      <c r="E190" s="3"/>
      <c r="F190" s="3"/>
      <c r="G190" s="3"/>
      <c r="H190" s="3"/>
    </row>
    <row r="191" spans="1:8" x14ac:dyDescent="0.25">
      <c r="A191" s="3"/>
      <c r="B191" s="3"/>
      <c r="C191" s="3"/>
      <c r="D191" s="3"/>
      <c r="E191" s="3"/>
      <c r="F191" s="3"/>
      <c r="G191" s="3"/>
      <c r="H191" s="3"/>
    </row>
    <row r="192" spans="1:8" x14ac:dyDescent="0.25">
      <c r="A192" s="3"/>
      <c r="B192" s="3"/>
      <c r="C192" s="3"/>
      <c r="D192" s="3"/>
      <c r="E192" s="3"/>
      <c r="F192" s="3"/>
      <c r="G192" s="3"/>
      <c r="H192" s="3"/>
    </row>
    <row r="193" spans="1:8" x14ac:dyDescent="0.25">
      <c r="A193" s="3"/>
      <c r="B193" s="3"/>
      <c r="C193" s="3"/>
      <c r="D193" s="3"/>
      <c r="E193" s="3"/>
      <c r="F193" s="3"/>
      <c r="G193" s="3"/>
      <c r="H193" s="3"/>
    </row>
    <row r="194" spans="1:8" x14ac:dyDescent="0.25">
      <c r="A194" s="3"/>
      <c r="B194" s="3"/>
      <c r="C194" s="3"/>
      <c r="D194" s="3"/>
      <c r="E194" s="3"/>
      <c r="F194" s="3"/>
      <c r="G194" s="3"/>
      <c r="H194" s="3"/>
    </row>
    <row r="195" spans="1:8" x14ac:dyDescent="0.25">
      <c r="A195" s="3"/>
      <c r="B195" s="3"/>
      <c r="C195" s="3"/>
      <c r="D195" s="3"/>
      <c r="E195" s="3"/>
      <c r="F195" s="3"/>
      <c r="G195" s="3"/>
      <c r="H195" s="3"/>
    </row>
    <row r="196" spans="1:8" x14ac:dyDescent="0.25">
      <c r="A196" s="3"/>
      <c r="B196" s="3"/>
      <c r="C196" s="3"/>
      <c r="D196" s="3"/>
      <c r="E196" s="3"/>
      <c r="F196" s="3"/>
      <c r="G196" s="3"/>
      <c r="H196" s="3"/>
    </row>
    <row r="197" spans="1:8" x14ac:dyDescent="0.25">
      <c r="A197" s="3"/>
      <c r="B197" s="3"/>
      <c r="C197" s="3"/>
      <c r="D197" s="3"/>
      <c r="E197" s="3"/>
      <c r="F197" s="3"/>
      <c r="G197" s="3"/>
      <c r="H197" s="3"/>
    </row>
    <row r="198" spans="1:8" x14ac:dyDescent="0.25">
      <c r="A198" s="3"/>
      <c r="B198" s="3"/>
      <c r="C198" s="3"/>
      <c r="D198" s="3"/>
      <c r="E198" s="3"/>
      <c r="F198" s="3"/>
      <c r="G198" s="3"/>
      <c r="H198" s="3"/>
    </row>
    <row r="199" spans="1:8" x14ac:dyDescent="0.25">
      <c r="A199" s="3"/>
      <c r="B199" s="3"/>
      <c r="C199" s="3"/>
      <c r="D199" s="3"/>
      <c r="E199" s="3"/>
      <c r="F199" s="3"/>
      <c r="G199" s="3"/>
      <c r="H199" s="3"/>
    </row>
    <row r="200" spans="1:8" x14ac:dyDescent="0.25">
      <c r="A200" s="3"/>
      <c r="B200" s="3"/>
      <c r="C200" s="3"/>
      <c r="D200" s="3"/>
      <c r="E200" s="3"/>
      <c r="F200" s="3"/>
      <c r="G200" s="3"/>
      <c r="H200" s="3"/>
    </row>
    <row r="201" spans="1:8" x14ac:dyDescent="0.25">
      <c r="A201" s="3"/>
      <c r="B201" s="3"/>
      <c r="C201" s="3"/>
      <c r="D201" s="3"/>
      <c r="E201" s="3"/>
      <c r="F201" s="3"/>
      <c r="G201" s="3"/>
      <c r="H201" s="3"/>
    </row>
    <row r="202" spans="1:8" x14ac:dyDescent="0.25">
      <c r="A202" s="3"/>
      <c r="B202" s="3"/>
      <c r="C202" s="3"/>
      <c r="D202" s="3"/>
      <c r="E202" s="3"/>
      <c r="F202" s="3"/>
      <c r="G202" s="3"/>
      <c r="H202" s="3"/>
    </row>
    <row r="203" spans="1:8" x14ac:dyDescent="0.25">
      <c r="A203" s="3"/>
      <c r="B203" s="3"/>
      <c r="C203" s="3"/>
      <c r="D203" s="3"/>
      <c r="E203" s="3"/>
      <c r="F203" s="3"/>
      <c r="G203" s="3"/>
      <c r="H203" s="3"/>
    </row>
    <row r="204" spans="1:8" x14ac:dyDescent="0.25">
      <c r="A204" s="3"/>
      <c r="B204" s="3"/>
      <c r="C204" s="3"/>
      <c r="D204" s="3"/>
      <c r="E204" s="3"/>
      <c r="F204" s="3"/>
      <c r="G204" s="3"/>
      <c r="H204" s="3"/>
    </row>
    <row r="205" spans="1:8" x14ac:dyDescent="0.25">
      <c r="A205" s="3"/>
      <c r="B205" s="3"/>
      <c r="C205" s="3"/>
      <c r="D205" s="3"/>
      <c r="E205" s="3"/>
      <c r="F205" s="3"/>
      <c r="G205" s="3"/>
      <c r="H205" s="3"/>
    </row>
    <row r="206" spans="1:8" x14ac:dyDescent="0.25">
      <c r="A206" s="3"/>
      <c r="B206" s="3"/>
      <c r="C206" s="3"/>
      <c r="D206" s="3"/>
      <c r="E206" s="3"/>
      <c r="F206" s="3"/>
      <c r="G206" s="3"/>
      <c r="H206" s="3"/>
    </row>
    <row r="207" spans="1:8" x14ac:dyDescent="0.25">
      <c r="A207" s="3"/>
      <c r="B207" s="3"/>
      <c r="C207" s="3"/>
      <c r="D207" s="3"/>
      <c r="E207" s="3"/>
      <c r="F207" s="3"/>
      <c r="G207" s="3"/>
      <c r="H207" s="3"/>
    </row>
    <row r="208" spans="1:8" x14ac:dyDescent="0.25">
      <c r="A208" s="3"/>
      <c r="B208" s="3"/>
      <c r="C208" s="3"/>
      <c r="D208" s="3"/>
      <c r="E208" s="3"/>
      <c r="F208" s="3"/>
      <c r="G208" s="3"/>
      <c r="H208" s="3"/>
    </row>
    <row r="209" spans="1:8" x14ac:dyDescent="0.25">
      <c r="A209" s="3"/>
      <c r="B209" s="3"/>
      <c r="C209" s="3"/>
      <c r="D209" s="3"/>
      <c r="E209" s="3"/>
      <c r="F209" s="3"/>
      <c r="G209" s="3"/>
      <c r="H209" s="3"/>
    </row>
    <row r="210" spans="1:8" x14ac:dyDescent="0.25">
      <c r="A210" s="3"/>
      <c r="B210" s="3"/>
      <c r="C210" s="3"/>
      <c r="D210" s="3"/>
      <c r="E210" s="3"/>
      <c r="F210" s="3"/>
      <c r="G210" s="3"/>
      <c r="H210" s="3"/>
    </row>
    <row r="211" spans="1:8" x14ac:dyDescent="0.25">
      <c r="A211" s="3"/>
      <c r="B211" s="3"/>
      <c r="C211" s="3"/>
      <c r="D211" s="3"/>
      <c r="E211" s="3"/>
      <c r="F211" s="3"/>
      <c r="G211" s="3"/>
      <c r="H211" s="3"/>
    </row>
    <row r="212" spans="1:8" x14ac:dyDescent="0.25">
      <c r="A212" s="3"/>
      <c r="B212" s="3"/>
      <c r="C212" s="3"/>
      <c r="D212" s="3"/>
      <c r="E212" s="3"/>
      <c r="F212" s="3"/>
      <c r="G212" s="3"/>
      <c r="H212" s="3"/>
    </row>
    <row r="213" spans="1:8" x14ac:dyDescent="0.25">
      <c r="A213" s="3"/>
      <c r="B213" s="3"/>
      <c r="C213" s="3"/>
      <c r="D213" s="3"/>
      <c r="E213" s="3"/>
      <c r="F213" s="3"/>
      <c r="G213" s="3"/>
      <c r="H213" s="3"/>
    </row>
    <row r="214" spans="1:8" x14ac:dyDescent="0.25">
      <c r="A214" s="3"/>
      <c r="B214" s="3"/>
      <c r="C214" s="3"/>
      <c r="D214" s="3"/>
      <c r="E214" s="3"/>
      <c r="F214" s="3"/>
      <c r="G214" s="3"/>
      <c r="H214" s="3"/>
    </row>
    <row r="215" spans="1:8" x14ac:dyDescent="0.25">
      <c r="A215" s="3"/>
      <c r="B215" s="3"/>
      <c r="C215" s="3"/>
      <c r="D215" s="3"/>
      <c r="E215" s="3"/>
      <c r="F215" s="3"/>
      <c r="G215" s="3"/>
      <c r="H215" s="3"/>
    </row>
    <row r="216" spans="1:8" x14ac:dyDescent="0.25">
      <c r="A216" s="3"/>
      <c r="B216" s="3"/>
      <c r="C216" s="3"/>
      <c r="D216" s="3"/>
      <c r="E216" s="3"/>
      <c r="F216" s="3"/>
      <c r="G216" s="3"/>
      <c r="H216" s="3"/>
    </row>
    <row r="217" spans="1:8" x14ac:dyDescent="0.25">
      <c r="A217" s="3"/>
      <c r="B217" s="3"/>
      <c r="C217" s="3"/>
      <c r="D217" s="3"/>
      <c r="E217" s="3"/>
      <c r="F217" s="3"/>
      <c r="G217" s="3"/>
      <c r="H217" s="3"/>
    </row>
    <row r="218" spans="1:8" x14ac:dyDescent="0.25">
      <c r="A218" s="3"/>
      <c r="B218" s="3"/>
      <c r="C218" s="3"/>
      <c r="D218" s="3"/>
      <c r="E218" s="3"/>
      <c r="F218" s="3"/>
      <c r="G218" s="3"/>
      <c r="H218" s="3"/>
    </row>
    <row r="219" spans="1:8" x14ac:dyDescent="0.25">
      <c r="A219" s="3"/>
      <c r="B219" s="3"/>
      <c r="C219" s="3"/>
      <c r="D219" s="3"/>
      <c r="E219" s="3"/>
      <c r="F219" s="3"/>
      <c r="G219" s="3"/>
      <c r="H219" s="3"/>
    </row>
    <row r="220" spans="1:8" x14ac:dyDescent="0.25">
      <c r="A220" s="3"/>
      <c r="B220" s="3"/>
      <c r="C220" s="3"/>
      <c r="D220" s="3"/>
      <c r="E220" s="3"/>
      <c r="F220" s="3"/>
      <c r="G220" s="3"/>
      <c r="H220" s="3"/>
    </row>
    <row r="221" spans="1:8" x14ac:dyDescent="0.25">
      <c r="A221" s="3"/>
      <c r="B221" s="3"/>
      <c r="C221" s="3"/>
      <c r="D221" s="3"/>
      <c r="E221" s="3"/>
      <c r="F221" s="3"/>
      <c r="G221" s="3"/>
      <c r="H221" s="3"/>
    </row>
    <row r="222" spans="1:8" x14ac:dyDescent="0.25">
      <c r="A222" s="3"/>
      <c r="B222" s="3"/>
      <c r="C222" s="3"/>
      <c r="D222" s="3"/>
      <c r="E222" s="3"/>
      <c r="F222" s="3"/>
      <c r="G222" s="3"/>
      <c r="H222" s="3"/>
    </row>
    <row r="223" spans="1:8" x14ac:dyDescent="0.25">
      <c r="A223" s="3"/>
      <c r="B223" s="3"/>
      <c r="C223" s="3"/>
      <c r="D223" s="3"/>
      <c r="E223" s="3"/>
      <c r="F223" s="3"/>
      <c r="G223" s="3"/>
      <c r="H223" s="3"/>
    </row>
    <row r="224" spans="1:8" x14ac:dyDescent="0.25">
      <c r="A224" s="3"/>
      <c r="B224" s="3"/>
      <c r="C224" s="3"/>
      <c r="D224" s="3"/>
      <c r="E224" s="3"/>
      <c r="F224" s="3"/>
      <c r="G224" s="3"/>
      <c r="H224" s="3"/>
    </row>
    <row r="225" spans="1:8" x14ac:dyDescent="0.25">
      <c r="A225" s="3"/>
      <c r="B225" s="3"/>
      <c r="C225" s="3"/>
      <c r="D225" s="3"/>
      <c r="E225" s="3"/>
      <c r="F225" s="3"/>
      <c r="G225" s="3"/>
      <c r="H225" s="3"/>
    </row>
  </sheetData>
  <sheetProtection password="DBAD" sheet="1" objects="1" scenarios="1" insertRows="0"/>
  <mergeCells count="50">
    <mergeCell ref="B26:C26"/>
    <mergeCell ref="B28:H30"/>
    <mergeCell ref="B35:H36"/>
    <mergeCell ref="D24:E24"/>
    <mergeCell ref="D25:E25"/>
    <mergeCell ref="D26:E26"/>
    <mergeCell ref="B24:C24"/>
    <mergeCell ref="B25:C25"/>
    <mergeCell ref="D23:E23"/>
    <mergeCell ref="B1:G1"/>
    <mergeCell ref="B2:H2"/>
    <mergeCell ref="B4:C5"/>
    <mergeCell ref="D4:E5"/>
    <mergeCell ref="F4:G4"/>
    <mergeCell ref="H4:H5"/>
    <mergeCell ref="D6:E6"/>
    <mergeCell ref="D19:E19"/>
    <mergeCell ref="D20:E20"/>
    <mergeCell ref="D21:E21"/>
    <mergeCell ref="D22:E22"/>
    <mergeCell ref="B6:C6"/>
    <mergeCell ref="B22:C22"/>
    <mergeCell ref="B23:C23"/>
    <mergeCell ref="B18:C18"/>
    <mergeCell ref="B19:C19"/>
    <mergeCell ref="B20:C20"/>
    <mergeCell ref="B21:C21"/>
    <mergeCell ref="B17:C17"/>
    <mergeCell ref="B7:C7"/>
    <mergeCell ref="B8:C8"/>
    <mergeCell ref="B9:C9"/>
    <mergeCell ref="B10:C10"/>
    <mergeCell ref="B11:C11"/>
    <mergeCell ref="B12:C12"/>
    <mergeCell ref="B13:C13"/>
    <mergeCell ref="B14:C14"/>
    <mergeCell ref="B15:C15"/>
    <mergeCell ref="B16:C16"/>
    <mergeCell ref="D7:E7"/>
    <mergeCell ref="D8:E8"/>
    <mergeCell ref="D9:E9"/>
    <mergeCell ref="D10:E10"/>
    <mergeCell ref="D11:E11"/>
    <mergeCell ref="D17:E17"/>
    <mergeCell ref="D18:E18"/>
    <mergeCell ref="D12:E12"/>
    <mergeCell ref="D13:E13"/>
    <mergeCell ref="D14:E14"/>
    <mergeCell ref="D15:E15"/>
    <mergeCell ref="D16:E16"/>
  </mergeCells>
  <pageMargins left="0.7" right="0.7" top="0.75" bottom="0.75" header="0.3" footer="0.3"/>
  <pageSetup scale="9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225"/>
  <sheetViews>
    <sheetView workbookViewId="0">
      <selection activeCell="G7" sqref="G7"/>
    </sheetView>
  </sheetViews>
  <sheetFormatPr defaultRowHeight="15" x14ac:dyDescent="0.25"/>
  <cols>
    <col min="1" max="1" width="2.85546875" style="1" customWidth="1"/>
    <col min="2" max="2" width="47" style="1" customWidth="1"/>
    <col min="3" max="3" width="2.7109375" style="1" customWidth="1"/>
    <col min="4" max="4" width="14" style="1" customWidth="1"/>
    <col min="5" max="5" width="13.42578125" style="1" customWidth="1"/>
    <col min="6" max="7" width="15.85546875" style="1" customWidth="1"/>
    <col min="8" max="8" width="18.5703125" style="1" customWidth="1"/>
    <col min="9" max="9" width="3.28515625" style="1" customWidth="1"/>
    <col min="10" max="16384" width="9.140625" style="1"/>
  </cols>
  <sheetData>
    <row r="1" spans="1:17" ht="26.25" customHeight="1" x14ac:dyDescent="0.25">
      <c r="A1" s="3"/>
      <c r="B1" s="795" t="s">
        <v>446</v>
      </c>
      <c r="C1" s="795"/>
      <c r="D1" s="795"/>
      <c r="E1" s="795"/>
      <c r="F1" s="795"/>
      <c r="G1" s="795"/>
      <c r="H1" s="3" t="str">
        <f>+'Section A'!C4</f>
        <v>Grant Number from Section A</v>
      </c>
      <c r="I1" s="3"/>
      <c r="J1" s="3"/>
    </row>
    <row r="2" spans="1:17" ht="61.5" customHeight="1" x14ac:dyDescent="0.25">
      <c r="A2" s="3"/>
      <c r="B2" s="803" t="s">
        <v>596</v>
      </c>
      <c r="C2" s="803"/>
      <c r="D2" s="803"/>
      <c r="E2" s="803"/>
      <c r="F2" s="803"/>
      <c r="G2" s="803"/>
      <c r="H2" s="803"/>
      <c r="I2" s="282"/>
      <c r="J2" s="282"/>
    </row>
    <row r="3" spans="1:17" x14ac:dyDescent="0.25">
      <c r="A3" s="3"/>
      <c r="B3" s="282"/>
      <c r="C3" s="282"/>
      <c r="D3" s="282"/>
      <c r="E3" s="282"/>
      <c r="F3" s="282"/>
      <c r="G3" s="282"/>
      <c r="H3" s="282"/>
      <c r="I3" s="282"/>
      <c r="J3" s="282"/>
    </row>
    <row r="4" spans="1:17" ht="18.75" customHeight="1" x14ac:dyDescent="0.25">
      <c r="A4" s="3"/>
      <c r="B4" s="804" t="s">
        <v>448</v>
      </c>
      <c r="C4" s="804"/>
      <c r="D4" s="805" t="s">
        <v>580</v>
      </c>
      <c r="E4" s="805"/>
      <c r="F4" s="805" t="s">
        <v>450</v>
      </c>
      <c r="G4" s="805"/>
      <c r="H4" s="805" t="s">
        <v>581</v>
      </c>
      <c r="I4" s="282"/>
      <c r="J4" s="282"/>
    </row>
    <row r="5" spans="1:17" x14ac:dyDescent="0.25">
      <c r="A5" s="3"/>
      <c r="B5" s="804"/>
      <c r="C5" s="804"/>
      <c r="D5" s="805"/>
      <c r="E5" s="805"/>
      <c r="F5" s="283" t="s">
        <v>582</v>
      </c>
      <c r="G5" s="283" t="s">
        <v>583</v>
      </c>
      <c r="H5" s="805"/>
      <c r="I5" s="6"/>
      <c r="J5" s="6"/>
      <c r="K5" s="3"/>
      <c r="L5" s="3"/>
      <c r="M5" s="3"/>
      <c r="N5" s="3"/>
      <c r="O5" s="3"/>
      <c r="P5" s="3"/>
      <c r="Q5" s="3"/>
    </row>
    <row r="6" spans="1:17" s="100" customFormat="1" x14ac:dyDescent="0.25">
      <c r="A6" s="93"/>
      <c r="B6" s="820"/>
      <c r="C6" s="820"/>
      <c r="D6" s="802"/>
      <c r="E6" s="802"/>
      <c r="F6" s="632">
        <v>150000</v>
      </c>
      <c r="G6" s="632">
        <v>0.33333333329999998</v>
      </c>
      <c r="H6" s="125">
        <f t="shared" ref="H6:H18" si="0">ROUND(F6*G6,2)</f>
        <v>50000</v>
      </c>
      <c r="I6" s="93"/>
      <c r="J6" s="288"/>
      <c r="K6" s="93"/>
      <c r="L6" s="93"/>
      <c r="M6" s="93"/>
      <c r="N6" s="93"/>
      <c r="O6" s="93"/>
      <c r="P6" s="93"/>
      <c r="Q6" s="93"/>
    </row>
    <row r="7" spans="1:17" s="100" customFormat="1" x14ac:dyDescent="0.25">
      <c r="A7" s="93"/>
      <c r="B7" s="818"/>
      <c r="C7" s="818"/>
      <c r="D7" s="802"/>
      <c r="E7" s="802"/>
      <c r="F7" s="632"/>
      <c r="G7" s="632"/>
      <c r="H7" s="125">
        <f t="shared" si="0"/>
        <v>0</v>
      </c>
      <c r="I7" s="93"/>
      <c r="J7" s="288"/>
      <c r="K7" s="93"/>
      <c r="L7" s="93"/>
      <c r="M7" s="93"/>
      <c r="N7" s="93"/>
      <c r="O7" s="93"/>
      <c r="P7" s="93"/>
      <c r="Q7" s="93"/>
    </row>
    <row r="8" spans="1:17" s="100" customFormat="1" x14ac:dyDescent="0.25">
      <c r="A8" s="93"/>
      <c r="B8" s="818"/>
      <c r="C8" s="818"/>
      <c r="D8" s="802"/>
      <c r="E8" s="802"/>
      <c r="F8" s="632"/>
      <c r="G8" s="632"/>
      <c r="H8" s="125">
        <f t="shared" si="0"/>
        <v>0</v>
      </c>
      <c r="I8" s="93"/>
      <c r="J8" s="288"/>
      <c r="K8" s="93"/>
      <c r="L8" s="93"/>
      <c r="M8" s="93"/>
      <c r="N8" s="93"/>
      <c r="O8" s="93"/>
      <c r="P8" s="93"/>
      <c r="Q8" s="93"/>
    </row>
    <row r="9" spans="1:17" s="100" customFormat="1" x14ac:dyDescent="0.25">
      <c r="A9" s="93"/>
      <c r="B9" s="818"/>
      <c r="C9" s="818"/>
      <c r="D9" s="802"/>
      <c r="E9" s="802"/>
      <c r="F9" s="632"/>
      <c r="G9" s="632"/>
      <c r="H9" s="125">
        <f t="shared" si="0"/>
        <v>0</v>
      </c>
      <c r="I9" s="93"/>
      <c r="J9" s="288"/>
      <c r="K9" s="93"/>
      <c r="L9" s="93"/>
      <c r="M9" s="93"/>
      <c r="N9" s="93"/>
      <c r="O9" s="93"/>
      <c r="P9" s="93"/>
      <c r="Q9" s="93"/>
    </row>
    <row r="10" spans="1:17" s="100" customFormat="1" x14ac:dyDescent="0.25">
      <c r="A10" s="93"/>
      <c r="B10" s="818"/>
      <c r="C10" s="818"/>
      <c r="D10" s="802"/>
      <c r="E10" s="802"/>
      <c r="F10" s="632"/>
      <c r="G10" s="632"/>
      <c r="H10" s="125">
        <f t="shared" si="0"/>
        <v>0</v>
      </c>
      <c r="I10" s="93"/>
      <c r="J10" s="288"/>
      <c r="K10" s="93"/>
      <c r="L10" s="93"/>
      <c r="M10" s="93"/>
      <c r="N10" s="93"/>
      <c r="O10" s="93"/>
      <c r="P10" s="93"/>
      <c r="Q10" s="93"/>
    </row>
    <row r="11" spans="1:17" s="100" customFormat="1" x14ac:dyDescent="0.25">
      <c r="A11" s="93"/>
      <c r="B11" s="818"/>
      <c r="C11" s="818"/>
      <c r="D11" s="802"/>
      <c r="E11" s="802"/>
      <c r="F11" s="632"/>
      <c r="G11" s="632"/>
      <c r="H11" s="125">
        <f t="shared" si="0"/>
        <v>0</v>
      </c>
      <c r="I11" s="93"/>
      <c r="J11" s="288"/>
      <c r="K11" s="93"/>
      <c r="L11" s="93"/>
      <c r="M11" s="93"/>
      <c r="N11" s="93"/>
      <c r="O11" s="93"/>
      <c r="P11" s="93"/>
      <c r="Q11" s="93"/>
    </row>
    <row r="12" spans="1:17" s="100" customFormat="1" x14ac:dyDescent="0.25">
      <c r="A12" s="93"/>
      <c r="B12" s="818"/>
      <c r="C12" s="818"/>
      <c r="D12" s="802"/>
      <c r="E12" s="802"/>
      <c r="F12" s="632"/>
      <c r="G12" s="632"/>
      <c r="H12" s="125">
        <f t="shared" si="0"/>
        <v>0</v>
      </c>
      <c r="I12" s="93"/>
      <c r="J12" s="288"/>
      <c r="K12" s="93"/>
      <c r="L12" s="93"/>
      <c r="M12" s="93"/>
      <c r="N12" s="93"/>
      <c r="O12" s="93"/>
      <c r="P12" s="93"/>
      <c r="Q12" s="93"/>
    </row>
    <row r="13" spans="1:17" s="100" customFormat="1" x14ac:dyDescent="0.25">
      <c r="A13" s="93"/>
      <c r="B13" s="818"/>
      <c r="C13" s="818"/>
      <c r="D13" s="802"/>
      <c r="E13" s="802"/>
      <c r="F13" s="632"/>
      <c r="G13" s="632"/>
      <c r="H13" s="125">
        <f t="shared" si="0"/>
        <v>0</v>
      </c>
      <c r="I13" s="93"/>
      <c r="J13" s="288"/>
      <c r="K13" s="93"/>
      <c r="L13" s="93"/>
      <c r="M13" s="93"/>
      <c r="N13" s="93"/>
      <c r="O13" s="93"/>
      <c r="P13" s="93"/>
      <c r="Q13" s="93"/>
    </row>
    <row r="14" spans="1:17" s="100" customFormat="1" x14ac:dyDescent="0.25">
      <c r="A14" s="93"/>
      <c r="B14" s="818"/>
      <c r="C14" s="818"/>
      <c r="D14" s="802"/>
      <c r="E14" s="802"/>
      <c r="F14" s="632"/>
      <c r="G14" s="632"/>
      <c r="H14" s="125">
        <f t="shared" si="0"/>
        <v>0</v>
      </c>
      <c r="I14" s="93"/>
      <c r="J14" s="288"/>
      <c r="K14" s="93"/>
      <c r="L14" s="93"/>
      <c r="M14" s="93"/>
      <c r="N14" s="93"/>
      <c r="O14" s="93"/>
      <c r="P14" s="93"/>
      <c r="Q14" s="93"/>
    </row>
    <row r="15" spans="1:17" s="100" customFormat="1" x14ac:dyDescent="0.25">
      <c r="A15" s="93"/>
      <c r="B15" s="818"/>
      <c r="C15" s="818"/>
      <c r="D15" s="802"/>
      <c r="E15" s="802"/>
      <c r="F15" s="632"/>
      <c r="G15" s="632"/>
      <c r="H15" s="125">
        <f t="shared" si="0"/>
        <v>0</v>
      </c>
      <c r="I15" s="93"/>
      <c r="J15" s="288"/>
      <c r="K15" s="93"/>
      <c r="L15" s="93"/>
      <c r="M15" s="93"/>
      <c r="N15" s="93"/>
      <c r="O15" s="93"/>
      <c r="P15" s="93"/>
      <c r="Q15" s="93"/>
    </row>
    <row r="16" spans="1:17" s="100" customFormat="1" x14ac:dyDescent="0.25">
      <c r="A16" s="93"/>
      <c r="B16" s="818"/>
      <c r="C16" s="818"/>
      <c r="D16" s="802"/>
      <c r="E16" s="802"/>
      <c r="F16" s="632"/>
      <c r="G16" s="632"/>
      <c r="H16" s="125">
        <f t="shared" si="0"/>
        <v>0</v>
      </c>
      <c r="I16" s="93"/>
      <c r="J16" s="288"/>
      <c r="K16" s="93"/>
      <c r="L16" s="93"/>
      <c r="M16" s="93"/>
      <c r="N16" s="93"/>
      <c r="O16" s="93"/>
      <c r="P16" s="93"/>
      <c r="Q16" s="93"/>
    </row>
    <row r="17" spans="1:17" s="100" customFormat="1" x14ac:dyDescent="0.25">
      <c r="A17" s="93"/>
      <c r="B17" s="818"/>
      <c r="C17" s="818"/>
      <c r="D17" s="802"/>
      <c r="E17" s="802"/>
      <c r="F17" s="632"/>
      <c r="G17" s="632"/>
      <c r="H17" s="125">
        <f t="shared" si="0"/>
        <v>0</v>
      </c>
      <c r="I17" s="93"/>
      <c r="J17" s="288"/>
      <c r="K17" s="93"/>
      <c r="L17" s="93"/>
      <c r="M17" s="93"/>
      <c r="N17" s="93"/>
      <c r="O17" s="93"/>
      <c r="P17" s="93"/>
      <c r="Q17" s="93"/>
    </row>
    <row r="18" spans="1:17" s="100" customFormat="1" x14ac:dyDescent="0.25">
      <c r="A18" s="93"/>
      <c r="B18" s="818"/>
      <c r="C18" s="818"/>
      <c r="D18" s="802"/>
      <c r="E18" s="802"/>
      <c r="F18" s="632"/>
      <c r="G18" s="632"/>
      <c r="H18" s="125">
        <f t="shared" si="0"/>
        <v>0</v>
      </c>
      <c r="I18" s="93"/>
      <c r="J18" s="288"/>
      <c r="K18" s="93"/>
      <c r="L18" s="93"/>
      <c r="M18" s="93"/>
      <c r="N18" s="93"/>
      <c r="O18" s="93"/>
      <c r="P18" s="93"/>
      <c r="Q18" s="93"/>
    </row>
    <row r="19" spans="1:17" s="100" customFormat="1" x14ac:dyDescent="0.25">
      <c r="A19" s="93"/>
      <c r="B19" s="818"/>
      <c r="C19" s="818"/>
      <c r="D19" s="817"/>
      <c r="E19" s="817"/>
      <c r="F19" s="334"/>
      <c r="G19" s="339"/>
      <c r="H19" s="125">
        <f>ROUND(F19*G19,2)</f>
        <v>0</v>
      </c>
      <c r="I19" s="94"/>
      <c r="J19" s="94"/>
      <c r="K19" s="93"/>
      <c r="L19" s="93"/>
      <c r="M19" s="93"/>
      <c r="N19" s="93"/>
      <c r="O19" s="93"/>
      <c r="P19" s="93"/>
      <c r="Q19" s="93"/>
    </row>
    <row r="20" spans="1:17" s="100" customFormat="1" x14ac:dyDescent="0.25">
      <c r="A20" s="93"/>
      <c r="B20" s="818"/>
      <c r="C20" s="818"/>
      <c r="D20" s="819"/>
      <c r="E20" s="819"/>
      <c r="F20" s="334"/>
      <c r="G20" s="339"/>
      <c r="H20" s="125">
        <f>ROUND(F20*G20,2)</f>
        <v>0</v>
      </c>
      <c r="I20" s="94"/>
      <c r="J20" s="284"/>
      <c r="K20" s="93"/>
      <c r="L20" s="93"/>
      <c r="M20" s="93"/>
      <c r="N20" s="93"/>
      <c r="O20" s="93"/>
      <c r="P20" s="93"/>
      <c r="Q20" s="93"/>
    </row>
    <row r="21" spans="1:17" s="100" customFormat="1" ht="17.25" x14ac:dyDescent="0.4">
      <c r="A21" s="93"/>
      <c r="B21" s="818"/>
      <c r="C21" s="818"/>
      <c r="D21" s="819"/>
      <c r="E21" s="819"/>
      <c r="F21" s="334"/>
      <c r="G21" s="339"/>
      <c r="H21" s="586">
        <f>ROUND(F21*G21,2)</f>
        <v>0</v>
      </c>
      <c r="I21" s="94"/>
      <c r="J21" s="94"/>
      <c r="K21" s="93"/>
      <c r="L21" s="93"/>
      <c r="M21" s="93"/>
      <c r="N21" s="93"/>
      <c r="O21" s="93"/>
      <c r="P21" s="93"/>
      <c r="Q21" s="93"/>
    </row>
    <row r="22" spans="1:17" s="100" customFormat="1" x14ac:dyDescent="0.25">
      <c r="A22" s="93"/>
      <c r="B22" s="821"/>
      <c r="C22" s="821"/>
      <c r="D22" s="816"/>
      <c r="E22" s="816"/>
      <c r="F22" s="583"/>
      <c r="G22" s="584" t="s">
        <v>457</v>
      </c>
      <c r="H22" s="125">
        <f>SUM(H6:H21)</f>
        <v>50000</v>
      </c>
      <c r="I22" s="286"/>
      <c r="J22" s="111" t="s">
        <v>458</v>
      </c>
      <c r="K22" s="284"/>
      <c r="L22" s="93"/>
      <c r="M22" s="93"/>
      <c r="N22" s="93"/>
      <c r="O22" s="93"/>
      <c r="P22" s="93"/>
      <c r="Q22" s="93"/>
    </row>
    <row r="23" spans="1:17" s="100" customFormat="1" x14ac:dyDescent="0.25">
      <c r="A23" s="93"/>
      <c r="B23" s="822"/>
      <c r="C23" s="822"/>
      <c r="D23" s="815"/>
      <c r="E23" s="815"/>
      <c r="F23" s="633"/>
      <c r="G23" s="633"/>
      <c r="H23" s="585"/>
      <c r="I23" s="93"/>
      <c r="J23" s="288"/>
      <c r="K23" s="93"/>
      <c r="L23" s="93"/>
      <c r="M23" s="93"/>
      <c r="N23" s="93"/>
      <c r="O23" s="93"/>
      <c r="P23" s="93"/>
      <c r="Q23" s="93"/>
    </row>
    <row r="24" spans="1:17" s="100" customFormat="1" ht="17.25" x14ac:dyDescent="0.4">
      <c r="A24" s="93"/>
      <c r="B24" s="818"/>
      <c r="C24" s="818"/>
      <c r="D24" s="802"/>
      <c r="E24" s="802"/>
      <c r="F24" s="334"/>
      <c r="G24" s="339"/>
      <c r="H24" s="586">
        <f>ROUND(F24*G24,2)</f>
        <v>0</v>
      </c>
      <c r="I24" s="93"/>
      <c r="J24" s="288"/>
      <c r="K24" s="93"/>
      <c r="L24" s="93"/>
      <c r="M24" s="93"/>
      <c r="N24" s="93"/>
      <c r="O24" s="93"/>
      <c r="P24" s="93"/>
      <c r="Q24" s="93"/>
    </row>
    <row r="25" spans="1:17" s="100" customFormat="1" x14ac:dyDescent="0.25">
      <c r="A25" s="93"/>
      <c r="B25" s="821"/>
      <c r="C25" s="821"/>
      <c r="D25" s="814"/>
      <c r="E25" s="814"/>
      <c r="F25" s="587"/>
      <c r="G25" s="588" t="s">
        <v>584</v>
      </c>
      <c r="H25" s="125">
        <f>SUM(H24)</f>
        <v>0</v>
      </c>
      <c r="I25" s="93"/>
      <c r="J25" s="111" t="s">
        <v>460</v>
      </c>
      <c r="K25" s="93"/>
      <c r="L25" s="93"/>
      <c r="M25" s="93"/>
      <c r="N25" s="93"/>
      <c r="O25" s="93"/>
      <c r="P25" s="93"/>
      <c r="Q25" s="93"/>
    </row>
    <row r="26" spans="1:17" s="100" customFormat="1" x14ac:dyDescent="0.25">
      <c r="A26" s="93"/>
      <c r="B26" s="821"/>
      <c r="C26" s="821"/>
      <c r="D26" s="814"/>
      <c r="E26" s="814"/>
      <c r="F26" s="371"/>
      <c r="G26" s="371"/>
      <c r="H26" s="585"/>
      <c r="I26" s="93"/>
      <c r="J26" s="288"/>
      <c r="K26" s="93"/>
      <c r="L26" s="93"/>
      <c r="M26" s="93"/>
      <c r="N26" s="93"/>
      <c r="O26" s="93"/>
      <c r="P26" s="93"/>
      <c r="Q26" s="93"/>
    </row>
    <row r="27" spans="1:17" s="100" customFormat="1" x14ac:dyDescent="0.25">
      <c r="A27" s="93"/>
      <c r="B27" s="569" t="s">
        <v>597</v>
      </c>
      <c r="C27" s="570"/>
      <c r="D27" s="570"/>
      <c r="E27" s="570"/>
      <c r="F27" s="570"/>
      <c r="G27" s="570"/>
      <c r="H27" s="571"/>
      <c r="I27" s="93"/>
      <c r="J27" s="111" t="s">
        <v>462</v>
      </c>
    </row>
    <row r="28" spans="1:17" s="100" customFormat="1" ht="17.25" customHeight="1" x14ac:dyDescent="0.25">
      <c r="A28" s="93"/>
      <c r="B28" s="806"/>
      <c r="C28" s="807"/>
      <c r="D28" s="807"/>
      <c r="E28" s="807"/>
      <c r="F28" s="807"/>
      <c r="G28" s="807"/>
      <c r="H28" s="808"/>
      <c r="I28" s="93"/>
      <c r="J28" s="1"/>
    </row>
    <row r="29" spans="1:17" s="100" customFormat="1" ht="15" customHeight="1" x14ac:dyDescent="0.25">
      <c r="A29" s="93"/>
      <c r="B29" s="806"/>
      <c r="C29" s="807"/>
      <c r="D29" s="807"/>
      <c r="E29" s="807"/>
      <c r="F29" s="807"/>
      <c r="G29" s="807"/>
      <c r="H29" s="808"/>
      <c r="I29" s="93"/>
      <c r="J29" s="1"/>
    </row>
    <row r="30" spans="1:17" s="100" customFormat="1" x14ac:dyDescent="0.25">
      <c r="A30" s="93"/>
      <c r="B30" s="806"/>
      <c r="C30" s="807"/>
      <c r="D30" s="807"/>
      <c r="E30" s="807"/>
      <c r="F30" s="807"/>
      <c r="G30" s="807"/>
      <c r="H30" s="808"/>
      <c r="I30" s="93"/>
      <c r="J30" s="1"/>
    </row>
    <row r="31" spans="1:17" x14ac:dyDescent="0.25">
      <c r="A31" s="3"/>
      <c r="B31" s="572"/>
      <c r="C31" s="573"/>
      <c r="D31" s="573"/>
      <c r="E31" s="573"/>
      <c r="F31" s="573"/>
      <c r="G31" s="574" t="s">
        <v>457</v>
      </c>
      <c r="H31" s="575">
        <f>ROUND(+H22,2)</f>
        <v>50000</v>
      </c>
      <c r="I31" s="3"/>
      <c r="J31" s="111" t="s">
        <v>463</v>
      </c>
    </row>
    <row r="32" spans="1:17" x14ac:dyDescent="0.25">
      <c r="A32" s="3"/>
      <c r="B32" s="371"/>
      <c r="C32" s="371"/>
      <c r="D32" s="371"/>
      <c r="E32" s="371"/>
      <c r="F32" s="371"/>
      <c r="G32" s="371"/>
      <c r="H32" s="371"/>
      <c r="I32" s="3"/>
    </row>
    <row r="33" spans="1:12" x14ac:dyDescent="0.25">
      <c r="A33" s="3"/>
      <c r="B33" s="371"/>
      <c r="C33" s="371"/>
      <c r="D33" s="371"/>
      <c r="E33" s="371"/>
      <c r="F33" s="371"/>
      <c r="G33" s="371"/>
      <c r="H33" s="371"/>
      <c r="I33" s="3"/>
    </row>
    <row r="34" spans="1:12" s="100" customFormat="1" x14ac:dyDescent="0.25">
      <c r="A34" s="93"/>
      <c r="B34" s="569" t="s">
        <v>598</v>
      </c>
      <c r="C34" s="576"/>
      <c r="D34" s="577"/>
      <c r="E34" s="577"/>
      <c r="F34" s="577"/>
      <c r="G34" s="577"/>
      <c r="H34" s="578"/>
      <c r="I34" s="93"/>
      <c r="J34" s="111" t="s">
        <v>462</v>
      </c>
      <c r="L34" s="93"/>
    </row>
    <row r="35" spans="1:12" s="100" customFormat="1" x14ac:dyDescent="0.25">
      <c r="A35" s="93"/>
      <c r="B35" s="811"/>
      <c r="C35" s="812"/>
      <c r="D35" s="812"/>
      <c r="E35" s="812"/>
      <c r="F35" s="812"/>
      <c r="G35" s="812"/>
      <c r="H35" s="813"/>
      <c r="I35" s="93"/>
      <c r="L35" s="93"/>
    </row>
    <row r="36" spans="1:12" s="100" customFormat="1" x14ac:dyDescent="0.25">
      <c r="A36" s="93"/>
      <c r="B36" s="811"/>
      <c r="C36" s="812"/>
      <c r="D36" s="812"/>
      <c r="E36" s="812"/>
      <c r="F36" s="812"/>
      <c r="G36" s="812"/>
      <c r="H36" s="813"/>
      <c r="I36" s="93"/>
      <c r="L36" s="93"/>
    </row>
    <row r="37" spans="1:12" x14ac:dyDescent="0.25">
      <c r="A37" s="3"/>
      <c r="B37" s="579"/>
      <c r="C37" s="580"/>
      <c r="D37" s="580"/>
      <c r="E37" s="580"/>
      <c r="F37" s="581"/>
      <c r="G37" s="582" t="s">
        <v>584</v>
      </c>
      <c r="H37" s="575">
        <f>ROUND(+H25,2)</f>
        <v>0</v>
      </c>
      <c r="I37" s="3"/>
      <c r="J37" s="111" t="s">
        <v>465</v>
      </c>
    </row>
    <row r="38" spans="1:12" x14ac:dyDescent="0.25">
      <c r="A38" s="3"/>
      <c r="B38" s="589"/>
      <c r="C38" s="589"/>
      <c r="D38" s="589"/>
      <c r="E38" s="589"/>
      <c r="F38" s="590"/>
      <c r="G38" s="591"/>
      <c r="H38" s="592"/>
      <c r="I38" s="3"/>
      <c r="J38" s="111"/>
    </row>
    <row r="39" spans="1:12" x14ac:dyDescent="0.25">
      <c r="A39" s="3"/>
      <c r="B39" s="371"/>
      <c r="C39" s="371"/>
      <c r="D39" s="371"/>
      <c r="E39" s="371"/>
      <c r="F39" s="593"/>
      <c r="G39" s="594" t="s">
        <v>599</v>
      </c>
      <c r="H39" s="125">
        <f>+H37+H31</f>
        <v>50000</v>
      </c>
      <c r="I39" s="3"/>
      <c r="J39" s="126" t="s">
        <v>467</v>
      </c>
    </row>
    <row r="40" spans="1:12" x14ac:dyDescent="0.25">
      <c r="A40" s="3"/>
      <c r="B40" s="3"/>
      <c r="C40" s="3"/>
      <c r="D40" s="3"/>
      <c r="E40" s="3"/>
      <c r="F40" s="3"/>
      <c r="G40" s="3"/>
      <c r="H40" s="3"/>
      <c r="I40" s="3"/>
    </row>
    <row r="41" spans="1:12" x14ac:dyDescent="0.25">
      <c r="A41" s="3"/>
      <c r="B41" s="3"/>
      <c r="C41" s="3"/>
      <c r="D41" s="3"/>
      <c r="E41" s="3"/>
      <c r="F41" s="3"/>
      <c r="G41" s="3"/>
      <c r="H41" s="3"/>
    </row>
    <row r="42" spans="1:12" x14ac:dyDescent="0.25">
      <c r="A42" s="3"/>
      <c r="B42" s="3"/>
      <c r="C42" s="3"/>
      <c r="D42" s="3"/>
      <c r="E42" s="3"/>
      <c r="F42" s="3"/>
      <c r="G42" s="3"/>
      <c r="H42" s="3"/>
    </row>
    <row r="43" spans="1:12" x14ac:dyDescent="0.25">
      <c r="A43" s="3"/>
      <c r="B43" s="3"/>
      <c r="C43" s="3"/>
      <c r="D43" s="3"/>
      <c r="E43" s="3"/>
      <c r="F43" s="3"/>
      <c r="G43" s="3"/>
      <c r="H43" s="3"/>
    </row>
    <row r="44" spans="1:12" x14ac:dyDescent="0.25">
      <c r="A44" s="3"/>
      <c r="B44" s="3"/>
      <c r="C44" s="3"/>
      <c r="D44" s="3"/>
      <c r="E44" s="3"/>
      <c r="F44" s="3"/>
      <c r="G44" s="3"/>
      <c r="H44" s="3"/>
    </row>
    <row r="45" spans="1:12" x14ac:dyDescent="0.25">
      <c r="A45" s="3"/>
      <c r="B45" s="3"/>
      <c r="C45" s="3"/>
      <c r="D45" s="3"/>
      <c r="E45" s="3"/>
      <c r="F45" s="3"/>
      <c r="G45" s="3"/>
      <c r="H45" s="3"/>
    </row>
    <row r="46" spans="1:12" x14ac:dyDescent="0.25">
      <c r="A46" s="3"/>
      <c r="B46" s="3"/>
      <c r="C46" s="3"/>
      <c r="D46" s="3"/>
      <c r="E46" s="3"/>
      <c r="F46" s="3"/>
      <c r="G46" s="3"/>
      <c r="H46" s="3"/>
    </row>
    <row r="47" spans="1:12" x14ac:dyDescent="0.25">
      <c r="A47" s="3"/>
      <c r="B47" s="3"/>
      <c r="C47" s="3"/>
      <c r="D47" s="3"/>
      <c r="E47" s="3"/>
      <c r="F47" s="3"/>
      <c r="G47" s="3"/>
      <c r="H47" s="3"/>
    </row>
    <row r="48" spans="1:12"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row r="101" spans="1:8" x14ac:dyDescent="0.25">
      <c r="A101" s="3"/>
      <c r="B101" s="3"/>
      <c r="C101" s="3"/>
      <c r="D101" s="3"/>
      <c r="E101" s="3"/>
      <c r="F101" s="3"/>
      <c r="G101" s="3"/>
      <c r="H101" s="3"/>
    </row>
    <row r="102" spans="1:8" x14ac:dyDescent="0.25">
      <c r="A102" s="3"/>
      <c r="B102" s="3"/>
      <c r="C102" s="3"/>
      <c r="D102" s="3"/>
      <c r="E102" s="3"/>
      <c r="F102" s="3"/>
      <c r="G102" s="3"/>
      <c r="H102" s="3"/>
    </row>
    <row r="103" spans="1:8" x14ac:dyDescent="0.25">
      <c r="A103" s="3"/>
      <c r="B103" s="3"/>
      <c r="C103" s="3"/>
      <c r="D103" s="3"/>
      <c r="E103" s="3"/>
      <c r="F103" s="3"/>
      <c r="G103" s="3"/>
      <c r="H103" s="3"/>
    </row>
    <row r="104" spans="1:8" x14ac:dyDescent="0.25">
      <c r="A104" s="3"/>
      <c r="B104" s="3"/>
      <c r="C104" s="3"/>
      <c r="D104" s="3"/>
      <c r="E104" s="3"/>
      <c r="F104" s="3"/>
      <c r="G104" s="3"/>
      <c r="H104" s="3"/>
    </row>
    <row r="105" spans="1:8" x14ac:dyDescent="0.25">
      <c r="A105" s="3"/>
      <c r="B105" s="3"/>
      <c r="C105" s="3"/>
      <c r="D105" s="3"/>
      <c r="E105" s="3"/>
      <c r="F105" s="3"/>
      <c r="G105" s="3"/>
      <c r="H105" s="3"/>
    </row>
    <row r="106" spans="1:8" x14ac:dyDescent="0.25">
      <c r="A106" s="3"/>
      <c r="B106" s="3"/>
      <c r="C106" s="3"/>
      <c r="D106" s="3"/>
      <c r="E106" s="3"/>
      <c r="F106" s="3"/>
      <c r="G106" s="3"/>
      <c r="H106" s="3"/>
    </row>
    <row r="107" spans="1:8" x14ac:dyDescent="0.25">
      <c r="A107" s="3"/>
      <c r="B107" s="3"/>
      <c r="C107" s="3"/>
      <c r="D107" s="3"/>
      <c r="E107" s="3"/>
      <c r="F107" s="3"/>
      <c r="G107" s="3"/>
      <c r="H107" s="3"/>
    </row>
    <row r="108" spans="1:8" x14ac:dyDescent="0.25">
      <c r="A108" s="3"/>
      <c r="B108" s="3"/>
      <c r="C108" s="3"/>
      <c r="D108" s="3"/>
      <c r="E108" s="3"/>
      <c r="F108" s="3"/>
      <c r="G108" s="3"/>
      <c r="H108" s="3"/>
    </row>
    <row r="109" spans="1:8" x14ac:dyDescent="0.25">
      <c r="A109" s="3"/>
      <c r="B109" s="3"/>
      <c r="C109" s="3"/>
      <c r="D109" s="3"/>
      <c r="E109" s="3"/>
      <c r="F109" s="3"/>
      <c r="G109" s="3"/>
      <c r="H109" s="3"/>
    </row>
    <row r="110" spans="1:8" x14ac:dyDescent="0.25">
      <c r="A110" s="3"/>
      <c r="B110" s="3"/>
      <c r="C110" s="3"/>
      <c r="D110" s="3"/>
      <c r="E110" s="3"/>
      <c r="F110" s="3"/>
      <c r="G110" s="3"/>
      <c r="H110" s="3"/>
    </row>
    <row r="111" spans="1:8" x14ac:dyDescent="0.25">
      <c r="A111" s="3"/>
      <c r="B111" s="3"/>
      <c r="C111" s="3"/>
      <c r="D111" s="3"/>
      <c r="E111" s="3"/>
      <c r="F111" s="3"/>
      <c r="G111" s="3"/>
      <c r="H111" s="3"/>
    </row>
    <row r="112" spans="1:8" x14ac:dyDescent="0.25">
      <c r="A112" s="3"/>
      <c r="B112" s="3"/>
      <c r="C112" s="3"/>
      <c r="D112" s="3"/>
      <c r="E112" s="3"/>
      <c r="F112" s="3"/>
      <c r="G112" s="3"/>
      <c r="H112" s="3"/>
    </row>
    <row r="113" spans="1:8" x14ac:dyDescent="0.25">
      <c r="A113" s="3"/>
      <c r="B113" s="3"/>
      <c r="C113" s="3"/>
      <c r="D113" s="3"/>
      <c r="E113" s="3"/>
      <c r="F113" s="3"/>
      <c r="G113" s="3"/>
      <c r="H113" s="3"/>
    </row>
    <row r="114" spans="1:8" x14ac:dyDescent="0.25">
      <c r="A114" s="3"/>
      <c r="B114" s="3"/>
      <c r="C114" s="3"/>
      <c r="D114" s="3"/>
      <c r="E114" s="3"/>
      <c r="F114" s="3"/>
      <c r="G114" s="3"/>
      <c r="H114" s="3"/>
    </row>
    <row r="115" spans="1:8" x14ac:dyDescent="0.25">
      <c r="A115" s="3"/>
      <c r="B115" s="3"/>
      <c r="C115" s="3"/>
      <c r="D115" s="3"/>
      <c r="E115" s="3"/>
      <c r="F115" s="3"/>
      <c r="G115" s="3"/>
      <c r="H115" s="3"/>
    </row>
    <row r="116" spans="1:8" x14ac:dyDescent="0.25">
      <c r="A116" s="3"/>
      <c r="B116" s="3"/>
      <c r="C116" s="3"/>
      <c r="D116" s="3"/>
      <c r="E116" s="3"/>
      <c r="F116" s="3"/>
      <c r="G116" s="3"/>
      <c r="H116" s="3"/>
    </row>
    <row r="117" spans="1:8" x14ac:dyDescent="0.25">
      <c r="A117" s="3"/>
      <c r="B117" s="3"/>
      <c r="C117" s="3"/>
      <c r="D117" s="3"/>
      <c r="E117" s="3"/>
      <c r="F117" s="3"/>
      <c r="G117" s="3"/>
      <c r="H117" s="3"/>
    </row>
    <row r="118" spans="1:8" x14ac:dyDescent="0.25">
      <c r="A118" s="3"/>
      <c r="B118" s="3"/>
      <c r="C118" s="3"/>
      <c r="D118" s="3"/>
      <c r="E118" s="3"/>
      <c r="F118" s="3"/>
      <c r="G118" s="3"/>
      <c r="H118" s="3"/>
    </row>
    <row r="119" spans="1:8" x14ac:dyDescent="0.25">
      <c r="A119" s="3"/>
      <c r="B119" s="3"/>
      <c r="C119" s="3"/>
      <c r="D119" s="3"/>
      <c r="E119" s="3"/>
      <c r="F119" s="3"/>
      <c r="G119" s="3"/>
      <c r="H119" s="3"/>
    </row>
    <row r="120" spans="1:8" x14ac:dyDescent="0.25">
      <c r="A120" s="3"/>
      <c r="B120" s="3"/>
      <c r="C120" s="3"/>
      <c r="D120" s="3"/>
      <c r="E120" s="3"/>
      <c r="F120" s="3"/>
      <c r="G120" s="3"/>
      <c r="H120" s="3"/>
    </row>
    <row r="121" spans="1:8" x14ac:dyDescent="0.25">
      <c r="A121" s="3"/>
      <c r="B121" s="3"/>
      <c r="C121" s="3"/>
      <c r="D121" s="3"/>
      <c r="E121" s="3"/>
      <c r="F121" s="3"/>
      <c r="G121" s="3"/>
      <c r="H121" s="3"/>
    </row>
    <row r="122" spans="1:8" x14ac:dyDescent="0.25">
      <c r="A122" s="3"/>
      <c r="B122" s="3"/>
      <c r="C122" s="3"/>
      <c r="D122" s="3"/>
      <c r="E122" s="3"/>
      <c r="F122" s="3"/>
      <c r="G122" s="3"/>
      <c r="H122" s="3"/>
    </row>
    <row r="123" spans="1:8" x14ac:dyDescent="0.25">
      <c r="A123" s="3"/>
      <c r="B123" s="3"/>
      <c r="C123" s="3"/>
      <c r="D123" s="3"/>
      <c r="E123" s="3"/>
      <c r="F123" s="3"/>
      <c r="G123" s="3"/>
      <c r="H123" s="3"/>
    </row>
    <row r="124" spans="1:8" x14ac:dyDescent="0.25">
      <c r="A124" s="3"/>
      <c r="B124" s="3"/>
      <c r="C124" s="3"/>
      <c r="D124" s="3"/>
      <c r="E124" s="3"/>
      <c r="F124" s="3"/>
      <c r="G124" s="3"/>
      <c r="H124" s="3"/>
    </row>
    <row r="125" spans="1:8" x14ac:dyDescent="0.25">
      <c r="A125" s="3"/>
      <c r="B125" s="3"/>
      <c r="C125" s="3"/>
      <c r="D125" s="3"/>
      <c r="E125" s="3"/>
      <c r="F125" s="3"/>
      <c r="G125" s="3"/>
      <c r="H125" s="3"/>
    </row>
    <row r="126" spans="1:8" x14ac:dyDescent="0.25">
      <c r="A126" s="3"/>
      <c r="B126" s="3"/>
      <c r="C126" s="3"/>
      <c r="D126" s="3"/>
      <c r="E126" s="3"/>
      <c r="F126" s="3"/>
      <c r="G126" s="3"/>
      <c r="H126" s="3"/>
    </row>
    <row r="127" spans="1:8" x14ac:dyDescent="0.25">
      <c r="A127" s="3"/>
      <c r="B127" s="3"/>
      <c r="C127" s="3"/>
      <c r="D127" s="3"/>
      <c r="E127" s="3"/>
      <c r="F127" s="3"/>
      <c r="G127" s="3"/>
      <c r="H127" s="3"/>
    </row>
    <row r="128" spans="1:8" x14ac:dyDescent="0.25">
      <c r="A128" s="3"/>
      <c r="B128" s="3"/>
      <c r="C128" s="3"/>
      <c r="D128" s="3"/>
      <c r="E128" s="3"/>
      <c r="F128" s="3"/>
      <c r="G128" s="3"/>
      <c r="H128" s="3"/>
    </row>
    <row r="129" spans="1:8" x14ac:dyDescent="0.25">
      <c r="A129" s="3"/>
      <c r="B129" s="3"/>
      <c r="C129" s="3"/>
      <c r="D129" s="3"/>
      <c r="E129" s="3"/>
      <c r="F129" s="3"/>
      <c r="G129" s="3"/>
      <c r="H129" s="3"/>
    </row>
    <row r="130" spans="1:8" x14ac:dyDescent="0.25">
      <c r="A130" s="3"/>
      <c r="B130" s="3"/>
      <c r="C130" s="3"/>
      <c r="D130" s="3"/>
      <c r="E130" s="3"/>
      <c r="F130" s="3"/>
      <c r="G130" s="3"/>
      <c r="H130" s="3"/>
    </row>
    <row r="131" spans="1:8" x14ac:dyDescent="0.25">
      <c r="A131" s="3"/>
      <c r="B131" s="3"/>
      <c r="C131" s="3"/>
      <c r="D131" s="3"/>
      <c r="E131" s="3"/>
      <c r="F131" s="3"/>
      <c r="G131" s="3"/>
      <c r="H131" s="3"/>
    </row>
    <row r="132" spans="1:8" x14ac:dyDescent="0.25">
      <c r="A132" s="3"/>
      <c r="B132" s="3"/>
      <c r="C132" s="3"/>
      <c r="D132" s="3"/>
      <c r="E132" s="3"/>
      <c r="F132" s="3"/>
      <c r="G132" s="3"/>
      <c r="H132" s="3"/>
    </row>
    <row r="133" spans="1:8" x14ac:dyDescent="0.25">
      <c r="A133" s="3"/>
      <c r="B133" s="3"/>
      <c r="C133" s="3"/>
      <c r="D133" s="3"/>
      <c r="E133" s="3"/>
      <c r="F133" s="3"/>
      <c r="G133" s="3"/>
      <c r="H133" s="3"/>
    </row>
    <row r="134" spans="1:8" x14ac:dyDescent="0.25">
      <c r="A134" s="3"/>
      <c r="B134" s="3"/>
      <c r="C134" s="3"/>
      <c r="D134" s="3"/>
      <c r="E134" s="3"/>
      <c r="F134" s="3"/>
      <c r="G134" s="3"/>
      <c r="H134" s="3"/>
    </row>
    <row r="135" spans="1:8" x14ac:dyDescent="0.25">
      <c r="A135" s="3"/>
      <c r="B135" s="3"/>
      <c r="C135" s="3"/>
      <c r="D135" s="3"/>
      <c r="E135" s="3"/>
      <c r="F135" s="3"/>
      <c r="G135" s="3"/>
      <c r="H135" s="3"/>
    </row>
    <row r="136" spans="1:8" x14ac:dyDescent="0.25">
      <c r="A136" s="3"/>
      <c r="B136" s="3"/>
      <c r="C136" s="3"/>
      <c r="D136" s="3"/>
      <c r="E136" s="3"/>
      <c r="F136" s="3"/>
      <c r="G136" s="3"/>
      <c r="H136" s="3"/>
    </row>
    <row r="137" spans="1:8" x14ac:dyDescent="0.25">
      <c r="A137" s="3"/>
      <c r="B137" s="3"/>
      <c r="C137" s="3"/>
      <c r="D137" s="3"/>
      <c r="E137" s="3"/>
      <c r="F137" s="3"/>
      <c r="G137" s="3"/>
      <c r="H137" s="3"/>
    </row>
    <row r="138" spans="1:8" x14ac:dyDescent="0.25">
      <c r="A138" s="3"/>
      <c r="B138" s="3"/>
      <c r="C138" s="3"/>
      <c r="D138" s="3"/>
      <c r="E138" s="3"/>
      <c r="F138" s="3"/>
      <c r="G138" s="3"/>
      <c r="H138" s="3"/>
    </row>
    <row r="139" spans="1:8" x14ac:dyDescent="0.25">
      <c r="A139" s="3"/>
      <c r="B139" s="3"/>
      <c r="C139" s="3"/>
      <c r="D139" s="3"/>
      <c r="E139" s="3"/>
      <c r="F139" s="3"/>
      <c r="G139" s="3"/>
      <c r="H139" s="3"/>
    </row>
    <row r="140" spans="1:8" x14ac:dyDescent="0.25">
      <c r="A140" s="3"/>
      <c r="B140" s="3"/>
      <c r="C140" s="3"/>
      <c r="D140" s="3"/>
      <c r="E140" s="3"/>
      <c r="F140" s="3"/>
      <c r="G140" s="3"/>
      <c r="H140" s="3"/>
    </row>
    <row r="141" spans="1:8" x14ac:dyDescent="0.25">
      <c r="A141" s="3"/>
      <c r="B141" s="3"/>
      <c r="C141" s="3"/>
      <c r="D141" s="3"/>
      <c r="E141" s="3"/>
      <c r="F141" s="3"/>
      <c r="G141" s="3"/>
      <c r="H141" s="3"/>
    </row>
    <row r="142" spans="1:8" x14ac:dyDescent="0.25">
      <c r="A142" s="3"/>
      <c r="B142" s="3"/>
      <c r="C142" s="3"/>
      <c r="D142" s="3"/>
      <c r="E142" s="3"/>
      <c r="F142" s="3"/>
      <c r="G142" s="3"/>
      <c r="H142" s="3"/>
    </row>
    <row r="143" spans="1:8" x14ac:dyDescent="0.25">
      <c r="A143" s="3"/>
      <c r="B143" s="3"/>
      <c r="C143" s="3"/>
      <c r="D143" s="3"/>
      <c r="E143" s="3"/>
      <c r="F143" s="3"/>
      <c r="G143" s="3"/>
      <c r="H143" s="3"/>
    </row>
    <row r="144" spans="1:8" x14ac:dyDescent="0.25">
      <c r="A144" s="3"/>
      <c r="B144" s="3"/>
      <c r="C144" s="3"/>
      <c r="D144" s="3"/>
      <c r="E144" s="3"/>
      <c r="F144" s="3"/>
      <c r="G144" s="3"/>
      <c r="H144" s="3"/>
    </row>
    <row r="145" spans="1:8" x14ac:dyDescent="0.25">
      <c r="A145" s="3"/>
      <c r="B145" s="3"/>
      <c r="C145" s="3"/>
      <c r="D145" s="3"/>
      <c r="E145" s="3"/>
      <c r="F145" s="3"/>
      <c r="G145" s="3"/>
      <c r="H145" s="3"/>
    </row>
    <row r="146" spans="1:8" x14ac:dyDescent="0.25">
      <c r="A146" s="3"/>
      <c r="B146" s="3"/>
      <c r="C146" s="3"/>
      <c r="D146" s="3"/>
      <c r="E146" s="3"/>
      <c r="F146" s="3"/>
      <c r="G146" s="3"/>
      <c r="H146" s="3"/>
    </row>
    <row r="147" spans="1:8" x14ac:dyDescent="0.25">
      <c r="A147" s="3"/>
      <c r="B147" s="3"/>
      <c r="C147" s="3"/>
      <c r="D147" s="3"/>
      <c r="E147" s="3"/>
      <c r="F147" s="3"/>
      <c r="G147" s="3"/>
      <c r="H147" s="3"/>
    </row>
    <row r="148" spans="1:8" x14ac:dyDescent="0.25">
      <c r="A148" s="3"/>
      <c r="B148" s="3"/>
      <c r="C148" s="3"/>
      <c r="D148" s="3"/>
      <c r="E148" s="3"/>
      <c r="F148" s="3"/>
      <c r="G148" s="3"/>
      <c r="H148" s="3"/>
    </row>
    <row r="149" spans="1:8" x14ac:dyDescent="0.25">
      <c r="A149" s="3"/>
      <c r="B149" s="3"/>
      <c r="C149" s="3"/>
      <c r="D149" s="3"/>
      <c r="E149" s="3"/>
      <c r="F149" s="3"/>
      <c r="G149" s="3"/>
      <c r="H149" s="3"/>
    </row>
    <row r="150" spans="1:8" x14ac:dyDescent="0.25">
      <c r="A150" s="3"/>
      <c r="B150" s="3"/>
      <c r="C150" s="3"/>
      <c r="D150" s="3"/>
      <c r="E150" s="3"/>
      <c r="F150" s="3"/>
      <c r="G150" s="3"/>
      <c r="H150" s="3"/>
    </row>
    <row r="151" spans="1:8" x14ac:dyDescent="0.25">
      <c r="A151" s="3"/>
      <c r="B151" s="3"/>
      <c r="C151" s="3"/>
      <c r="D151" s="3"/>
      <c r="E151" s="3"/>
      <c r="F151" s="3"/>
      <c r="G151" s="3"/>
      <c r="H151" s="3"/>
    </row>
    <row r="152" spans="1:8" x14ac:dyDescent="0.25">
      <c r="A152" s="3"/>
      <c r="B152" s="3"/>
      <c r="C152" s="3"/>
      <c r="D152" s="3"/>
      <c r="E152" s="3"/>
      <c r="F152" s="3"/>
      <c r="G152" s="3"/>
      <c r="H152" s="3"/>
    </row>
    <row r="153" spans="1:8" x14ac:dyDescent="0.25">
      <c r="A153" s="3"/>
      <c r="B153" s="3"/>
      <c r="C153" s="3"/>
      <c r="D153" s="3"/>
      <c r="E153" s="3"/>
      <c r="F153" s="3"/>
      <c r="G153" s="3"/>
      <c r="H153" s="3"/>
    </row>
    <row r="154" spans="1:8" x14ac:dyDescent="0.25">
      <c r="A154" s="3"/>
      <c r="B154" s="3"/>
      <c r="C154" s="3"/>
      <c r="D154" s="3"/>
      <c r="E154" s="3"/>
      <c r="F154" s="3"/>
      <c r="G154" s="3"/>
      <c r="H154" s="3"/>
    </row>
    <row r="155" spans="1:8" x14ac:dyDescent="0.25">
      <c r="A155" s="3"/>
      <c r="B155" s="3"/>
      <c r="C155" s="3"/>
      <c r="D155" s="3"/>
      <c r="E155" s="3"/>
      <c r="F155" s="3"/>
      <c r="G155" s="3"/>
      <c r="H155" s="3"/>
    </row>
    <row r="156" spans="1:8" x14ac:dyDescent="0.25">
      <c r="A156" s="3"/>
      <c r="B156" s="3"/>
      <c r="C156" s="3"/>
      <c r="D156" s="3"/>
      <c r="E156" s="3"/>
      <c r="F156" s="3"/>
      <c r="G156" s="3"/>
      <c r="H156" s="3"/>
    </row>
    <row r="157" spans="1:8" x14ac:dyDescent="0.25">
      <c r="A157" s="3"/>
      <c r="B157" s="3"/>
      <c r="C157" s="3"/>
      <c r="D157" s="3"/>
      <c r="E157" s="3"/>
      <c r="F157" s="3"/>
      <c r="G157" s="3"/>
      <c r="H157" s="3"/>
    </row>
    <row r="158" spans="1:8" x14ac:dyDescent="0.25">
      <c r="A158" s="3"/>
      <c r="B158" s="3"/>
      <c r="C158" s="3"/>
      <c r="D158" s="3"/>
      <c r="E158" s="3"/>
      <c r="F158" s="3"/>
      <c r="G158" s="3"/>
      <c r="H158" s="3"/>
    </row>
    <row r="159" spans="1:8" x14ac:dyDescent="0.25">
      <c r="A159" s="3"/>
      <c r="B159" s="3"/>
      <c r="C159" s="3"/>
      <c r="D159" s="3"/>
      <c r="E159" s="3"/>
      <c r="F159" s="3"/>
      <c r="G159" s="3"/>
      <c r="H159" s="3"/>
    </row>
    <row r="160" spans="1:8" x14ac:dyDescent="0.25">
      <c r="A160" s="3"/>
      <c r="B160" s="3"/>
      <c r="C160" s="3"/>
      <c r="D160" s="3"/>
      <c r="E160" s="3"/>
      <c r="F160" s="3"/>
      <c r="G160" s="3"/>
      <c r="H160" s="3"/>
    </row>
    <row r="161" spans="1:8" x14ac:dyDescent="0.25">
      <c r="A161" s="3"/>
      <c r="B161" s="3"/>
      <c r="C161" s="3"/>
      <c r="D161" s="3"/>
      <c r="E161" s="3"/>
      <c r="F161" s="3"/>
      <c r="G161" s="3"/>
      <c r="H161" s="3"/>
    </row>
    <row r="162" spans="1:8" x14ac:dyDescent="0.25">
      <c r="A162" s="3"/>
      <c r="B162" s="3"/>
      <c r="C162" s="3"/>
      <c r="D162" s="3"/>
      <c r="E162" s="3"/>
      <c r="F162" s="3"/>
      <c r="G162" s="3"/>
      <c r="H162" s="3"/>
    </row>
    <row r="163" spans="1:8" x14ac:dyDescent="0.25">
      <c r="A163" s="3"/>
      <c r="B163" s="3"/>
      <c r="C163" s="3"/>
      <c r="D163" s="3"/>
      <c r="E163" s="3"/>
      <c r="F163" s="3"/>
      <c r="G163" s="3"/>
      <c r="H163" s="3"/>
    </row>
    <row r="164" spans="1:8" x14ac:dyDescent="0.25">
      <c r="A164" s="3"/>
      <c r="B164" s="3"/>
      <c r="C164" s="3"/>
      <c r="D164" s="3"/>
      <c r="E164" s="3"/>
      <c r="F164" s="3"/>
      <c r="G164" s="3"/>
      <c r="H164" s="3"/>
    </row>
    <row r="165" spans="1:8" x14ac:dyDescent="0.25">
      <c r="A165" s="3"/>
      <c r="B165" s="3"/>
      <c r="C165" s="3"/>
      <c r="D165" s="3"/>
      <c r="E165" s="3"/>
      <c r="F165" s="3"/>
      <c r="G165" s="3"/>
      <c r="H165" s="3"/>
    </row>
    <row r="166" spans="1:8" x14ac:dyDescent="0.25">
      <c r="A166" s="3"/>
      <c r="B166" s="3"/>
      <c r="C166" s="3"/>
      <c r="D166" s="3"/>
      <c r="E166" s="3"/>
      <c r="F166" s="3"/>
      <c r="G166" s="3"/>
      <c r="H166" s="3"/>
    </row>
    <row r="167" spans="1:8" x14ac:dyDescent="0.25">
      <c r="A167" s="3"/>
      <c r="B167" s="3"/>
      <c r="C167" s="3"/>
      <c r="D167" s="3"/>
      <c r="E167" s="3"/>
      <c r="F167" s="3"/>
      <c r="G167" s="3"/>
      <c r="H167" s="3"/>
    </row>
    <row r="168" spans="1:8" x14ac:dyDescent="0.25">
      <c r="A168" s="3"/>
      <c r="B168" s="3"/>
      <c r="C168" s="3"/>
      <c r="D168" s="3"/>
      <c r="E168" s="3"/>
      <c r="F168" s="3"/>
      <c r="G168" s="3"/>
      <c r="H168" s="3"/>
    </row>
    <row r="169" spans="1:8" x14ac:dyDescent="0.25">
      <c r="A169" s="3"/>
      <c r="B169" s="3"/>
      <c r="C169" s="3"/>
      <c r="D169" s="3"/>
      <c r="E169" s="3"/>
      <c r="F169" s="3"/>
      <c r="G169" s="3"/>
      <c r="H169" s="3"/>
    </row>
    <row r="170" spans="1:8" x14ac:dyDescent="0.25">
      <c r="A170" s="3"/>
      <c r="B170" s="3"/>
      <c r="C170" s="3"/>
      <c r="D170" s="3"/>
      <c r="E170" s="3"/>
      <c r="F170" s="3"/>
      <c r="G170" s="3"/>
      <c r="H170" s="3"/>
    </row>
    <row r="171" spans="1:8" x14ac:dyDescent="0.25">
      <c r="A171" s="3"/>
      <c r="B171" s="3"/>
      <c r="C171" s="3"/>
      <c r="D171" s="3"/>
      <c r="E171" s="3"/>
      <c r="F171" s="3"/>
      <c r="G171" s="3"/>
      <c r="H171" s="3"/>
    </row>
    <row r="172" spans="1:8" x14ac:dyDescent="0.25">
      <c r="A172" s="3"/>
      <c r="B172" s="3"/>
      <c r="C172" s="3"/>
      <c r="D172" s="3"/>
      <c r="E172" s="3"/>
      <c r="F172" s="3"/>
      <c r="G172" s="3"/>
      <c r="H172" s="3"/>
    </row>
    <row r="173" spans="1:8" x14ac:dyDescent="0.25">
      <c r="A173" s="3"/>
      <c r="B173" s="3"/>
      <c r="C173" s="3"/>
      <c r="D173" s="3"/>
      <c r="E173" s="3"/>
      <c r="F173" s="3"/>
      <c r="G173" s="3"/>
      <c r="H173" s="3"/>
    </row>
    <row r="174" spans="1:8" x14ac:dyDescent="0.25">
      <c r="A174" s="3"/>
      <c r="B174" s="3"/>
      <c r="C174" s="3"/>
      <c r="D174" s="3"/>
      <c r="E174" s="3"/>
      <c r="F174" s="3"/>
      <c r="G174" s="3"/>
      <c r="H174" s="3"/>
    </row>
    <row r="175" spans="1:8" x14ac:dyDescent="0.25">
      <c r="A175" s="3"/>
      <c r="B175" s="3"/>
      <c r="C175" s="3"/>
      <c r="D175" s="3"/>
      <c r="E175" s="3"/>
      <c r="F175" s="3"/>
      <c r="G175" s="3"/>
      <c r="H175" s="3"/>
    </row>
    <row r="176" spans="1:8" x14ac:dyDescent="0.25">
      <c r="A176" s="3"/>
      <c r="B176" s="3"/>
      <c r="C176" s="3"/>
      <c r="D176" s="3"/>
      <c r="E176" s="3"/>
      <c r="F176" s="3"/>
      <c r="G176" s="3"/>
      <c r="H176" s="3"/>
    </row>
    <row r="177" spans="1:8" x14ac:dyDescent="0.25">
      <c r="A177" s="3"/>
      <c r="B177" s="3"/>
      <c r="C177" s="3"/>
      <c r="D177" s="3"/>
      <c r="E177" s="3"/>
      <c r="F177" s="3"/>
      <c r="G177" s="3"/>
      <c r="H177" s="3"/>
    </row>
    <row r="178" spans="1:8" x14ac:dyDescent="0.25">
      <c r="A178" s="3"/>
      <c r="B178" s="3"/>
      <c r="C178" s="3"/>
      <c r="D178" s="3"/>
      <c r="E178" s="3"/>
      <c r="F178" s="3"/>
      <c r="G178" s="3"/>
      <c r="H178" s="3"/>
    </row>
    <row r="179" spans="1:8" x14ac:dyDescent="0.25">
      <c r="A179" s="3"/>
      <c r="B179" s="3"/>
      <c r="C179" s="3"/>
      <c r="D179" s="3"/>
      <c r="E179" s="3"/>
      <c r="F179" s="3"/>
      <c r="G179" s="3"/>
      <c r="H179" s="3"/>
    </row>
    <row r="180" spans="1:8" x14ac:dyDescent="0.25">
      <c r="A180" s="3"/>
      <c r="B180" s="3"/>
      <c r="C180" s="3"/>
      <c r="D180" s="3"/>
      <c r="E180" s="3"/>
      <c r="F180" s="3"/>
      <c r="G180" s="3"/>
      <c r="H180" s="3"/>
    </row>
    <row r="181" spans="1:8" x14ac:dyDescent="0.25">
      <c r="A181" s="3"/>
      <c r="B181" s="3"/>
      <c r="C181" s="3"/>
      <c r="D181" s="3"/>
      <c r="E181" s="3"/>
      <c r="F181" s="3"/>
      <c r="G181" s="3"/>
      <c r="H181" s="3"/>
    </row>
    <row r="182" spans="1:8" x14ac:dyDescent="0.25">
      <c r="A182" s="3"/>
      <c r="B182" s="3"/>
      <c r="C182" s="3"/>
      <c r="D182" s="3"/>
      <c r="E182" s="3"/>
      <c r="F182" s="3"/>
      <c r="G182" s="3"/>
      <c r="H182" s="3"/>
    </row>
    <row r="183" spans="1:8" x14ac:dyDescent="0.25">
      <c r="A183" s="3"/>
      <c r="B183" s="3"/>
      <c r="C183" s="3"/>
      <c r="D183" s="3"/>
      <c r="E183" s="3"/>
      <c r="F183" s="3"/>
      <c r="G183" s="3"/>
      <c r="H183" s="3"/>
    </row>
    <row r="184" spans="1:8" x14ac:dyDescent="0.25">
      <c r="A184" s="3"/>
      <c r="B184" s="3"/>
      <c r="C184" s="3"/>
      <c r="D184" s="3"/>
      <c r="E184" s="3"/>
      <c r="F184" s="3"/>
      <c r="G184" s="3"/>
      <c r="H184" s="3"/>
    </row>
    <row r="185" spans="1:8" x14ac:dyDescent="0.25">
      <c r="A185" s="3"/>
      <c r="B185" s="3"/>
      <c r="C185" s="3"/>
      <c r="D185" s="3"/>
      <c r="E185" s="3"/>
      <c r="F185" s="3"/>
      <c r="G185" s="3"/>
      <c r="H185" s="3"/>
    </row>
    <row r="186" spans="1:8" x14ac:dyDescent="0.25">
      <c r="A186" s="3"/>
      <c r="B186" s="3"/>
      <c r="C186" s="3"/>
      <c r="D186" s="3"/>
      <c r="E186" s="3"/>
      <c r="F186" s="3"/>
      <c r="G186" s="3"/>
      <c r="H186" s="3"/>
    </row>
    <row r="187" spans="1:8" x14ac:dyDescent="0.25">
      <c r="A187" s="3"/>
      <c r="B187" s="3"/>
      <c r="C187" s="3"/>
      <c r="D187" s="3"/>
      <c r="E187" s="3"/>
      <c r="F187" s="3"/>
      <c r="G187" s="3"/>
      <c r="H187" s="3"/>
    </row>
    <row r="188" spans="1:8" x14ac:dyDescent="0.25">
      <c r="A188" s="3"/>
      <c r="B188" s="3"/>
      <c r="C188" s="3"/>
      <c r="D188" s="3"/>
      <c r="E188" s="3"/>
      <c r="F188" s="3"/>
      <c r="G188" s="3"/>
      <c r="H188" s="3"/>
    </row>
    <row r="189" spans="1:8" x14ac:dyDescent="0.25">
      <c r="A189" s="3"/>
      <c r="B189" s="3"/>
      <c r="C189" s="3"/>
      <c r="D189" s="3"/>
      <c r="E189" s="3"/>
      <c r="F189" s="3"/>
      <c r="G189" s="3"/>
      <c r="H189" s="3"/>
    </row>
    <row r="190" spans="1:8" x14ac:dyDescent="0.25">
      <c r="A190" s="3"/>
      <c r="B190" s="3"/>
      <c r="C190" s="3"/>
      <c r="D190" s="3"/>
      <c r="E190" s="3"/>
      <c r="F190" s="3"/>
      <c r="G190" s="3"/>
      <c r="H190" s="3"/>
    </row>
    <row r="191" spans="1:8" x14ac:dyDescent="0.25">
      <c r="A191" s="3"/>
      <c r="B191" s="3"/>
      <c r="C191" s="3"/>
      <c r="D191" s="3"/>
      <c r="E191" s="3"/>
      <c r="F191" s="3"/>
      <c r="G191" s="3"/>
      <c r="H191" s="3"/>
    </row>
    <row r="192" spans="1:8" x14ac:dyDescent="0.25">
      <c r="A192" s="3"/>
      <c r="B192" s="3"/>
      <c r="C192" s="3"/>
      <c r="D192" s="3"/>
      <c r="E192" s="3"/>
      <c r="F192" s="3"/>
      <c r="G192" s="3"/>
      <c r="H192" s="3"/>
    </row>
    <row r="193" spans="1:8" x14ac:dyDescent="0.25">
      <c r="A193" s="3"/>
      <c r="B193" s="3"/>
      <c r="C193" s="3"/>
      <c r="D193" s="3"/>
      <c r="E193" s="3"/>
      <c r="F193" s="3"/>
      <c r="G193" s="3"/>
      <c r="H193" s="3"/>
    </row>
    <row r="194" spans="1:8" x14ac:dyDescent="0.25">
      <c r="A194" s="3"/>
      <c r="B194" s="3"/>
      <c r="C194" s="3"/>
      <c r="D194" s="3"/>
      <c r="E194" s="3"/>
      <c r="F194" s="3"/>
      <c r="G194" s="3"/>
      <c r="H194" s="3"/>
    </row>
    <row r="195" spans="1:8" x14ac:dyDescent="0.25">
      <c r="A195" s="3"/>
      <c r="B195" s="3"/>
      <c r="C195" s="3"/>
      <c r="D195" s="3"/>
      <c r="E195" s="3"/>
      <c r="F195" s="3"/>
      <c r="G195" s="3"/>
      <c r="H195" s="3"/>
    </row>
    <row r="196" spans="1:8" x14ac:dyDescent="0.25">
      <c r="A196" s="3"/>
      <c r="B196" s="3"/>
      <c r="C196" s="3"/>
      <c r="D196" s="3"/>
      <c r="E196" s="3"/>
      <c r="F196" s="3"/>
      <c r="G196" s="3"/>
      <c r="H196" s="3"/>
    </row>
    <row r="197" spans="1:8" x14ac:dyDescent="0.25">
      <c r="A197" s="3"/>
      <c r="B197" s="3"/>
      <c r="C197" s="3"/>
      <c r="D197" s="3"/>
      <c r="E197" s="3"/>
      <c r="F197" s="3"/>
      <c r="G197" s="3"/>
      <c r="H197" s="3"/>
    </row>
    <row r="198" spans="1:8" x14ac:dyDescent="0.25">
      <c r="A198" s="3"/>
      <c r="B198" s="3"/>
      <c r="C198" s="3"/>
      <c r="D198" s="3"/>
      <c r="E198" s="3"/>
      <c r="F198" s="3"/>
      <c r="G198" s="3"/>
      <c r="H198" s="3"/>
    </row>
    <row r="199" spans="1:8" x14ac:dyDescent="0.25">
      <c r="A199" s="3"/>
      <c r="B199" s="3"/>
      <c r="C199" s="3"/>
      <c r="D199" s="3"/>
      <c r="E199" s="3"/>
      <c r="F199" s="3"/>
      <c r="G199" s="3"/>
      <c r="H199" s="3"/>
    </row>
    <row r="200" spans="1:8" x14ac:dyDescent="0.25">
      <c r="A200" s="3"/>
      <c r="B200" s="3"/>
      <c r="C200" s="3"/>
      <c r="D200" s="3"/>
      <c r="E200" s="3"/>
      <c r="F200" s="3"/>
      <c r="G200" s="3"/>
      <c r="H200" s="3"/>
    </row>
    <row r="201" spans="1:8" x14ac:dyDescent="0.25">
      <c r="A201" s="3"/>
      <c r="B201" s="3"/>
      <c r="C201" s="3"/>
      <c r="D201" s="3"/>
      <c r="E201" s="3"/>
      <c r="F201" s="3"/>
      <c r="G201" s="3"/>
      <c r="H201" s="3"/>
    </row>
    <row r="202" spans="1:8" x14ac:dyDescent="0.25">
      <c r="A202" s="3"/>
      <c r="B202" s="3"/>
      <c r="C202" s="3"/>
      <c r="D202" s="3"/>
      <c r="E202" s="3"/>
      <c r="F202" s="3"/>
      <c r="G202" s="3"/>
      <c r="H202" s="3"/>
    </row>
    <row r="203" spans="1:8" x14ac:dyDescent="0.25">
      <c r="A203" s="3"/>
      <c r="B203" s="3"/>
      <c r="C203" s="3"/>
      <c r="D203" s="3"/>
      <c r="E203" s="3"/>
      <c r="F203" s="3"/>
      <c r="G203" s="3"/>
      <c r="H203" s="3"/>
    </row>
    <row r="204" spans="1:8" x14ac:dyDescent="0.25">
      <c r="A204" s="3"/>
      <c r="B204" s="3"/>
      <c r="C204" s="3"/>
      <c r="D204" s="3"/>
      <c r="E204" s="3"/>
      <c r="F204" s="3"/>
      <c r="G204" s="3"/>
      <c r="H204" s="3"/>
    </row>
    <row r="205" spans="1:8" x14ac:dyDescent="0.25">
      <c r="A205" s="3"/>
      <c r="B205" s="3"/>
      <c r="C205" s="3"/>
      <c r="D205" s="3"/>
      <c r="E205" s="3"/>
      <c r="F205" s="3"/>
      <c r="G205" s="3"/>
      <c r="H205" s="3"/>
    </row>
    <row r="206" spans="1:8" x14ac:dyDescent="0.25">
      <c r="A206" s="3"/>
      <c r="B206" s="3"/>
      <c r="C206" s="3"/>
      <c r="D206" s="3"/>
      <c r="E206" s="3"/>
      <c r="F206" s="3"/>
      <c r="G206" s="3"/>
      <c r="H206" s="3"/>
    </row>
    <row r="207" spans="1:8" x14ac:dyDescent="0.25">
      <c r="A207" s="3"/>
      <c r="B207" s="3"/>
      <c r="C207" s="3"/>
      <c r="D207" s="3"/>
      <c r="E207" s="3"/>
      <c r="F207" s="3"/>
      <c r="G207" s="3"/>
      <c r="H207" s="3"/>
    </row>
    <row r="208" spans="1:8" x14ac:dyDescent="0.25">
      <c r="A208" s="3"/>
      <c r="B208" s="3"/>
      <c r="C208" s="3"/>
      <c r="D208" s="3"/>
      <c r="E208" s="3"/>
      <c r="F208" s="3"/>
      <c r="G208" s="3"/>
      <c r="H208" s="3"/>
    </row>
    <row r="209" spans="1:8" x14ac:dyDescent="0.25">
      <c r="A209" s="3"/>
      <c r="B209" s="3"/>
      <c r="C209" s="3"/>
      <c r="D209" s="3"/>
      <c r="E209" s="3"/>
      <c r="F209" s="3"/>
      <c r="G209" s="3"/>
      <c r="H209" s="3"/>
    </row>
    <row r="210" spans="1:8" x14ac:dyDescent="0.25">
      <c r="A210" s="3"/>
      <c r="B210" s="3"/>
      <c r="C210" s="3"/>
      <c r="D210" s="3"/>
      <c r="E210" s="3"/>
      <c r="F210" s="3"/>
      <c r="G210" s="3"/>
      <c r="H210" s="3"/>
    </row>
    <row r="211" spans="1:8" x14ac:dyDescent="0.25">
      <c r="A211" s="3"/>
      <c r="B211" s="3"/>
      <c r="C211" s="3"/>
      <c r="D211" s="3"/>
      <c r="E211" s="3"/>
      <c r="F211" s="3"/>
      <c r="G211" s="3"/>
      <c r="H211" s="3"/>
    </row>
    <row r="212" spans="1:8" x14ac:dyDescent="0.25">
      <c r="A212" s="3"/>
      <c r="B212" s="3"/>
      <c r="C212" s="3"/>
      <c r="D212" s="3"/>
      <c r="E212" s="3"/>
      <c r="F212" s="3"/>
      <c r="G212" s="3"/>
      <c r="H212" s="3"/>
    </row>
    <row r="213" spans="1:8" x14ac:dyDescent="0.25">
      <c r="A213" s="3"/>
      <c r="B213" s="3"/>
      <c r="C213" s="3"/>
      <c r="D213" s="3"/>
      <c r="E213" s="3"/>
      <c r="F213" s="3"/>
      <c r="G213" s="3"/>
      <c r="H213" s="3"/>
    </row>
    <row r="214" spans="1:8" x14ac:dyDescent="0.25">
      <c r="A214" s="3"/>
      <c r="B214" s="3"/>
      <c r="C214" s="3"/>
      <c r="D214" s="3"/>
      <c r="E214" s="3"/>
      <c r="F214" s="3"/>
      <c r="G214" s="3"/>
      <c r="H214" s="3"/>
    </row>
    <row r="215" spans="1:8" x14ac:dyDescent="0.25">
      <c r="A215" s="3"/>
      <c r="B215" s="3"/>
      <c r="C215" s="3"/>
      <c r="D215" s="3"/>
      <c r="E215" s="3"/>
      <c r="F215" s="3"/>
      <c r="G215" s="3"/>
      <c r="H215" s="3"/>
    </row>
    <row r="216" spans="1:8" x14ac:dyDescent="0.25">
      <c r="A216" s="3"/>
      <c r="B216" s="3"/>
      <c r="C216" s="3"/>
      <c r="D216" s="3"/>
      <c r="E216" s="3"/>
      <c r="F216" s="3"/>
      <c r="G216" s="3"/>
      <c r="H216" s="3"/>
    </row>
    <row r="217" spans="1:8" x14ac:dyDescent="0.25">
      <c r="A217" s="3"/>
      <c r="B217" s="3"/>
      <c r="C217" s="3"/>
      <c r="D217" s="3"/>
      <c r="E217" s="3"/>
      <c r="F217" s="3"/>
      <c r="G217" s="3"/>
      <c r="H217" s="3"/>
    </row>
    <row r="218" spans="1:8" x14ac:dyDescent="0.25">
      <c r="A218" s="3"/>
      <c r="B218" s="3"/>
      <c r="C218" s="3"/>
      <c r="D218" s="3"/>
      <c r="E218" s="3"/>
      <c r="F218" s="3"/>
      <c r="G218" s="3"/>
      <c r="H218" s="3"/>
    </row>
    <row r="219" spans="1:8" x14ac:dyDescent="0.25">
      <c r="A219" s="3"/>
      <c r="B219" s="3"/>
      <c r="C219" s="3"/>
      <c r="D219" s="3"/>
      <c r="E219" s="3"/>
      <c r="F219" s="3"/>
      <c r="G219" s="3"/>
      <c r="H219" s="3"/>
    </row>
    <row r="220" spans="1:8" x14ac:dyDescent="0.25">
      <c r="A220" s="3"/>
      <c r="B220" s="3"/>
      <c r="C220" s="3"/>
      <c r="D220" s="3"/>
      <c r="E220" s="3"/>
      <c r="F220" s="3"/>
      <c r="G220" s="3"/>
      <c r="H220" s="3"/>
    </row>
    <row r="221" spans="1:8" x14ac:dyDescent="0.25">
      <c r="A221" s="3"/>
      <c r="B221" s="3"/>
      <c r="C221" s="3"/>
      <c r="D221" s="3"/>
      <c r="E221" s="3"/>
      <c r="F221" s="3"/>
      <c r="G221" s="3"/>
      <c r="H221" s="3"/>
    </row>
    <row r="222" spans="1:8" x14ac:dyDescent="0.25">
      <c r="A222" s="3"/>
      <c r="B222" s="3"/>
      <c r="C222" s="3"/>
      <c r="D222" s="3"/>
      <c r="E222" s="3"/>
      <c r="F222" s="3"/>
      <c r="G222" s="3"/>
      <c r="H222" s="3"/>
    </row>
    <row r="223" spans="1:8" x14ac:dyDescent="0.25">
      <c r="A223" s="3"/>
      <c r="B223" s="3"/>
      <c r="C223" s="3"/>
      <c r="D223" s="3"/>
      <c r="E223" s="3"/>
      <c r="F223" s="3"/>
      <c r="G223" s="3"/>
      <c r="H223" s="3"/>
    </row>
    <row r="224" spans="1:8" x14ac:dyDescent="0.25">
      <c r="A224" s="3"/>
      <c r="B224" s="3"/>
      <c r="C224" s="3"/>
      <c r="D224" s="3"/>
      <c r="E224" s="3"/>
      <c r="F224" s="3"/>
      <c r="G224" s="3"/>
      <c r="H224" s="3"/>
    </row>
    <row r="225" spans="1:8" x14ac:dyDescent="0.25">
      <c r="A225" s="3"/>
      <c r="B225" s="3"/>
      <c r="C225" s="3"/>
      <c r="D225" s="3"/>
      <c r="E225" s="3"/>
      <c r="F225" s="3"/>
      <c r="G225" s="3"/>
      <c r="H225" s="3"/>
    </row>
  </sheetData>
  <sheetProtection password="DBAD" sheet="1" objects="1" scenarios="1" insertRows="0"/>
  <mergeCells count="50">
    <mergeCell ref="B26:C26"/>
    <mergeCell ref="B28:H30"/>
    <mergeCell ref="B35:H36"/>
    <mergeCell ref="D26:E26"/>
    <mergeCell ref="D23:E23"/>
    <mergeCell ref="D25:E25"/>
    <mergeCell ref="B25:C25"/>
    <mergeCell ref="B1:G1"/>
    <mergeCell ref="B2:H2"/>
    <mergeCell ref="B4:C5"/>
    <mergeCell ref="D4:E5"/>
    <mergeCell ref="F4:G4"/>
    <mergeCell ref="H4:H5"/>
    <mergeCell ref="D6:E6"/>
    <mergeCell ref="D19:E19"/>
    <mergeCell ref="D20:E20"/>
    <mergeCell ref="D21:E21"/>
    <mergeCell ref="D22:E22"/>
    <mergeCell ref="D7:E7"/>
    <mergeCell ref="D8:E8"/>
    <mergeCell ref="D9:E9"/>
    <mergeCell ref="D10:E10"/>
    <mergeCell ref="D11:E11"/>
    <mergeCell ref="B17:C17"/>
    <mergeCell ref="B18:C18"/>
    <mergeCell ref="B19:C19"/>
    <mergeCell ref="B15:C15"/>
    <mergeCell ref="D24:E24"/>
    <mergeCell ref="B20:C20"/>
    <mergeCell ref="B21:C21"/>
    <mergeCell ref="D17:E17"/>
    <mergeCell ref="D18:E18"/>
    <mergeCell ref="B16:C16"/>
    <mergeCell ref="D15:E15"/>
    <mergeCell ref="D16:E16"/>
    <mergeCell ref="B22:C22"/>
    <mergeCell ref="B23:C23"/>
    <mergeCell ref="B24:C24"/>
    <mergeCell ref="B6:C6"/>
    <mergeCell ref="B7:C7"/>
    <mergeCell ref="B8:C8"/>
    <mergeCell ref="B9:C9"/>
    <mergeCell ref="B10:C10"/>
    <mergeCell ref="B11:C11"/>
    <mergeCell ref="B12:C12"/>
    <mergeCell ref="D12:E12"/>
    <mergeCell ref="D13:E13"/>
    <mergeCell ref="D14:E14"/>
    <mergeCell ref="B13:C13"/>
    <mergeCell ref="B14:C14"/>
  </mergeCells>
  <pageMargins left="0.7" right="0.7" top="0.75" bottom="0.75" header="0.3" footer="0.3"/>
  <pageSetup scale="9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225"/>
  <sheetViews>
    <sheetView workbookViewId="0">
      <selection activeCell="F7" sqref="F7"/>
    </sheetView>
  </sheetViews>
  <sheetFormatPr defaultRowHeight="15" x14ac:dyDescent="0.25"/>
  <cols>
    <col min="1" max="1" width="2.85546875" style="1" customWidth="1"/>
    <col min="2" max="2" width="47" style="1" customWidth="1"/>
    <col min="3" max="3" width="2.7109375" style="1" customWidth="1"/>
    <col min="4" max="4" width="14" style="1" customWidth="1"/>
    <col min="5" max="5" width="13.42578125" style="1" customWidth="1"/>
    <col min="6" max="7" width="15.85546875" style="1" customWidth="1"/>
    <col min="8" max="8" width="18.5703125" style="1" customWidth="1"/>
    <col min="9" max="9" width="3.28515625" style="1" customWidth="1"/>
    <col min="10" max="16384" width="9.140625" style="1"/>
  </cols>
  <sheetData>
    <row r="1" spans="1:17" ht="26.25" customHeight="1" x14ac:dyDescent="0.25">
      <c r="A1" s="3"/>
      <c r="B1" s="795" t="s">
        <v>446</v>
      </c>
      <c r="C1" s="795"/>
      <c r="D1" s="795"/>
      <c r="E1" s="795"/>
      <c r="F1" s="795"/>
      <c r="G1" s="795"/>
      <c r="H1" s="3" t="str">
        <f>+'Section A'!C4</f>
        <v>Grant Number from Section A</v>
      </c>
      <c r="I1" s="3"/>
      <c r="J1" s="3"/>
    </row>
    <row r="2" spans="1:17" ht="61.5" customHeight="1" x14ac:dyDescent="0.25">
      <c r="A2" s="3"/>
      <c r="B2" s="803" t="s">
        <v>600</v>
      </c>
      <c r="C2" s="803"/>
      <c r="D2" s="803"/>
      <c r="E2" s="803"/>
      <c r="F2" s="803"/>
      <c r="G2" s="803"/>
      <c r="H2" s="803"/>
      <c r="I2" s="282"/>
      <c r="J2" s="282"/>
    </row>
    <row r="3" spans="1:17" x14ac:dyDescent="0.25">
      <c r="A3" s="3"/>
      <c r="B3" s="282"/>
      <c r="C3" s="282"/>
      <c r="D3" s="282"/>
      <c r="E3" s="282"/>
      <c r="F3" s="282"/>
      <c r="G3" s="282"/>
      <c r="H3" s="282"/>
      <c r="I3" s="282"/>
      <c r="J3" s="282"/>
    </row>
    <row r="4" spans="1:17" ht="18.75" customHeight="1" x14ac:dyDescent="0.25">
      <c r="A4" s="3"/>
      <c r="B4" s="804" t="s">
        <v>448</v>
      </c>
      <c r="C4" s="804"/>
      <c r="D4" s="805" t="s">
        <v>580</v>
      </c>
      <c r="E4" s="805"/>
      <c r="F4" s="805" t="s">
        <v>450</v>
      </c>
      <c r="G4" s="805"/>
      <c r="H4" s="805" t="s">
        <v>581</v>
      </c>
      <c r="I4" s="282"/>
      <c r="J4" s="282"/>
    </row>
    <row r="5" spans="1:17" x14ac:dyDescent="0.25">
      <c r="A5" s="3"/>
      <c r="B5" s="804"/>
      <c r="C5" s="804"/>
      <c r="D5" s="805"/>
      <c r="E5" s="805"/>
      <c r="F5" s="283" t="s">
        <v>582</v>
      </c>
      <c r="G5" s="283" t="s">
        <v>583</v>
      </c>
      <c r="H5" s="805"/>
      <c r="I5" s="6"/>
      <c r="J5" s="6"/>
      <c r="K5" s="3"/>
      <c r="L5" s="3"/>
      <c r="M5" s="3"/>
      <c r="N5" s="3"/>
      <c r="O5" s="3"/>
      <c r="P5" s="3"/>
      <c r="Q5" s="3"/>
    </row>
    <row r="6" spans="1:17" s="100" customFormat="1" x14ac:dyDescent="0.25">
      <c r="A6" s="93"/>
      <c r="B6" s="820"/>
      <c r="C6" s="820"/>
      <c r="D6" s="802"/>
      <c r="E6" s="802"/>
      <c r="F6" s="632">
        <v>150000</v>
      </c>
      <c r="G6" s="632">
        <v>0.33333333329999998</v>
      </c>
      <c r="H6" s="125">
        <f t="shared" ref="H6:H18" si="0">ROUND(F6*G6,2)</f>
        <v>50000</v>
      </c>
      <c r="I6" s="93"/>
      <c r="J6" s="288"/>
      <c r="K6" s="93"/>
      <c r="L6" s="93"/>
      <c r="M6" s="93"/>
      <c r="N6" s="93"/>
      <c r="O6" s="93"/>
      <c r="P6" s="93"/>
      <c r="Q6" s="93"/>
    </row>
    <row r="7" spans="1:17" s="100" customFormat="1" x14ac:dyDescent="0.25">
      <c r="A7" s="93"/>
      <c r="B7" s="818"/>
      <c r="C7" s="818"/>
      <c r="D7" s="802"/>
      <c r="E7" s="802"/>
      <c r="F7" s="632"/>
      <c r="G7" s="632"/>
      <c r="H7" s="125">
        <f t="shared" si="0"/>
        <v>0</v>
      </c>
      <c r="I7" s="93"/>
      <c r="J7" s="288"/>
      <c r="K7" s="93"/>
      <c r="L7" s="93"/>
      <c r="M7" s="93"/>
      <c r="N7" s="93"/>
      <c r="O7" s="93"/>
      <c r="P7" s="93"/>
      <c r="Q7" s="93"/>
    </row>
    <row r="8" spans="1:17" s="100" customFormat="1" x14ac:dyDescent="0.25">
      <c r="A8" s="93"/>
      <c r="B8" s="818"/>
      <c r="C8" s="818"/>
      <c r="D8" s="802"/>
      <c r="E8" s="802"/>
      <c r="F8" s="632"/>
      <c r="G8" s="632"/>
      <c r="H8" s="125">
        <f t="shared" si="0"/>
        <v>0</v>
      </c>
      <c r="I8" s="93"/>
      <c r="J8" s="288"/>
      <c r="K8" s="93"/>
      <c r="L8" s="93"/>
      <c r="M8" s="93"/>
      <c r="N8" s="93"/>
      <c r="O8" s="93"/>
      <c r="P8" s="93"/>
      <c r="Q8" s="93"/>
    </row>
    <row r="9" spans="1:17" s="100" customFormat="1" x14ac:dyDescent="0.25">
      <c r="A9" s="93"/>
      <c r="B9" s="818"/>
      <c r="C9" s="818"/>
      <c r="D9" s="802"/>
      <c r="E9" s="802"/>
      <c r="F9" s="632"/>
      <c r="G9" s="632"/>
      <c r="H9" s="125">
        <f t="shared" si="0"/>
        <v>0</v>
      </c>
      <c r="I9" s="93"/>
      <c r="J9" s="288"/>
      <c r="K9" s="93"/>
      <c r="L9" s="93"/>
      <c r="M9" s="93"/>
      <c r="N9" s="93"/>
      <c r="O9" s="93"/>
      <c r="P9" s="93"/>
      <c r="Q9" s="93"/>
    </row>
    <row r="10" spans="1:17" s="100" customFormat="1" x14ac:dyDescent="0.25">
      <c r="A10" s="93"/>
      <c r="B10" s="818"/>
      <c r="C10" s="818"/>
      <c r="D10" s="802"/>
      <c r="E10" s="802"/>
      <c r="F10" s="632"/>
      <c r="G10" s="632"/>
      <c r="H10" s="125">
        <f t="shared" si="0"/>
        <v>0</v>
      </c>
      <c r="I10" s="93"/>
      <c r="J10" s="288"/>
      <c r="K10" s="93"/>
      <c r="L10" s="93"/>
      <c r="M10" s="93"/>
      <c r="N10" s="93"/>
      <c r="O10" s="93"/>
      <c r="P10" s="93"/>
      <c r="Q10" s="93"/>
    </row>
    <row r="11" spans="1:17" s="100" customFormat="1" x14ac:dyDescent="0.25">
      <c r="A11" s="93"/>
      <c r="B11" s="818"/>
      <c r="C11" s="818"/>
      <c r="D11" s="802"/>
      <c r="E11" s="802"/>
      <c r="F11" s="632"/>
      <c r="G11" s="632"/>
      <c r="H11" s="125">
        <f t="shared" si="0"/>
        <v>0</v>
      </c>
      <c r="I11" s="93"/>
      <c r="J11" s="288"/>
      <c r="K11" s="93"/>
      <c r="L11" s="93"/>
      <c r="M11" s="93"/>
      <c r="N11" s="93"/>
      <c r="O11" s="93"/>
      <c r="P11" s="93"/>
      <c r="Q11" s="93"/>
    </row>
    <row r="12" spans="1:17" s="100" customFormat="1" x14ac:dyDescent="0.25">
      <c r="A12" s="93"/>
      <c r="B12" s="818"/>
      <c r="C12" s="818"/>
      <c r="D12" s="802"/>
      <c r="E12" s="802"/>
      <c r="F12" s="632"/>
      <c r="G12" s="632"/>
      <c r="H12" s="125">
        <f t="shared" si="0"/>
        <v>0</v>
      </c>
      <c r="I12" s="93"/>
      <c r="J12" s="288"/>
      <c r="K12" s="93"/>
      <c r="L12" s="93"/>
      <c r="M12" s="93"/>
      <c r="N12" s="93"/>
      <c r="O12" s="93"/>
      <c r="P12" s="93"/>
      <c r="Q12" s="93"/>
    </row>
    <row r="13" spans="1:17" s="100" customFormat="1" x14ac:dyDescent="0.25">
      <c r="A13" s="93"/>
      <c r="B13" s="818"/>
      <c r="C13" s="818"/>
      <c r="D13" s="802"/>
      <c r="E13" s="802"/>
      <c r="F13" s="632"/>
      <c r="G13" s="632"/>
      <c r="H13" s="125">
        <f t="shared" si="0"/>
        <v>0</v>
      </c>
      <c r="I13" s="93"/>
      <c r="J13" s="288"/>
      <c r="K13" s="93"/>
      <c r="L13" s="93"/>
      <c r="M13" s="93"/>
      <c r="N13" s="93"/>
      <c r="O13" s="93"/>
      <c r="P13" s="93"/>
      <c r="Q13" s="93"/>
    </row>
    <row r="14" spans="1:17" s="100" customFormat="1" x14ac:dyDescent="0.25">
      <c r="A14" s="93"/>
      <c r="B14" s="818"/>
      <c r="C14" s="818"/>
      <c r="D14" s="802"/>
      <c r="E14" s="802"/>
      <c r="F14" s="632"/>
      <c r="G14" s="632"/>
      <c r="H14" s="125">
        <f t="shared" si="0"/>
        <v>0</v>
      </c>
      <c r="I14" s="93"/>
      <c r="J14" s="288"/>
      <c r="K14" s="93"/>
      <c r="L14" s="93"/>
      <c r="M14" s="93"/>
      <c r="N14" s="93"/>
      <c r="O14" s="93"/>
      <c r="P14" s="93"/>
      <c r="Q14" s="93"/>
    </row>
    <row r="15" spans="1:17" s="100" customFormat="1" x14ac:dyDescent="0.25">
      <c r="A15" s="93"/>
      <c r="B15" s="818"/>
      <c r="C15" s="818"/>
      <c r="D15" s="802"/>
      <c r="E15" s="802"/>
      <c r="F15" s="632"/>
      <c r="G15" s="632"/>
      <c r="H15" s="125">
        <f t="shared" si="0"/>
        <v>0</v>
      </c>
      <c r="I15" s="93"/>
      <c r="J15" s="288"/>
      <c r="K15" s="93"/>
      <c r="L15" s="93"/>
      <c r="M15" s="93"/>
      <c r="N15" s="93"/>
      <c r="O15" s="93"/>
      <c r="P15" s="93"/>
      <c r="Q15" s="93"/>
    </row>
    <row r="16" spans="1:17" s="100" customFormat="1" x14ac:dyDescent="0.25">
      <c r="A16" s="93"/>
      <c r="B16" s="818"/>
      <c r="C16" s="818"/>
      <c r="D16" s="802"/>
      <c r="E16" s="802"/>
      <c r="F16" s="632"/>
      <c r="G16" s="632"/>
      <c r="H16" s="125">
        <f t="shared" si="0"/>
        <v>0</v>
      </c>
      <c r="I16" s="93"/>
      <c r="J16" s="288"/>
      <c r="K16" s="93"/>
      <c r="L16" s="93"/>
      <c r="M16" s="93"/>
      <c r="N16" s="93"/>
      <c r="O16" s="93"/>
      <c r="P16" s="93"/>
      <c r="Q16" s="93"/>
    </row>
    <row r="17" spans="1:17" s="100" customFormat="1" x14ac:dyDescent="0.25">
      <c r="A17" s="93"/>
      <c r="B17" s="818"/>
      <c r="C17" s="818"/>
      <c r="D17" s="802"/>
      <c r="E17" s="802"/>
      <c r="F17" s="632"/>
      <c r="G17" s="632"/>
      <c r="H17" s="125">
        <f t="shared" si="0"/>
        <v>0</v>
      </c>
      <c r="I17" s="93"/>
      <c r="J17" s="288"/>
      <c r="K17" s="93"/>
      <c r="L17" s="93"/>
      <c r="M17" s="93"/>
      <c r="N17" s="93"/>
      <c r="O17" s="93"/>
      <c r="P17" s="93"/>
      <c r="Q17" s="93"/>
    </row>
    <row r="18" spans="1:17" s="100" customFormat="1" x14ac:dyDescent="0.25">
      <c r="A18" s="93"/>
      <c r="B18" s="818"/>
      <c r="C18" s="818"/>
      <c r="D18" s="802"/>
      <c r="E18" s="802"/>
      <c r="F18" s="632"/>
      <c r="G18" s="632"/>
      <c r="H18" s="125">
        <f t="shared" si="0"/>
        <v>0</v>
      </c>
      <c r="I18" s="93"/>
      <c r="J18" s="288"/>
      <c r="K18" s="93"/>
      <c r="L18" s="93"/>
      <c r="M18" s="93"/>
      <c r="N18" s="93"/>
      <c r="O18" s="93"/>
      <c r="P18" s="93"/>
      <c r="Q18" s="93"/>
    </row>
    <row r="19" spans="1:17" s="100" customFormat="1" x14ac:dyDescent="0.25">
      <c r="A19" s="93"/>
      <c r="B19" s="818"/>
      <c r="C19" s="818"/>
      <c r="D19" s="817"/>
      <c r="E19" s="817"/>
      <c r="F19" s="334"/>
      <c r="G19" s="339"/>
      <c r="H19" s="125">
        <f>ROUND(F19*G19,2)</f>
        <v>0</v>
      </c>
      <c r="I19" s="94"/>
      <c r="J19" s="94"/>
      <c r="K19" s="93"/>
      <c r="L19" s="93"/>
      <c r="M19" s="93"/>
      <c r="N19" s="93"/>
      <c r="O19" s="93"/>
      <c r="P19" s="93"/>
      <c r="Q19" s="93"/>
    </row>
    <row r="20" spans="1:17" s="100" customFormat="1" x14ac:dyDescent="0.25">
      <c r="A20" s="93"/>
      <c r="B20" s="818"/>
      <c r="C20" s="818"/>
      <c r="D20" s="819"/>
      <c r="E20" s="819"/>
      <c r="F20" s="334"/>
      <c r="G20" s="339"/>
      <c r="H20" s="125">
        <f>ROUND(F20*G20,2)</f>
        <v>0</v>
      </c>
      <c r="I20" s="94"/>
      <c r="J20" s="284"/>
      <c r="K20" s="93"/>
      <c r="L20" s="93"/>
      <c r="M20" s="93"/>
      <c r="N20" s="93"/>
      <c r="O20" s="93"/>
      <c r="P20" s="93"/>
      <c r="Q20" s="93"/>
    </row>
    <row r="21" spans="1:17" s="100" customFormat="1" ht="17.25" x14ac:dyDescent="0.4">
      <c r="A21" s="93"/>
      <c r="B21" s="818"/>
      <c r="C21" s="818"/>
      <c r="D21" s="819"/>
      <c r="E21" s="819"/>
      <c r="F21" s="334"/>
      <c r="G21" s="339"/>
      <c r="H21" s="586">
        <f>ROUND(F21*G21,2)</f>
        <v>0</v>
      </c>
      <c r="I21" s="94"/>
      <c r="J21" s="94"/>
      <c r="K21" s="93"/>
      <c r="L21" s="93"/>
      <c r="M21" s="93"/>
      <c r="N21" s="93"/>
      <c r="O21" s="93"/>
      <c r="P21" s="93"/>
      <c r="Q21" s="93"/>
    </row>
    <row r="22" spans="1:17" s="100" customFormat="1" x14ac:dyDescent="0.25">
      <c r="A22" s="93"/>
      <c r="B22" s="821"/>
      <c r="C22" s="821"/>
      <c r="D22" s="816"/>
      <c r="E22" s="816"/>
      <c r="F22" s="583"/>
      <c r="G22" s="584" t="s">
        <v>457</v>
      </c>
      <c r="H22" s="125">
        <f>SUM(H6:H21)</f>
        <v>50000</v>
      </c>
      <c r="I22" s="286"/>
      <c r="J22" s="111" t="s">
        <v>458</v>
      </c>
      <c r="K22" s="284"/>
      <c r="L22" s="93"/>
      <c r="M22" s="93"/>
      <c r="N22" s="93"/>
      <c r="O22" s="93"/>
      <c r="P22" s="93"/>
      <c r="Q22" s="93"/>
    </row>
    <row r="23" spans="1:17" s="100" customFormat="1" x14ac:dyDescent="0.25">
      <c r="A23" s="93"/>
      <c r="B23" s="822"/>
      <c r="C23" s="822"/>
      <c r="D23" s="815"/>
      <c r="E23" s="815"/>
      <c r="F23" s="633"/>
      <c r="G23" s="633"/>
      <c r="H23" s="585"/>
      <c r="I23" s="93"/>
      <c r="J23" s="288"/>
      <c r="K23" s="93"/>
      <c r="L23" s="93"/>
      <c r="M23" s="93"/>
      <c r="N23" s="93"/>
      <c r="O23" s="93"/>
      <c r="P23" s="93"/>
      <c r="Q23" s="93"/>
    </row>
    <row r="24" spans="1:17" s="100" customFormat="1" ht="17.25" x14ac:dyDescent="0.4">
      <c r="A24" s="93"/>
      <c r="B24" s="818"/>
      <c r="C24" s="818"/>
      <c r="D24" s="802"/>
      <c r="E24" s="802"/>
      <c r="F24" s="334"/>
      <c r="G24" s="339"/>
      <c r="H24" s="586">
        <f>ROUND(F24*G24,2)</f>
        <v>0</v>
      </c>
      <c r="I24" s="93"/>
      <c r="J24" s="288"/>
      <c r="K24" s="93"/>
      <c r="L24" s="93"/>
      <c r="M24" s="93"/>
      <c r="N24" s="93"/>
      <c r="O24" s="93"/>
      <c r="P24" s="93"/>
      <c r="Q24" s="93"/>
    </row>
    <row r="25" spans="1:17" s="100" customFormat="1" x14ac:dyDescent="0.25">
      <c r="A25" s="93"/>
      <c r="B25" s="821"/>
      <c r="C25" s="821"/>
      <c r="D25" s="814"/>
      <c r="E25" s="814"/>
      <c r="F25" s="587"/>
      <c r="G25" s="588" t="s">
        <v>584</v>
      </c>
      <c r="H25" s="125">
        <f>SUM(H24)</f>
        <v>0</v>
      </c>
      <c r="I25" s="93"/>
      <c r="J25" s="111" t="s">
        <v>460</v>
      </c>
      <c r="K25" s="93"/>
      <c r="L25" s="93"/>
      <c r="M25" s="93"/>
      <c r="N25" s="93"/>
      <c r="O25" s="93"/>
      <c r="P25" s="93"/>
      <c r="Q25" s="93"/>
    </row>
    <row r="26" spans="1:17" s="100" customFormat="1" x14ac:dyDescent="0.25">
      <c r="A26" s="93"/>
      <c r="B26" s="821"/>
      <c r="C26" s="821"/>
      <c r="D26" s="814"/>
      <c r="E26" s="814"/>
      <c r="F26" s="371"/>
      <c r="G26" s="371"/>
      <c r="H26" s="585"/>
      <c r="I26" s="93"/>
      <c r="J26" s="288"/>
      <c r="K26" s="93"/>
      <c r="L26" s="93"/>
      <c r="M26" s="93"/>
      <c r="N26" s="93"/>
      <c r="O26" s="93"/>
      <c r="P26" s="93"/>
      <c r="Q26" s="93"/>
    </row>
    <row r="27" spans="1:17" s="100" customFormat="1" x14ac:dyDescent="0.25">
      <c r="A27" s="93"/>
      <c r="B27" s="569" t="s">
        <v>601</v>
      </c>
      <c r="C27" s="570"/>
      <c r="D27" s="570"/>
      <c r="E27" s="570"/>
      <c r="F27" s="570"/>
      <c r="G27" s="570"/>
      <c r="H27" s="571"/>
      <c r="I27" s="93"/>
      <c r="J27" s="111" t="s">
        <v>462</v>
      </c>
    </row>
    <row r="28" spans="1:17" s="100" customFormat="1" ht="17.25" customHeight="1" x14ac:dyDescent="0.25">
      <c r="A28" s="93"/>
      <c r="B28" s="806"/>
      <c r="C28" s="807"/>
      <c r="D28" s="807"/>
      <c r="E28" s="807"/>
      <c r="F28" s="807"/>
      <c r="G28" s="807"/>
      <c r="H28" s="808"/>
      <c r="I28" s="93"/>
      <c r="J28" s="1"/>
    </row>
    <row r="29" spans="1:17" s="100" customFormat="1" ht="15" customHeight="1" x14ac:dyDescent="0.25">
      <c r="A29" s="93"/>
      <c r="B29" s="806"/>
      <c r="C29" s="807"/>
      <c r="D29" s="807"/>
      <c r="E29" s="807"/>
      <c r="F29" s="807"/>
      <c r="G29" s="807"/>
      <c r="H29" s="808"/>
      <c r="I29" s="93"/>
      <c r="J29" s="1"/>
    </row>
    <row r="30" spans="1:17" s="100" customFormat="1" x14ac:dyDescent="0.25">
      <c r="A30" s="93"/>
      <c r="B30" s="806"/>
      <c r="C30" s="807"/>
      <c r="D30" s="807"/>
      <c r="E30" s="807"/>
      <c r="F30" s="807"/>
      <c r="G30" s="807"/>
      <c r="H30" s="808"/>
      <c r="I30" s="93"/>
      <c r="J30" s="1"/>
    </row>
    <row r="31" spans="1:17" x14ac:dyDescent="0.25">
      <c r="A31" s="3"/>
      <c r="B31" s="572"/>
      <c r="C31" s="573"/>
      <c r="D31" s="573"/>
      <c r="E31" s="573"/>
      <c r="F31" s="573"/>
      <c r="G31" s="574" t="s">
        <v>457</v>
      </c>
      <c r="H31" s="575">
        <f>ROUND(+H22,2)</f>
        <v>50000</v>
      </c>
      <c r="I31" s="3"/>
      <c r="J31" s="111" t="s">
        <v>463</v>
      </c>
    </row>
    <row r="32" spans="1:17" x14ac:dyDescent="0.25">
      <c r="A32" s="3"/>
      <c r="B32" s="371"/>
      <c r="C32" s="371"/>
      <c r="D32" s="371"/>
      <c r="E32" s="371"/>
      <c r="F32" s="371"/>
      <c r="G32" s="371"/>
      <c r="H32" s="371"/>
      <c r="I32" s="3"/>
    </row>
    <row r="33" spans="1:12" x14ac:dyDescent="0.25">
      <c r="A33" s="3"/>
      <c r="B33" s="371"/>
      <c r="C33" s="371"/>
      <c r="D33" s="371"/>
      <c r="E33" s="371"/>
      <c r="F33" s="371"/>
      <c r="G33" s="371"/>
      <c r="H33" s="371"/>
      <c r="I33" s="3"/>
    </row>
    <row r="34" spans="1:12" s="100" customFormat="1" x14ac:dyDescent="0.25">
      <c r="A34" s="93"/>
      <c r="B34" s="569" t="s">
        <v>602</v>
      </c>
      <c r="C34" s="576"/>
      <c r="D34" s="577"/>
      <c r="E34" s="577"/>
      <c r="F34" s="577"/>
      <c r="G34" s="577"/>
      <c r="H34" s="578"/>
      <c r="I34" s="93"/>
      <c r="J34" s="111" t="s">
        <v>462</v>
      </c>
      <c r="L34" s="93"/>
    </row>
    <row r="35" spans="1:12" s="100" customFormat="1" x14ac:dyDescent="0.25">
      <c r="A35" s="93"/>
      <c r="B35" s="791"/>
      <c r="C35" s="792"/>
      <c r="D35" s="792"/>
      <c r="E35" s="792"/>
      <c r="F35" s="792"/>
      <c r="G35" s="792"/>
      <c r="H35" s="793"/>
      <c r="I35" s="93"/>
      <c r="L35" s="93"/>
    </row>
    <row r="36" spans="1:12" s="100" customFormat="1" x14ac:dyDescent="0.25">
      <c r="A36" s="93"/>
      <c r="B36" s="791"/>
      <c r="C36" s="792"/>
      <c r="D36" s="792"/>
      <c r="E36" s="792"/>
      <c r="F36" s="792"/>
      <c r="G36" s="792"/>
      <c r="H36" s="793"/>
      <c r="I36" s="93"/>
      <c r="L36" s="93"/>
    </row>
    <row r="37" spans="1:12" x14ac:dyDescent="0.25">
      <c r="A37" s="3"/>
      <c r="B37" s="579"/>
      <c r="C37" s="580"/>
      <c r="D37" s="580"/>
      <c r="E37" s="580"/>
      <c r="F37" s="581"/>
      <c r="G37" s="582" t="s">
        <v>584</v>
      </c>
      <c r="H37" s="575">
        <f>ROUND(+H25,2)</f>
        <v>0</v>
      </c>
      <c r="I37" s="3"/>
      <c r="J37" s="111" t="s">
        <v>465</v>
      </c>
    </row>
    <row r="38" spans="1:12" x14ac:dyDescent="0.25">
      <c r="A38" s="3"/>
      <c r="B38" s="589"/>
      <c r="C38" s="589"/>
      <c r="D38" s="589"/>
      <c r="E38" s="589"/>
      <c r="F38" s="590"/>
      <c r="G38" s="591"/>
      <c r="H38" s="592"/>
      <c r="I38" s="3"/>
      <c r="J38" s="111"/>
    </row>
    <row r="39" spans="1:12" x14ac:dyDescent="0.25">
      <c r="A39" s="3"/>
      <c r="B39" s="371"/>
      <c r="C39" s="371"/>
      <c r="D39" s="371"/>
      <c r="E39" s="371"/>
      <c r="F39" s="593"/>
      <c r="G39" s="594" t="s">
        <v>603</v>
      </c>
      <c r="H39" s="125">
        <f>+H37+H31</f>
        <v>50000</v>
      </c>
      <c r="I39" s="3"/>
      <c r="J39" s="126" t="s">
        <v>467</v>
      </c>
    </row>
    <row r="40" spans="1:12" x14ac:dyDescent="0.25">
      <c r="A40" s="3"/>
      <c r="B40" s="3"/>
      <c r="C40" s="3"/>
      <c r="D40" s="3"/>
      <c r="E40" s="3"/>
      <c r="F40" s="3"/>
      <c r="G40" s="3"/>
      <c r="H40" s="3"/>
      <c r="I40" s="3"/>
    </row>
    <row r="41" spans="1:12" x14ac:dyDescent="0.25">
      <c r="A41" s="3"/>
      <c r="B41" s="3"/>
      <c r="C41" s="3"/>
      <c r="D41" s="3"/>
      <c r="E41" s="3"/>
      <c r="F41" s="3"/>
      <c r="G41" s="3"/>
      <c r="H41" s="3"/>
    </row>
    <row r="42" spans="1:12" x14ac:dyDescent="0.25">
      <c r="A42" s="3"/>
      <c r="B42" s="3"/>
      <c r="C42" s="3"/>
      <c r="D42" s="3"/>
      <c r="E42" s="3"/>
      <c r="F42" s="3"/>
      <c r="G42" s="3"/>
      <c r="H42" s="3"/>
    </row>
    <row r="43" spans="1:12" x14ac:dyDescent="0.25">
      <c r="A43" s="3"/>
      <c r="B43" s="3"/>
      <c r="C43" s="3"/>
      <c r="D43" s="3"/>
      <c r="E43" s="3"/>
      <c r="F43" s="3"/>
      <c r="G43" s="3"/>
      <c r="H43" s="3"/>
    </row>
    <row r="44" spans="1:12" x14ac:dyDescent="0.25">
      <c r="A44" s="3"/>
      <c r="B44" s="3"/>
      <c r="C44" s="3"/>
      <c r="D44" s="3"/>
      <c r="E44" s="3"/>
      <c r="F44" s="3"/>
      <c r="G44" s="3"/>
      <c r="H44" s="3"/>
    </row>
    <row r="45" spans="1:12" x14ac:dyDescent="0.25">
      <c r="A45" s="3"/>
      <c r="B45" s="3"/>
      <c r="C45" s="3"/>
      <c r="D45" s="3"/>
      <c r="E45" s="3"/>
      <c r="F45" s="3"/>
      <c r="G45" s="3"/>
      <c r="H45" s="3"/>
    </row>
    <row r="46" spans="1:12" x14ac:dyDescent="0.25">
      <c r="A46" s="3"/>
      <c r="B46" s="3"/>
      <c r="C46" s="3"/>
      <c r="D46" s="3"/>
      <c r="E46" s="3"/>
      <c r="F46" s="3"/>
      <c r="G46" s="3"/>
      <c r="H46" s="3"/>
    </row>
    <row r="47" spans="1:12" x14ac:dyDescent="0.25">
      <c r="A47" s="3"/>
      <c r="B47" s="3"/>
      <c r="C47" s="3"/>
      <c r="D47" s="3"/>
      <c r="E47" s="3"/>
      <c r="F47" s="3"/>
      <c r="G47" s="3"/>
      <c r="H47" s="3"/>
    </row>
    <row r="48" spans="1:12"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row r="101" spans="1:8" x14ac:dyDescent="0.25">
      <c r="A101" s="3"/>
      <c r="B101" s="3"/>
      <c r="C101" s="3"/>
      <c r="D101" s="3"/>
      <c r="E101" s="3"/>
      <c r="F101" s="3"/>
      <c r="G101" s="3"/>
      <c r="H101" s="3"/>
    </row>
    <row r="102" spans="1:8" x14ac:dyDescent="0.25">
      <c r="A102" s="3"/>
      <c r="B102" s="3"/>
      <c r="C102" s="3"/>
      <c r="D102" s="3"/>
      <c r="E102" s="3"/>
      <c r="F102" s="3"/>
      <c r="G102" s="3"/>
      <c r="H102" s="3"/>
    </row>
    <row r="103" spans="1:8" x14ac:dyDescent="0.25">
      <c r="A103" s="3"/>
      <c r="B103" s="3"/>
      <c r="C103" s="3"/>
      <c r="D103" s="3"/>
      <c r="E103" s="3"/>
      <c r="F103" s="3"/>
      <c r="G103" s="3"/>
      <c r="H103" s="3"/>
    </row>
    <row r="104" spans="1:8" x14ac:dyDescent="0.25">
      <c r="A104" s="3"/>
      <c r="B104" s="3"/>
      <c r="C104" s="3"/>
      <c r="D104" s="3"/>
      <c r="E104" s="3"/>
      <c r="F104" s="3"/>
      <c r="G104" s="3"/>
      <c r="H104" s="3"/>
    </row>
    <row r="105" spans="1:8" x14ac:dyDescent="0.25">
      <c r="A105" s="3"/>
      <c r="B105" s="3"/>
      <c r="C105" s="3"/>
      <c r="D105" s="3"/>
      <c r="E105" s="3"/>
      <c r="F105" s="3"/>
      <c r="G105" s="3"/>
      <c r="H105" s="3"/>
    </row>
    <row r="106" spans="1:8" x14ac:dyDescent="0.25">
      <c r="A106" s="3"/>
      <c r="B106" s="3"/>
      <c r="C106" s="3"/>
      <c r="D106" s="3"/>
      <c r="E106" s="3"/>
      <c r="F106" s="3"/>
      <c r="G106" s="3"/>
      <c r="H106" s="3"/>
    </row>
    <row r="107" spans="1:8" x14ac:dyDescent="0.25">
      <c r="A107" s="3"/>
      <c r="B107" s="3"/>
      <c r="C107" s="3"/>
      <c r="D107" s="3"/>
      <c r="E107" s="3"/>
      <c r="F107" s="3"/>
      <c r="G107" s="3"/>
      <c r="H107" s="3"/>
    </row>
    <row r="108" spans="1:8" x14ac:dyDescent="0.25">
      <c r="A108" s="3"/>
      <c r="B108" s="3"/>
      <c r="C108" s="3"/>
      <c r="D108" s="3"/>
      <c r="E108" s="3"/>
      <c r="F108" s="3"/>
      <c r="G108" s="3"/>
      <c r="H108" s="3"/>
    </row>
    <row r="109" spans="1:8" x14ac:dyDescent="0.25">
      <c r="A109" s="3"/>
      <c r="B109" s="3"/>
      <c r="C109" s="3"/>
      <c r="D109" s="3"/>
      <c r="E109" s="3"/>
      <c r="F109" s="3"/>
      <c r="G109" s="3"/>
      <c r="H109" s="3"/>
    </row>
    <row r="110" spans="1:8" x14ac:dyDescent="0.25">
      <c r="A110" s="3"/>
      <c r="B110" s="3"/>
      <c r="C110" s="3"/>
      <c r="D110" s="3"/>
      <c r="E110" s="3"/>
      <c r="F110" s="3"/>
      <c r="G110" s="3"/>
      <c r="H110" s="3"/>
    </row>
    <row r="111" spans="1:8" x14ac:dyDescent="0.25">
      <c r="A111" s="3"/>
      <c r="B111" s="3"/>
      <c r="C111" s="3"/>
      <c r="D111" s="3"/>
      <c r="E111" s="3"/>
      <c r="F111" s="3"/>
      <c r="G111" s="3"/>
      <c r="H111" s="3"/>
    </row>
    <row r="112" spans="1:8" x14ac:dyDescent="0.25">
      <c r="A112" s="3"/>
      <c r="B112" s="3"/>
      <c r="C112" s="3"/>
      <c r="D112" s="3"/>
      <c r="E112" s="3"/>
      <c r="F112" s="3"/>
      <c r="G112" s="3"/>
      <c r="H112" s="3"/>
    </row>
    <row r="113" spans="1:8" x14ac:dyDescent="0.25">
      <c r="A113" s="3"/>
      <c r="B113" s="3"/>
      <c r="C113" s="3"/>
      <c r="D113" s="3"/>
      <c r="E113" s="3"/>
      <c r="F113" s="3"/>
      <c r="G113" s="3"/>
      <c r="H113" s="3"/>
    </row>
    <row r="114" spans="1:8" x14ac:dyDescent="0.25">
      <c r="A114" s="3"/>
      <c r="B114" s="3"/>
      <c r="C114" s="3"/>
      <c r="D114" s="3"/>
      <c r="E114" s="3"/>
      <c r="F114" s="3"/>
      <c r="G114" s="3"/>
      <c r="H114" s="3"/>
    </row>
    <row r="115" spans="1:8" x14ac:dyDescent="0.25">
      <c r="A115" s="3"/>
      <c r="B115" s="3"/>
      <c r="C115" s="3"/>
      <c r="D115" s="3"/>
      <c r="E115" s="3"/>
      <c r="F115" s="3"/>
      <c r="G115" s="3"/>
      <c r="H115" s="3"/>
    </row>
    <row r="116" spans="1:8" x14ac:dyDescent="0.25">
      <c r="A116" s="3"/>
      <c r="B116" s="3"/>
      <c r="C116" s="3"/>
      <c r="D116" s="3"/>
      <c r="E116" s="3"/>
      <c r="F116" s="3"/>
      <c r="G116" s="3"/>
      <c r="H116" s="3"/>
    </row>
    <row r="117" spans="1:8" x14ac:dyDescent="0.25">
      <c r="A117" s="3"/>
      <c r="B117" s="3"/>
      <c r="C117" s="3"/>
      <c r="D117" s="3"/>
      <c r="E117" s="3"/>
      <c r="F117" s="3"/>
      <c r="G117" s="3"/>
      <c r="H117" s="3"/>
    </row>
    <row r="118" spans="1:8" x14ac:dyDescent="0.25">
      <c r="A118" s="3"/>
      <c r="B118" s="3"/>
      <c r="C118" s="3"/>
      <c r="D118" s="3"/>
      <c r="E118" s="3"/>
      <c r="F118" s="3"/>
      <c r="G118" s="3"/>
      <c r="H118" s="3"/>
    </row>
    <row r="119" spans="1:8" x14ac:dyDescent="0.25">
      <c r="A119" s="3"/>
      <c r="B119" s="3"/>
      <c r="C119" s="3"/>
      <c r="D119" s="3"/>
      <c r="E119" s="3"/>
      <c r="F119" s="3"/>
      <c r="G119" s="3"/>
      <c r="H119" s="3"/>
    </row>
    <row r="120" spans="1:8" x14ac:dyDescent="0.25">
      <c r="A120" s="3"/>
      <c r="B120" s="3"/>
      <c r="C120" s="3"/>
      <c r="D120" s="3"/>
      <c r="E120" s="3"/>
      <c r="F120" s="3"/>
      <c r="G120" s="3"/>
      <c r="H120" s="3"/>
    </row>
    <row r="121" spans="1:8" x14ac:dyDescent="0.25">
      <c r="A121" s="3"/>
      <c r="B121" s="3"/>
      <c r="C121" s="3"/>
      <c r="D121" s="3"/>
      <c r="E121" s="3"/>
      <c r="F121" s="3"/>
      <c r="G121" s="3"/>
      <c r="H121" s="3"/>
    </row>
    <row r="122" spans="1:8" x14ac:dyDescent="0.25">
      <c r="A122" s="3"/>
      <c r="B122" s="3"/>
      <c r="C122" s="3"/>
      <c r="D122" s="3"/>
      <c r="E122" s="3"/>
      <c r="F122" s="3"/>
      <c r="G122" s="3"/>
      <c r="H122" s="3"/>
    </row>
    <row r="123" spans="1:8" x14ac:dyDescent="0.25">
      <c r="A123" s="3"/>
      <c r="B123" s="3"/>
      <c r="C123" s="3"/>
      <c r="D123" s="3"/>
      <c r="E123" s="3"/>
      <c r="F123" s="3"/>
      <c r="G123" s="3"/>
      <c r="H123" s="3"/>
    </row>
    <row r="124" spans="1:8" x14ac:dyDescent="0.25">
      <c r="A124" s="3"/>
      <c r="B124" s="3"/>
      <c r="C124" s="3"/>
      <c r="D124" s="3"/>
      <c r="E124" s="3"/>
      <c r="F124" s="3"/>
      <c r="G124" s="3"/>
      <c r="H124" s="3"/>
    </row>
    <row r="125" spans="1:8" x14ac:dyDescent="0.25">
      <c r="A125" s="3"/>
      <c r="B125" s="3"/>
      <c r="C125" s="3"/>
      <c r="D125" s="3"/>
      <c r="E125" s="3"/>
      <c r="F125" s="3"/>
      <c r="G125" s="3"/>
      <c r="H125" s="3"/>
    </row>
    <row r="126" spans="1:8" x14ac:dyDescent="0.25">
      <c r="A126" s="3"/>
      <c r="B126" s="3"/>
      <c r="C126" s="3"/>
      <c r="D126" s="3"/>
      <c r="E126" s="3"/>
      <c r="F126" s="3"/>
      <c r="G126" s="3"/>
      <c r="H126" s="3"/>
    </row>
    <row r="127" spans="1:8" x14ac:dyDescent="0.25">
      <c r="A127" s="3"/>
      <c r="B127" s="3"/>
      <c r="C127" s="3"/>
      <c r="D127" s="3"/>
      <c r="E127" s="3"/>
      <c r="F127" s="3"/>
      <c r="G127" s="3"/>
      <c r="H127" s="3"/>
    </row>
    <row r="128" spans="1:8" x14ac:dyDescent="0.25">
      <c r="A128" s="3"/>
      <c r="B128" s="3"/>
      <c r="C128" s="3"/>
      <c r="D128" s="3"/>
      <c r="E128" s="3"/>
      <c r="F128" s="3"/>
      <c r="G128" s="3"/>
      <c r="H128" s="3"/>
    </row>
    <row r="129" spans="1:8" x14ac:dyDescent="0.25">
      <c r="A129" s="3"/>
      <c r="B129" s="3"/>
      <c r="C129" s="3"/>
      <c r="D129" s="3"/>
      <c r="E129" s="3"/>
      <c r="F129" s="3"/>
      <c r="G129" s="3"/>
      <c r="H129" s="3"/>
    </row>
    <row r="130" spans="1:8" x14ac:dyDescent="0.25">
      <c r="A130" s="3"/>
      <c r="B130" s="3"/>
      <c r="C130" s="3"/>
      <c r="D130" s="3"/>
      <c r="E130" s="3"/>
      <c r="F130" s="3"/>
      <c r="G130" s="3"/>
      <c r="H130" s="3"/>
    </row>
    <row r="131" spans="1:8" x14ac:dyDescent="0.25">
      <c r="A131" s="3"/>
      <c r="B131" s="3"/>
      <c r="C131" s="3"/>
      <c r="D131" s="3"/>
      <c r="E131" s="3"/>
      <c r="F131" s="3"/>
      <c r="G131" s="3"/>
      <c r="H131" s="3"/>
    </row>
    <row r="132" spans="1:8" x14ac:dyDescent="0.25">
      <c r="A132" s="3"/>
      <c r="B132" s="3"/>
      <c r="C132" s="3"/>
      <c r="D132" s="3"/>
      <c r="E132" s="3"/>
      <c r="F132" s="3"/>
      <c r="G132" s="3"/>
      <c r="H132" s="3"/>
    </row>
    <row r="133" spans="1:8" x14ac:dyDescent="0.25">
      <c r="A133" s="3"/>
      <c r="B133" s="3"/>
      <c r="C133" s="3"/>
      <c r="D133" s="3"/>
      <c r="E133" s="3"/>
      <c r="F133" s="3"/>
      <c r="G133" s="3"/>
      <c r="H133" s="3"/>
    </row>
    <row r="134" spans="1:8" x14ac:dyDescent="0.25">
      <c r="A134" s="3"/>
      <c r="B134" s="3"/>
      <c r="C134" s="3"/>
      <c r="D134" s="3"/>
      <c r="E134" s="3"/>
      <c r="F134" s="3"/>
      <c r="G134" s="3"/>
      <c r="H134" s="3"/>
    </row>
    <row r="135" spans="1:8" x14ac:dyDescent="0.25">
      <c r="A135" s="3"/>
      <c r="B135" s="3"/>
      <c r="C135" s="3"/>
      <c r="D135" s="3"/>
      <c r="E135" s="3"/>
      <c r="F135" s="3"/>
      <c r="G135" s="3"/>
      <c r="H135" s="3"/>
    </row>
    <row r="136" spans="1:8" x14ac:dyDescent="0.25">
      <c r="A136" s="3"/>
      <c r="B136" s="3"/>
      <c r="C136" s="3"/>
      <c r="D136" s="3"/>
      <c r="E136" s="3"/>
      <c r="F136" s="3"/>
      <c r="G136" s="3"/>
      <c r="H136" s="3"/>
    </row>
    <row r="137" spans="1:8" x14ac:dyDescent="0.25">
      <c r="A137" s="3"/>
      <c r="B137" s="3"/>
      <c r="C137" s="3"/>
      <c r="D137" s="3"/>
      <c r="E137" s="3"/>
      <c r="F137" s="3"/>
      <c r="G137" s="3"/>
      <c r="H137" s="3"/>
    </row>
    <row r="138" spans="1:8" x14ac:dyDescent="0.25">
      <c r="A138" s="3"/>
      <c r="B138" s="3"/>
      <c r="C138" s="3"/>
      <c r="D138" s="3"/>
      <c r="E138" s="3"/>
      <c r="F138" s="3"/>
      <c r="G138" s="3"/>
      <c r="H138" s="3"/>
    </row>
    <row r="139" spans="1:8" x14ac:dyDescent="0.25">
      <c r="A139" s="3"/>
      <c r="B139" s="3"/>
      <c r="C139" s="3"/>
      <c r="D139" s="3"/>
      <c r="E139" s="3"/>
      <c r="F139" s="3"/>
      <c r="G139" s="3"/>
      <c r="H139" s="3"/>
    </row>
    <row r="140" spans="1:8" x14ac:dyDescent="0.25">
      <c r="A140" s="3"/>
      <c r="B140" s="3"/>
      <c r="C140" s="3"/>
      <c r="D140" s="3"/>
      <c r="E140" s="3"/>
      <c r="F140" s="3"/>
      <c r="G140" s="3"/>
      <c r="H140" s="3"/>
    </row>
    <row r="141" spans="1:8" x14ac:dyDescent="0.25">
      <c r="A141" s="3"/>
      <c r="B141" s="3"/>
      <c r="C141" s="3"/>
      <c r="D141" s="3"/>
      <c r="E141" s="3"/>
      <c r="F141" s="3"/>
      <c r="G141" s="3"/>
      <c r="H141" s="3"/>
    </row>
    <row r="142" spans="1:8" x14ac:dyDescent="0.25">
      <c r="A142" s="3"/>
      <c r="B142" s="3"/>
      <c r="C142" s="3"/>
      <c r="D142" s="3"/>
      <c r="E142" s="3"/>
      <c r="F142" s="3"/>
      <c r="G142" s="3"/>
      <c r="H142" s="3"/>
    </row>
    <row r="143" spans="1:8" x14ac:dyDescent="0.25">
      <c r="A143" s="3"/>
      <c r="B143" s="3"/>
      <c r="C143" s="3"/>
      <c r="D143" s="3"/>
      <c r="E143" s="3"/>
      <c r="F143" s="3"/>
      <c r="G143" s="3"/>
      <c r="H143" s="3"/>
    </row>
    <row r="144" spans="1:8" x14ac:dyDescent="0.25">
      <c r="A144" s="3"/>
      <c r="B144" s="3"/>
      <c r="C144" s="3"/>
      <c r="D144" s="3"/>
      <c r="E144" s="3"/>
      <c r="F144" s="3"/>
      <c r="G144" s="3"/>
      <c r="H144" s="3"/>
    </row>
    <row r="145" spans="1:8" x14ac:dyDescent="0.25">
      <c r="A145" s="3"/>
      <c r="B145" s="3"/>
      <c r="C145" s="3"/>
      <c r="D145" s="3"/>
      <c r="E145" s="3"/>
      <c r="F145" s="3"/>
      <c r="G145" s="3"/>
      <c r="H145" s="3"/>
    </row>
    <row r="146" spans="1:8" x14ac:dyDescent="0.25">
      <c r="A146" s="3"/>
      <c r="B146" s="3"/>
      <c r="C146" s="3"/>
      <c r="D146" s="3"/>
      <c r="E146" s="3"/>
      <c r="F146" s="3"/>
      <c r="G146" s="3"/>
      <c r="H146" s="3"/>
    </row>
    <row r="147" spans="1:8" x14ac:dyDescent="0.25">
      <c r="A147" s="3"/>
      <c r="B147" s="3"/>
      <c r="C147" s="3"/>
      <c r="D147" s="3"/>
      <c r="E147" s="3"/>
      <c r="F147" s="3"/>
      <c r="G147" s="3"/>
      <c r="H147" s="3"/>
    </row>
    <row r="148" spans="1:8" x14ac:dyDescent="0.25">
      <c r="A148" s="3"/>
      <c r="B148" s="3"/>
      <c r="C148" s="3"/>
      <c r="D148" s="3"/>
      <c r="E148" s="3"/>
      <c r="F148" s="3"/>
      <c r="G148" s="3"/>
      <c r="H148" s="3"/>
    </row>
    <row r="149" spans="1:8" x14ac:dyDescent="0.25">
      <c r="A149" s="3"/>
      <c r="B149" s="3"/>
      <c r="C149" s="3"/>
      <c r="D149" s="3"/>
      <c r="E149" s="3"/>
      <c r="F149" s="3"/>
      <c r="G149" s="3"/>
      <c r="H149" s="3"/>
    </row>
    <row r="150" spans="1:8" x14ac:dyDescent="0.25">
      <c r="A150" s="3"/>
      <c r="B150" s="3"/>
      <c r="C150" s="3"/>
      <c r="D150" s="3"/>
      <c r="E150" s="3"/>
      <c r="F150" s="3"/>
      <c r="G150" s="3"/>
      <c r="H150" s="3"/>
    </row>
    <row r="151" spans="1:8" x14ac:dyDescent="0.25">
      <c r="A151" s="3"/>
      <c r="B151" s="3"/>
      <c r="C151" s="3"/>
      <c r="D151" s="3"/>
      <c r="E151" s="3"/>
      <c r="F151" s="3"/>
      <c r="G151" s="3"/>
      <c r="H151" s="3"/>
    </row>
    <row r="152" spans="1:8" x14ac:dyDescent="0.25">
      <c r="A152" s="3"/>
      <c r="B152" s="3"/>
      <c r="C152" s="3"/>
      <c r="D152" s="3"/>
      <c r="E152" s="3"/>
      <c r="F152" s="3"/>
      <c r="G152" s="3"/>
      <c r="H152" s="3"/>
    </row>
    <row r="153" spans="1:8" x14ac:dyDescent="0.25">
      <c r="A153" s="3"/>
      <c r="B153" s="3"/>
      <c r="C153" s="3"/>
      <c r="D153" s="3"/>
      <c r="E153" s="3"/>
      <c r="F153" s="3"/>
      <c r="G153" s="3"/>
      <c r="H153" s="3"/>
    </row>
    <row r="154" spans="1:8" x14ac:dyDescent="0.25">
      <c r="A154" s="3"/>
      <c r="B154" s="3"/>
      <c r="C154" s="3"/>
      <c r="D154" s="3"/>
      <c r="E154" s="3"/>
      <c r="F154" s="3"/>
      <c r="G154" s="3"/>
      <c r="H154" s="3"/>
    </row>
    <row r="155" spans="1:8" x14ac:dyDescent="0.25">
      <c r="A155" s="3"/>
      <c r="B155" s="3"/>
      <c r="C155" s="3"/>
      <c r="D155" s="3"/>
      <c r="E155" s="3"/>
      <c r="F155" s="3"/>
      <c r="G155" s="3"/>
      <c r="H155" s="3"/>
    </row>
    <row r="156" spans="1:8" x14ac:dyDescent="0.25">
      <c r="A156" s="3"/>
      <c r="B156" s="3"/>
      <c r="C156" s="3"/>
      <c r="D156" s="3"/>
      <c r="E156" s="3"/>
      <c r="F156" s="3"/>
      <c r="G156" s="3"/>
      <c r="H156" s="3"/>
    </row>
    <row r="157" spans="1:8" x14ac:dyDescent="0.25">
      <c r="A157" s="3"/>
      <c r="B157" s="3"/>
      <c r="C157" s="3"/>
      <c r="D157" s="3"/>
      <c r="E157" s="3"/>
      <c r="F157" s="3"/>
      <c r="G157" s="3"/>
      <c r="H157" s="3"/>
    </row>
    <row r="158" spans="1:8" x14ac:dyDescent="0.25">
      <c r="A158" s="3"/>
      <c r="B158" s="3"/>
      <c r="C158" s="3"/>
      <c r="D158" s="3"/>
      <c r="E158" s="3"/>
      <c r="F158" s="3"/>
      <c r="G158" s="3"/>
      <c r="H158" s="3"/>
    </row>
    <row r="159" spans="1:8" x14ac:dyDescent="0.25">
      <c r="A159" s="3"/>
      <c r="B159" s="3"/>
      <c r="C159" s="3"/>
      <c r="D159" s="3"/>
      <c r="E159" s="3"/>
      <c r="F159" s="3"/>
      <c r="G159" s="3"/>
      <c r="H159" s="3"/>
    </row>
    <row r="160" spans="1:8" x14ac:dyDescent="0.25">
      <c r="A160" s="3"/>
      <c r="B160" s="3"/>
      <c r="C160" s="3"/>
      <c r="D160" s="3"/>
      <c r="E160" s="3"/>
      <c r="F160" s="3"/>
      <c r="G160" s="3"/>
      <c r="H160" s="3"/>
    </row>
    <row r="161" spans="1:8" x14ac:dyDescent="0.25">
      <c r="A161" s="3"/>
      <c r="B161" s="3"/>
      <c r="C161" s="3"/>
      <c r="D161" s="3"/>
      <c r="E161" s="3"/>
      <c r="F161" s="3"/>
      <c r="G161" s="3"/>
      <c r="H161" s="3"/>
    </row>
    <row r="162" spans="1:8" x14ac:dyDescent="0.25">
      <c r="A162" s="3"/>
      <c r="B162" s="3"/>
      <c r="C162" s="3"/>
      <c r="D162" s="3"/>
      <c r="E162" s="3"/>
      <c r="F162" s="3"/>
      <c r="G162" s="3"/>
      <c r="H162" s="3"/>
    </row>
    <row r="163" spans="1:8" x14ac:dyDescent="0.25">
      <c r="A163" s="3"/>
      <c r="B163" s="3"/>
      <c r="C163" s="3"/>
      <c r="D163" s="3"/>
      <c r="E163" s="3"/>
      <c r="F163" s="3"/>
      <c r="G163" s="3"/>
      <c r="H163" s="3"/>
    </row>
    <row r="164" spans="1:8" x14ac:dyDescent="0.25">
      <c r="A164" s="3"/>
      <c r="B164" s="3"/>
      <c r="C164" s="3"/>
      <c r="D164" s="3"/>
      <c r="E164" s="3"/>
      <c r="F164" s="3"/>
      <c r="G164" s="3"/>
      <c r="H164" s="3"/>
    </row>
    <row r="165" spans="1:8" x14ac:dyDescent="0.25">
      <c r="A165" s="3"/>
      <c r="B165" s="3"/>
      <c r="C165" s="3"/>
      <c r="D165" s="3"/>
      <c r="E165" s="3"/>
      <c r="F165" s="3"/>
      <c r="G165" s="3"/>
      <c r="H165" s="3"/>
    </row>
    <row r="166" spans="1:8" x14ac:dyDescent="0.25">
      <c r="A166" s="3"/>
      <c r="B166" s="3"/>
      <c r="C166" s="3"/>
      <c r="D166" s="3"/>
      <c r="E166" s="3"/>
      <c r="F166" s="3"/>
      <c r="G166" s="3"/>
      <c r="H166" s="3"/>
    </row>
    <row r="167" spans="1:8" x14ac:dyDescent="0.25">
      <c r="A167" s="3"/>
      <c r="B167" s="3"/>
      <c r="C167" s="3"/>
      <c r="D167" s="3"/>
      <c r="E167" s="3"/>
      <c r="F167" s="3"/>
      <c r="G167" s="3"/>
      <c r="H167" s="3"/>
    </row>
    <row r="168" spans="1:8" x14ac:dyDescent="0.25">
      <c r="A168" s="3"/>
      <c r="B168" s="3"/>
      <c r="C168" s="3"/>
      <c r="D168" s="3"/>
      <c r="E168" s="3"/>
      <c r="F168" s="3"/>
      <c r="G168" s="3"/>
      <c r="H168" s="3"/>
    </row>
    <row r="169" spans="1:8" x14ac:dyDescent="0.25">
      <c r="A169" s="3"/>
      <c r="B169" s="3"/>
      <c r="C169" s="3"/>
      <c r="D169" s="3"/>
      <c r="E169" s="3"/>
      <c r="F169" s="3"/>
      <c r="G169" s="3"/>
      <c r="H169" s="3"/>
    </row>
    <row r="170" spans="1:8" x14ac:dyDescent="0.25">
      <c r="A170" s="3"/>
      <c r="B170" s="3"/>
      <c r="C170" s="3"/>
      <c r="D170" s="3"/>
      <c r="E170" s="3"/>
      <c r="F170" s="3"/>
      <c r="G170" s="3"/>
      <c r="H170" s="3"/>
    </row>
    <row r="171" spans="1:8" x14ac:dyDescent="0.25">
      <c r="A171" s="3"/>
      <c r="B171" s="3"/>
      <c r="C171" s="3"/>
      <c r="D171" s="3"/>
      <c r="E171" s="3"/>
      <c r="F171" s="3"/>
      <c r="G171" s="3"/>
      <c r="H171" s="3"/>
    </row>
    <row r="172" spans="1:8" x14ac:dyDescent="0.25">
      <c r="A172" s="3"/>
      <c r="B172" s="3"/>
      <c r="C172" s="3"/>
      <c r="D172" s="3"/>
      <c r="E172" s="3"/>
      <c r="F172" s="3"/>
      <c r="G172" s="3"/>
      <c r="H172" s="3"/>
    </row>
    <row r="173" spans="1:8" x14ac:dyDescent="0.25">
      <c r="A173" s="3"/>
      <c r="B173" s="3"/>
      <c r="C173" s="3"/>
      <c r="D173" s="3"/>
      <c r="E173" s="3"/>
      <c r="F173" s="3"/>
      <c r="G173" s="3"/>
      <c r="H173" s="3"/>
    </row>
    <row r="174" spans="1:8" x14ac:dyDescent="0.25">
      <c r="A174" s="3"/>
      <c r="B174" s="3"/>
      <c r="C174" s="3"/>
      <c r="D174" s="3"/>
      <c r="E174" s="3"/>
      <c r="F174" s="3"/>
      <c r="G174" s="3"/>
      <c r="H174" s="3"/>
    </row>
    <row r="175" spans="1:8" x14ac:dyDescent="0.25">
      <c r="A175" s="3"/>
      <c r="B175" s="3"/>
      <c r="C175" s="3"/>
      <c r="D175" s="3"/>
      <c r="E175" s="3"/>
      <c r="F175" s="3"/>
      <c r="G175" s="3"/>
      <c r="H175" s="3"/>
    </row>
    <row r="176" spans="1:8" x14ac:dyDescent="0.25">
      <c r="A176" s="3"/>
      <c r="B176" s="3"/>
      <c r="C176" s="3"/>
      <c r="D176" s="3"/>
      <c r="E176" s="3"/>
      <c r="F176" s="3"/>
      <c r="G176" s="3"/>
      <c r="H176" s="3"/>
    </row>
    <row r="177" spans="1:8" x14ac:dyDescent="0.25">
      <c r="A177" s="3"/>
      <c r="B177" s="3"/>
      <c r="C177" s="3"/>
      <c r="D177" s="3"/>
      <c r="E177" s="3"/>
      <c r="F177" s="3"/>
      <c r="G177" s="3"/>
      <c r="H177" s="3"/>
    </row>
    <row r="178" spans="1:8" x14ac:dyDescent="0.25">
      <c r="A178" s="3"/>
      <c r="B178" s="3"/>
      <c r="C178" s="3"/>
      <c r="D178" s="3"/>
      <c r="E178" s="3"/>
      <c r="F178" s="3"/>
      <c r="G178" s="3"/>
      <c r="H178" s="3"/>
    </row>
    <row r="179" spans="1:8" x14ac:dyDescent="0.25">
      <c r="A179" s="3"/>
      <c r="B179" s="3"/>
      <c r="C179" s="3"/>
      <c r="D179" s="3"/>
      <c r="E179" s="3"/>
      <c r="F179" s="3"/>
      <c r="G179" s="3"/>
      <c r="H179" s="3"/>
    </row>
    <row r="180" spans="1:8" x14ac:dyDescent="0.25">
      <c r="A180" s="3"/>
      <c r="B180" s="3"/>
      <c r="C180" s="3"/>
      <c r="D180" s="3"/>
      <c r="E180" s="3"/>
      <c r="F180" s="3"/>
      <c r="G180" s="3"/>
      <c r="H180" s="3"/>
    </row>
    <row r="181" spans="1:8" x14ac:dyDescent="0.25">
      <c r="A181" s="3"/>
      <c r="B181" s="3"/>
      <c r="C181" s="3"/>
      <c r="D181" s="3"/>
      <c r="E181" s="3"/>
      <c r="F181" s="3"/>
      <c r="G181" s="3"/>
      <c r="H181" s="3"/>
    </row>
    <row r="182" spans="1:8" x14ac:dyDescent="0.25">
      <c r="A182" s="3"/>
      <c r="B182" s="3"/>
      <c r="C182" s="3"/>
      <c r="D182" s="3"/>
      <c r="E182" s="3"/>
      <c r="F182" s="3"/>
      <c r="G182" s="3"/>
      <c r="H182" s="3"/>
    </row>
    <row r="183" spans="1:8" x14ac:dyDescent="0.25">
      <c r="A183" s="3"/>
      <c r="B183" s="3"/>
      <c r="C183" s="3"/>
      <c r="D183" s="3"/>
      <c r="E183" s="3"/>
      <c r="F183" s="3"/>
      <c r="G183" s="3"/>
      <c r="H183" s="3"/>
    </row>
    <row r="184" spans="1:8" x14ac:dyDescent="0.25">
      <c r="A184" s="3"/>
      <c r="B184" s="3"/>
      <c r="C184" s="3"/>
      <c r="D184" s="3"/>
      <c r="E184" s="3"/>
      <c r="F184" s="3"/>
      <c r="G184" s="3"/>
      <c r="H184" s="3"/>
    </row>
    <row r="185" spans="1:8" x14ac:dyDescent="0.25">
      <c r="A185" s="3"/>
      <c r="B185" s="3"/>
      <c r="C185" s="3"/>
      <c r="D185" s="3"/>
      <c r="E185" s="3"/>
      <c r="F185" s="3"/>
      <c r="G185" s="3"/>
      <c r="H185" s="3"/>
    </row>
    <row r="186" spans="1:8" x14ac:dyDescent="0.25">
      <c r="A186" s="3"/>
      <c r="B186" s="3"/>
      <c r="C186" s="3"/>
      <c r="D186" s="3"/>
      <c r="E186" s="3"/>
      <c r="F186" s="3"/>
      <c r="G186" s="3"/>
      <c r="H186" s="3"/>
    </row>
    <row r="187" spans="1:8" x14ac:dyDescent="0.25">
      <c r="A187" s="3"/>
      <c r="B187" s="3"/>
      <c r="C187" s="3"/>
      <c r="D187" s="3"/>
      <c r="E187" s="3"/>
      <c r="F187" s="3"/>
      <c r="G187" s="3"/>
      <c r="H187" s="3"/>
    </row>
    <row r="188" spans="1:8" x14ac:dyDescent="0.25">
      <c r="A188" s="3"/>
      <c r="B188" s="3"/>
      <c r="C188" s="3"/>
      <c r="D188" s="3"/>
      <c r="E188" s="3"/>
      <c r="F188" s="3"/>
      <c r="G188" s="3"/>
      <c r="H188" s="3"/>
    </row>
    <row r="189" spans="1:8" x14ac:dyDescent="0.25">
      <c r="A189" s="3"/>
      <c r="B189" s="3"/>
      <c r="C189" s="3"/>
      <c r="D189" s="3"/>
      <c r="E189" s="3"/>
      <c r="F189" s="3"/>
      <c r="G189" s="3"/>
      <c r="H189" s="3"/>
    </row>
    <row r="190" spans="1:8" x14ac:dyDescent="0.25">
      <c r="A190" s="3"/>
      <c r="B190" s="3"/>
      <c r="C190" s="3"/>
      <c r="D190" s="3"/>
      <c r="E190" s="3"/>
      <c r="F190" s="3"/>
      <c r="G190" s="3"/>
      <c r="H190" s="3"/>
    </row>
    <row r="191" spans="1:8" x14ac:dyDescent="0.25">
      <c r="A191" s="3"/>
      <c r="B191" s="3"/>
      <c r="C191" s="3"/>
      <c r="D191" s="3"/>
      <c r="E191" s="3"/>
      <c r="F191" s="3"/>
      <c r="G191" s="3"/>
      <c r="H191" s="3"/>
    </row>
    <row r="192" spans="1:8" x14ac:dyDescent="0.25">
      <c r="A192" s="3"/>
      <c r="B192" s="3"/>
      <c r="C192" s="3"/>
      <c r="D192" s="3"/>
      <c r="E192" s="3"/>
      <c r="F192" s="3"/>
      <c r="G192" s="3"/>
      <c r="H192" s="3"/>
    </row>
    <row r="193" spans="1:8" x14ac:dyDescent="0.25">
      <c r="A193" s="3"/>
      <c r="B193" s="3"/>
      <c r="C193" s="3"/>
      <c r="D193" s="3"/>
      <c r="E193" s="3"/>
      <c r="F193" s="3"/>
      <c r="G193" s="3"/>
      <c r="H193" s="3"/>
    </row>
    <row r="194" spans="1:8" x14ac:dyDescent="0.25">
      <c r="A194" s="3"/>
      <c r="B194" s="3"/>
      <c r="C194" s="3"/>
      <c r="D194" s="3"/>
      <c r="E194" s="3"/>
      <c r="F194" s="3"/>
      <c r="G194" s="3"/>
      <c r="H194" s="3"/>
    </row>
    <row r="195" spans="1:8" x14ac:dyDescent="0.25">
      <c r="A195" s="3"/>
      <c r="B195" s="3"/>
      <c r="C195" s="3"/>
      <c r="D195" s="3"/>
      <c r="E195" s="3"/>
      <c r="F195" s="3"/>
      <c r="G195" s="3"/>
      <c r="H195" s="3"/>
    </row>
    <row r="196" spans="1:8" x14ac:dyDescent="0.25">
      <c r="A196" s="3"/>
      <c r="B196" s="3"/>
      <c r="C196" s="3"/>
      <c r="D196" s="3"/>
      <c r="E196" s="3"/>
      <c r="F196" s="3"/>
      <c r="G196" s="3"/>
      <c r="H196" s="3"/>
    </row>
    <row r="197" spans="1:8" x14ac:dyDescent="0.25">
      <c r="A197" s="3"/>
      <c r="B197" s="3"/>
      <c r="C197" s="3"/>
      <c r="D197" s="3"/>
      <c r="E197" s="3"/>
      <c r="F197" s="3"/>
      <c r="G197" s="3"/>
      <c r="H197" s="3"/>
    </row>
    <row r="198" spans="1:8" x14ac:dyDescent="0.25">
      <c r="A198" s="3"/>
      <c r="B198" s="3"/>
      <c r="C198" s="3"/>
      <c r="D198" s="3"/>
      <c r="E198" s="3"/>
      <c r="F198" s="3"/>
      <c r="G198" s="3"/>
      <c r="H198" s="3"/>
    </row>
    <row r="199" spans="1:8" x14ac:dyDescent="0.25">
      <c r="A199" s="3"/>
      <c r="B199" s="3"/>
      <c r="C199" s="3"/>
      <c r="D199" s="3"/>
      <c r="E199" s="3"/>
      <c r="F199" s="3"/>
      <c r="G199" s="3"/>
      <c r="H199" s="3"/>
    </row>
    <row r="200" spans="1:8" x14ac:dyDescent="0.25">
      <c r="A200" s="3"/>
      <c r="B200" s="3"/>
      <c r="C200" s="3"/>
      <c r="D200" s="3"/>
      <c r="E200" s="3"/>
      <c r="F200" s="3"/>
      <c r="G200" s="3"/>
      <c r="H200" s="3"/>
    </row>
    <row r="201" spans="1:8" x14ac:dyDescent="0.25">
      <c r="A201" s="3"/>
      <c r="B201" s="3"/>
      <c r="C201" s="3"/>
      <c r="D201" s="3"/>
      <c r="E201" s="3"/>
      <c r="F201" s="3"/>
      <c r="G201" s="3"/>
      <c r="H201" s="3"/>
    </row>
    <row r="202" spans="1:8" x14ac:dyDescent="0.25">
      <c r="A202" s="3"/>
      <c r="B202" s="3"/>
      <c r="C202" s="3"/>
      <c r="D202" s="3"/>
      <c r="E202" s="3"/>
      <c r="F202" s="3"/>
      <c r="G202" s="3"/>
      <c r="H202" s="3"/>
    </row>
    <row r="203" spans="1:8" x14ac:dyDescent="0.25">
      <c r="A203" s="3"/>
      <c r="B203" s="3"/>
      <c r="C203" s="3"/>
      <c r="D203" s="3"/>
      <c r="E203" s="3"/>
      <c r="F203" s="3"/>
      <c r="G203" s="3"/>
      <c r="H203" s="3"/>
    </row>
    <row r="204" spans="1:8" x14ac:dyDescent="0.25">
      <c r="A204" s="3"/>
      <c r="B204" s="3"/>
      <c r="C204" s="3"/>
      <c r="D204" s="3"/>
      <c r="E204" s="3"/>
      <c r="F204" s="3"/>
      <c r="G204" s="3"/>
      <c r="H204" s="3"/>
    </row>
    <row r="205" spans="1:8" x14ac:dyDescent="0.25">
      <c r="A205" s="3"/>
      <c r="B205" s="3"/>
      <c r="C205" s="3"/>
      <c r="D205" s="3"/>
      <c r="E205" s="3"/>
      <c r="F205" s="3"/>
      <c r="G205" s="3"/>
      <c r="H205" s="3"/>
    </row>
    <row r="206" spans="1:8" x14ac:dyDescent="0.25">
      <c r="A206" s="3"/>
      <c r="B206" s="3"/>
      <c r="C206" s="3"/>
      <c r="D206" s="3"/>
      <c r="E206" s="3"/>
      <c r="F206" s="3"/>
      <c r="G206" s="3"/>
      <c r="H206" s="3"/>
    </row>
    <row r="207" spans="1:8" x14ac:dyDescent="0.25">
      <c r="A207" s="3"/>
      <c r="B207" s="3"/>
      <c r="C207" s="3"/>
      <c r="D207" s="3"/>
      <c r="E207" s="3"/>
      <c r="F207" s="3"/>
      <c r="G207" s="3"/>
      <c r="H207" s="3"/>
    </row>
    <row r="208" spans="1:8" x14ac:dyDescent="0.25">
      <c r="A208" s="3"/>
      <c r="B208" s="3"/>
      <c r="C208" s="3"/>
      <c r="D208" s="3"/>
      <c r="E208" s="3"/>
      <c r="F208" s="3"/>
      <c r="G208" s="3"/>
      <c r="H208" s="3"/>
    </row>
    <row r="209" spans="1:8" x14ac:dyDescent="0.25">
      <c r="A209" s="3"/>
      <c r="B209" s="3"/>
      <c r="C209" s="3"/>
      <c r="D209" s="3"/>
      <c r="E209" s="3"/>
      <c r="F209" s="3"/>
      <c r="G209" s="3"/>
      <c r="H209" s="3"/>
    </row>
    <row r="210" spans="1:8" x14ac:dyDescent="0.25">
      <c r="A210" s="3"/>
      <c r="B210" s="3"/>
      <c r="C210" s="3"/>
      <c r="D210" s="3"/>
      <c r="E210" s="3"/>
      <c r="F210" s="3"/>
      <c r="G210" s="3"/>
      <c r="H210" s="3"/>
    </row>
    <row r="211" spans="1:8" x14ac:dyDescent="0.25">
      <c r="A211" s="3"/>
      <c r="B211" s="3"/>
      <c r="C211" s="3"/>
      <c r="D211" s="3"/>
      <c r="E211" s="3"/>
      <c r="F211" s="3"/>
      <c r="G211" s="3"/>
      <c r="H211" s="3"/>
    </row>
    <row r="212" spans="1:8" x14ac:dyDescent="0.25">
      <c r="A212" s="3"/>
      <c r="B212" s="3"/>
      <c r="C212" s="3"/>
      <c r="D212" s="3"/>
      <c r="E212" s="3"/>
      <c r="F212" s="3"/>
      <c r="G212" s="3"/>
      <c r="H212" s="3"/>
    </row>
    <row r="213" spans="1:8" x14ac:dyDescent="0.25">
      <c r="A213" s="3"/>
      <c r="B213" s="3"/>
      <c r="C213" s="3"/>
      <c r="D213" s="3"/>
      <c r="E213" s="3"/>
      <c r="F213" s="3"/>
      <c r="G213" s="3"/>
      <c r="H213" s="3"/>
    </row>
    <row r="214" spans="1:8" x14ac:dyDescent="0.25">
      <c r="A214" s="3"/>
      <c r="B214" s="3"/>
      <c r="C214" s="3"/>
      <c r="D214" s="3"/>
      <c r="E214" s="3"/>
      <c r="F214" s="3"/>
      <c r="G214" s="3"/>
      <c r="H214" s="3"/>
    </row>
    <row r="215" spans="1:8" x14ac:dyDescent="0.25">
      <c r="A215" s="3"/>
      <c r="B215" s="3"/>
      <c r="C215" s="3"/>
      <c r="D215" s="3"/>
      <c r="E215" s="3"/>
      <c r="F215" s="3"/>
      <c r="G215" s="3"/>
      <c r="H215" s="3"/>
    </row>
    <row r="216" spans="1:8" x14ac:dyDescent="0.25">
      <c r="A216" s="3"/>
      <c r="B216" s="3"/>
      <c r="C216" s="3"/>
      <c r="D216" s="3"/>
      <c r="E216" s="3"/>
      <c r="F216" s="3"/>
      <c r="G216" s="3"/>
      <c r="H216" s="3"/>
    </row>
    <row r="217" spans="1:8" x14ac:dyDescent="0.25">
      <c r="A217" s="3"/>
      <c r="B217" s="3"/>
      <c r="C217" s="3"/>
      <c r="D217" s="3"/>
      <c r="E217" s="3"/>
      <c r="F217" s="3"/>
      <c r="G217" s="3"/>
      <c r="H217" s="3"/>
    </row>
    <row r="218" spans="1:8" x14ac:dyDescent="0.25">
      <c r="A218" s="3"/>
      <c r="B218" s="3"/>
      <c r="C218" s="3"/>
      <c r="D218" s="3"/>
      <c r="E218" s="3"/>
      <c r="F218" s="3"/>
      <c r="G218" s="3"/>
      <c r="H218" s="3"/>
    </row>
    <row r="219" spans="1:8" x14ac:dyDescent="0.25">
      <c r="A219" s="3"/>
      <c r="B219" s="3"/>
      <c r="C219" s="3"/>
      <c r="D219" s="3"/>
      <c r="E219" s="3"/>
      <c r="F219" s="3"/>
      <c r="G219" s="3"/>
      <c r="H219" s="3"/>
    </row>
    <row r="220" spans="1:8" x14ac:dyDescent="0.25">
      <c r="A220" s="3"/>
      <c r="B220" s="3"/>
      <c r="C220" s="3"/>
      <c r="D220" s="3"/>
      <c r="E220" s="3"/>
      <c r="F220" s="3"/>
      <c r="G220" s="3"/>
      <c r="H220" s="3"/>
    </row>
    <row r="221" spans="1:8" x14ac:dyDescent="0.25">
      <c r="A221" s="3"/>
      <c r="B221" s="3"/>
      <c r="C221" s="3"/>
      <c r="D221" s="3"/>
      <c r="E221" s="3"/>
      <c r="F221" s="3"/>
      <c r="G221" s="3"/>
      <c r="H221" s="3"/>
    </row>
    <row r="222" spans="1:8" x14ac:dyDescent="0.25">
      <c r="A222" s="3"/>
      <c r="B222" s="3"/>
      <c r="C222" s="3"/>
      <c r="D222" s="3"/>
      <c r="E222" s="3"/>
      <c r="F222" s="3"/>
      <c r="G222" s="3"/>
      <c r="H222" s="3"/>
    </row>
    <row r="223" spans="1:8" x14ac:dyDescent="0.25">
      <c r="A223" s="3"/>
      <c r="B223" s="3"/>
      <c r="C223" s="3"/>
      <c r="D223" s="3"/>
      <c r="E223" s="3"/>
      <c r="F223" s="3"/>
      <c r="G223" s="3"/>
      <c r="H223" s="3"/>
    </row>
    <row r="224" spans="1:8" x14ac:dyDescent="0.25">
      <c r="A224" s="3"/>
      <c r="B224" s="3"/>
      <c r="C224" s="3"/>
      <c r="D224" s="3"/>
      <c r="E224" s="3"/>
      <c r="F224" s="3"/>
      <c r="G224" s="3"/>
      <c r="H224" s="3"/>
    </row>
    <row r="225" spans="1:8" x14ac:dyDescent="0.25">
      <c r="A225" s="3"/>
      <c r="B225" s="3"/>
      <c r="C225" s="3"/>
      <c r="D225" s="3"/>
      <c r="E225" s="3"/>
      <c r="F225" s="3"/>
      <c r="G225" s="3"/>
      <c r="H225" s="3"/>
    </row>
  </sheetData>
  <sheetProtection password="DBAD" sheet="1" objects="1" scenarios="1" insertRows="0"/>
  <mergeCells count="50">
    <mergeCell ref="B19:C19"/>
    <mergeCell ref="B10:C10"/>
    <mergeCell ref="B20:C20"/>
    <mergeCell ref="B15:C15"/>
    <mergeCell ref="D7:E7"/>
    <mergeCell ref="B8:C8"/>
    <mergeCell ref="B9:C9"/>
    <mergeCell ref="B18:C18"/>
    <mergeCell ref="D16:E16"/>
    <mergeCell ref="D17:E17"/>
    <mergeCell ref="D8:E8"/>
    <mergeCell ref="D9:E9"/>
    <mergeCell ref="D10:E10"/>
    <mergeCell ref="D11:E11"/>
    <mergeCell ref="D12:E12"/>
    <mergeCell ref="B35:H36"/>
    <mergeCell ref="B23:C23"/>
    <mergeCell ref="B24:C24"/>
    <mergeCell ref="B25:C25"/>
    <mergeCell ref="B26:C26"/>
    <mergeCell ref="B28:H30"/>
    <mergeCell ref="D26:E26"/>
    <mergeCell ref="D23:E23"/>
    <mergeCell ref="D24:E24"/>
    <mergeCell ref="D25:E25"/>
    <mergeCell ref="B21:C21"/>
    <mergeCell ref="B22:C22"/>
    <mergeCell ref="B1:G1"/>
    <mergeCell ref="B2:H2"/>
    <mergeCell ref="B4:C5"/>
    <mergeCell ref="D4:E5"/>
    <mergeCell ref="F4:G4"/>
    <mergeCell ref="H4:H5"/>
    <mergeCell ref="D19:E19"/>
    <mergeCell ref="D20:E20"/>
    <mergeCell ref="D21:E21"/>
    <mergeCell ref="D22:E22"/>
    <mergeCell ref="D18:E18"/>
    <mergeCell ref="B6:C6"/>
    <mergeCell ref="B16:C16"/>
    <mergeCell ref="B17:C17"/>
    <mergeCell ref="D6:E6"/>
    <mergeCell ref="B7:C7"/>
    <mergeCell ref="D13:E13"/>
    <mergeCell ref="D14:E14"/>
    <mergeCell ref="D15:E15"/>
    <mergeCell ref="B11:C11"/>
    <mergeCell ref="B12:C12"/>
    <mergeCell ref="B13:C13"/>
    <mergeCell ref="B14:C14"/>
  </mergeCells>
  <pageMargins left="0.7" right="0.7" top="0.75" bottom="0.75" header="0.3" footer="0.3"/>
  <pageSetup scale="9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W27"/>
  <sheetViews>
    <sheetView workbookViewId="0">
      <selection activeCell="B1" sqref="B1:H1"/>
    </sheetView>
  </sheetViews>
  <sheetFormatPr defaultRowHeight="15" x14ac:dyDescent="0.25"/>
  <cols>
    <col min="1" max="1" width="2.85546875" style="371" customWidth="1"/>
    <col min="2" max="3" width="25.7109375" style="371" customWidth="1"/>
    <col min="4" max="4" width="11.85546875" style="371" customWidth="1"/>
    <col min="5" max="5" width="9.85546875" style="371" customWidth="1"/>
    <col min="6" max="7" width="14.5703125" style="371" customWidth="1"/>
    <col min="8" max="8" width="8.7109375" style="371" customWidth="1"/>
    <col min="9" max="9" width="16.28515625" style="371" customWidth="1"/>
    <col min="10" max="10" width="2.85546875" style="371" customWidth="1"/>
    <col min="11" max="20" width="9.140625" style="371"/>
    <col min="21" max="21" width="16.85546875" style="371" customWidth="1"/>
    <col min="22" max="22" width="9.140625" style="371"/>
    <col min="23" max="23" width="10.85546875" style="371" customWidth="1"/>
    <col min="24" max="16384" width="9.140625" style="371"/>
  </cols>
  <sheetData>
    <row r="1" spans="2:23" ht="20.25" x14ac:dyDescent="0.25">
      <c r="B1" s="829" t="s">
        <v>446</v>
      </c>
      <c r="C1" s="829"/>
      <c r="D1" s="829"/>
      <c r="E1" s="829"/>
      <c r="F1" s="829"/>
      <c r="G1" s="829"/>
      <c r="H1" s="829"/>
      <c r="I1" s="404" t="s">
        <v>172</v>
      </c>
    </row>
    <row r="2" spans="2:23" x14ac:dyDescent="0.25">
      <c r="B2" s="830" t="s">
        <v>720</v>
      </c>
      <c r="C2" s="830"/>
      <c r="D2" s="830"/>
      <c r="E2" s="830"/>
      <c r="F2" s="830"/>
      <c r="G2" s="830"/>
      <c r="H2" s="830"/>
      <c r="I2" s="830"/>
      <c r="J2" s="405"/>
      <c r="K2" s="405"/>
    </row>
    <row r="3" spans="2:23" x14ac:dyDescent="0.25">
      <c r="B3" s="404"/>
      <c r="C3" s="406"/>
      <c r="D3" s="406"/>
      <c r="E3" s="406"/>
      <c r="F3" s="406"/>
      <c r="G3" s="406"/>
      <c r="H3" s="406"/>
      <c r="I3" s="406"/>
      <c r="J3" s="405"/>
      <c r="K3" s="405"/>
    </row>
    <row r="4" spans="2:23" x14ac:dyDescent="0.25">
      <c r="B4" s="831" t="s">
        <v>721</v>
      </c>
      <c r="C4" s="831" t="s">
        <v>722</v>
      </c>
      <c r="D4" s="832" t="s">
        <v>450</v>
      </c>
      <c r="E4" s="832"/>
      <c r="F4" s="832"/>
      <c r="G4" s="832"/>
      <c r="H4" s="832"/>
      <c r="I4" s="831" t="s">
        <v>451</v>
      </c>
      <c r="J4" s="405"/>
      <c r="K4" s="405"/>
    </row>
    <row r="5" spans="2:23" x14ac:dyDescent="0.25">
      <c r="B5" s="831"/>
      <c r="C5" s="831"/>
      <c r="D5" s="407" t="s">
        <v>723</v>
      </c>
      <c r="E5" s="407" t="s">
        <v>724</v>
      </c>
      <c r="F5" s="407" t="s">
        <v>638</v>
      </c>
      <c r="G5" s="407" t="s">
        <v>637</v>
      </c>
      <c r="H5" s="407" t="s">
        <v>725</v>
      </c>
      <c r="I5" s="831"/>
      <c r="J5" s="405"/>
      <c r="K5" s="405"/>
    </row>
    <row r="6" spans="2:23" x14ac:dyDescent="0.25">
      <c r="B6" s="408"/>
      <c r="C6" s="408"/>
      <c r="D6" s="408"/>
      <c r="E6" s="409"/>
      <c r="F6" s="410"/>
      <c r="G6" s="410"/>
      <c r="H6" s="410"/>
      <c r="I6" s="411">
        <f>ROUND(+E6*F6*G6*H6,2)</f>
        <v>0</v>
      </c>
      <c r="J6" s="412"/>
      <c r="K6" s="412"/>
    </row>
    <row r="7" spans="2:23" x14ac:dyDescent="0.25">
      <c r="B7" s="408"/>
      <c r="C7" s="408"/>
      <c r="D7" s="408"/>
      <c r="E7" s="409"/>
      <c r="F7" s="410"/>
      <c r="G7" s="410"/>
      <c r="H7" s="410"/>
      <c r="I7" s="411">
        <f>ROUND(+E7*F7*G7*H7,2)</f>
        <v>0</v>
      </c>
      <c r="K7" s="412"/>
    </row>
    <row r="8" spans="2:23" ht="17.25" x14ac:dyDescent="0.4">
      <c r="B8" s="408"/>
      <c r="C8" s="408"/>
      <c r="D8" s="408"/>
      <c r="E8" s="413"/>
      <c r="F8" s="410"/>
      <c r="G8" s="410"/>
      <c r="H8" s="410"/>
      <c r="I8" s="414">
        <f>ROUND(+E8*F8*G8*H8,2)</f>
        <v>0</v>
      </c>
      <c r="K8" s="412"/>
    </row>
    <row r="9" spans="2:23" x14ac:dyDescent="0.25">
      <c r="B9" s="404"/>
      <c r="C9" s="404"/>
      <c r="D9" s="404"/>
      <c r="E9" s="415"/>
      <c r="F9" s="404"/>
      <c r="G9" s="416"/>
      <c r="H9" s="416" t="s">
        <v>457</v>
      </c>
      <c r="I9" s="411">
        <f>ROUND(SUM(I6:I8),2)</f>
        <v>0</v>
      </c>
      <c r="K9" s="417" t="s">
        <v>726</v>
      </c>
      <c r="P9" s="418"/>
      <c r="Q9" s="412"/>
      <c r="R9" s="412"/>
      <c r="S9" s="412"/>
      <c r="T9" s="412"/>
      <c r="U9" s="412"/>
      <c r="V9" s="412"/>
      <c r="W9" s="412"/>
    </row>
    <row r="10" spans="2:23" x14ac:dyDescent="0.25">
      <c r="B10" s="404"/>
      <c r="C10" s="404"/>
      <c r="D10" s="404"/>
      <c r="E10" s="415"/>
      <c r="F10" s="404"/>
      <c r="G10" s="404"/>
      <c r="H10" s="404"/>
      <c r="I10" s="419"/>
      <c r="K10" s="412"/>
      <c r="P10" s="823"/>
      <c r="Q10" s="823"/>
      <c r="R10" s="418"/>
      <c r="S10" s="418"/>
      <c r="T10" s="823"/>
      <c r="U10" s="823"/>
      <c r="V10" s="412"/>
      <c r="W10" s="418"/>
    </row>
    <row r="11" spans="2:23" ht="17.25" x14ac:dyDescent="0.4">
      <c r="B11" s="404"/>
      <c r="C11" s="404"/>
      <c r="D11" s="408"/>
      <c r="E11" s="413"/>
      <c r="F11" s="410"/>
      <c r="G11" s="410"/>
      <c r="H11" s="410"/>
      <c r="I11" s="414">
        <f>ROUND(+E11*F11*G11*H11,2)</f>
        <v>0</v>
      </c>
      <c r="K11" s="412"/>
      <c r="P11" s="824"/>
      <c r="Q11" s="825"/>
      <c r="R11" s="420"/>
      <c r="S11" s="420"/>
      <c r="T11" s="826"/>
      <c r="U11" s="826"/>
      <c r="V11" s="412"/>
      <c r="W11" s="421"/>
    </row>
    <row r="12" spans="2:23" x14ac:dyDescent="0.25">
      <c r="B12" s="404"/>
      <c r="C12" s="404"/>
      <c r="D12" s="404"/>
      <c r="E12" s="415"/>
      <c r="F12" s="404"/>
      <c r="G12" s="422"/>
      <c r="H12" s="423" t="s">
        <v>584</v>
      </c>
      <c r="I12" s="411">
        <f>ROUND(SUM(I11),2)</f>
        <v>0</v>
      </c>
      <c r="K12" s="417" t="s">
        <v>727</v>
      </c>
      <c r="P12" s="424"/>
      <c r="Q12" s="424"/>
      <c r="R12" s="425"/>
      <c r="S12" s="420"/>
      <c r="T12" s="827"/>
      <c r="U12" s="827"/>
      <c r="V12" s="412"/>
      <c r="W12" s="421"/>
    </row>
    <row r="13" spans="2:23" x14ac:dyDescent="0.25">
      <c r="B13" s="404"/>
      <c r="C13" s="404"/>
      <c r="D13" s="404"/>
      <c r="E13" s="415"/>
      <c r="F13" s="404"/>
      <c r="G13" s="404"/>
      <c r="H13" s="404"/>
      <c r="I13" s="415"/>
    </row>
    <row r="14" spans="2:23" x14ac:dyDescent="0.25">
      <c r="B14" s="340" t="s">
        <v>728</v>
      </c>
      <c r="C14" s="426"/>
      <c r="D14" s="426"/>
      <c r="E14" s="426"/>
      <c r="F14" s="426"/>
      <c r="G14" s="426"/>
      <c r="H14" s="426"/>
      <c r="I14" s="427"/>
      <c r="K14" s="417" t="s">
        <v>462</v>
      </c>
    </row>
    <row r="15" spans="2:23" x14ac:dyDescent="0.25">
      <c r="B15" s="428"/>
      <c r="C15" s="429"/>
      <c r="D15" s="429"/>
      <c r="E15" s="429"/>
      <c r="F15" s="429"/>
      <c r="G15" s="429"/>
      <c r="H15" s="429"/>
      <c r="I15" s="430"/>
      <c r="K15" s="355"/>
    </row>
    <row r="16" spans="2:23" x14ac:dyDescent="0.25">
      <c r="B16" s="431"/>
      <c r="C16" s="432"/>
      <c r="D16" s="432"/>
      <c r="E16" s="432"/>
      <c r="F16" s="432"/>
      <c r="G16" s="432"/>
      <c r="H16" s="432"/>
      <c r="I16" s="433"/>
      <c r="K16" s="355"/>
    </row>
    <row r="17" spans="2:11" x14ac:dyDescent="0.25">
      <c r="B17" s="431"/>
      <c r="C17" s="432"/>
      <c r="D17" s="432"/>
      <c r="E17" s="432"/>
      <c r="F17" s="432"/>
      <c r="G17" s="432"/>
      <c r="H17" s="432"/>
      <c r="I17" s="434"/>
      <c r="K17" s="355"/>
    </row>
    <row r="18" spans="2:11" x14ac:dyDescent="0.25">
      <c r="B18" s="431"/>
      <c r="C18" s="432"/>
      <c r="D18" s="432"/>
      <c r="E18" s="432"/>
      <c r="F18" s="432"/>
      <c r="G18" s="432"/>
      <c r="H18" s="435"/>
      <c r="I18" s="436"/>
      <c r="K18" s="355"/>
    </row>
    <row r="19" spans="2:11" x14ac:dyDescent="0.25">
      <c r="B19" s="437"/>
      <c r="C19" s="438"/>
      <c r="D19" s="438"/>
      <c r="E19" s="438"/>
      <c r="F19" s="439"/>
      <c r="G19" s="341"/>
      <c r="H19" s="342" t="s">
        <v>457</v>
      </c>
      <c r="I19" s="440">
        <f>+I9</f>
        <v>0</v>
      </c>
      <c r="K19" s="417" t="s">
        <v>729</v>
      </c>
    </row>
    <row r="20" spans="2:11" x14ac:dyDescent="0.25">
      <c r="B20" s="404"/>
      <c r="C20" s="404"/>
      <c r="D20" s="404"/>
      <c r="E20" s="404"/>
      <c r="F20" s="404"/>
      <c r="G20" s="404"/>
      <c r="H20" s="404"/>
      <c r="I20" s="404"/>
    </row>
    <row r="21" spans="2:11" x14ac:dyDescent="0.25">
      <c r="B21" s="404"/>
      <c r="C21" s="404"/>
      <c r="D21" s="404"/>
      <c r="E21" s="404"/>
      <c r="F21" s="404"/>
      <c r="G21" s="404"/>
      <c r="H21" s="404"/>
      <c r="I21" s="404"/>
    </row>
    <row r="22" spans="2:11" x14ac:dyDescent="0.25">
      <c r="B22" s="340" t="s">
        <v>730</v>
      </c>
      <c r="C22" s="343"/>
      <c r="D22" s="344"/>
      <c r="E22" s="344"/>
      <c r="F22" s="344"/>
      <c r="G22" s="344"/>
      <c r="H22" s="344"/>
      <c r="I22" s="441"/>
      <c r="K22" s="417" t="s">
        <v>462</v>
      </c>
    </row>
    <row r="23" spans="2:11" x14ac:dyDescent="0.25">
      <c r="B23" s="442"/>
      <c r="C23" s="443"/>
      <c r="D23" s="443"/>
      <c r="E23" s="443"/>
      <c r="F23" s="443"/>
      <c r="G23" s="443"/>
      <c r="H23" s="443"/>
      <c r="I23" s="434"/>
    </row>
    <row r="24" spans="2:11" x14ac:dyDescent="0.25">
      <c r="B24" s="442"/>
      <c r="C24" s="443"/>
      <c r="D24" s="443"/>
      <c r="E24" s="443"/>
      <c r="F24" s="443"/>
      <c r="G24" s="443"/>
      <c r="H24" s="423"/>
      <c r="I24" s="436"/>
    </row>
    <row r="25" spans="2:11" x14ac:dyDescent="0.25">
      <c r="B25" s="345"/>
      <c r="C25" s="346"/>
      <c r="D25" s="346"/>
      <c r="E25" s="346"/>
      <c r="F25" s="439"/>
      <c r="G25" s="342"/>
      <c r="H25" s="342" t="s">
        <v>584</v>
      </c>
      <c r="I25" s="440">
        <f>+I12</f>
        <v>0</v>
      </c>
      <c r="K25" s="417" t="s">
        <v>731</v>
      </c>
    </row>
    <row r="26" spans="2:11" x14ac:dyDescent="0.25">
      <c r="B26" s="443"/>
      <c r="C26" s="443"/>
      <c r="D26" s="443"/>
      <c r="E26" s="443"/>
      <c r="F26" s="404"/>
      <c r="G26" s="444"/>
      <c r="H26" s="444"/>
      <c r="I26" s="445"/>
      <c r="K26" s="417"/>
    </row>
    <row r="27" spans="2:11" x14ac:dyDescent="0.25">
      <c r="B27" s="404"/>
      <c r="C27" s="404"/>
      <c r="D27" s="404"/>
      <c r="E27" s="404"/>
      <c r="F27" s="404"/>
      <c r="G27" s="828" t="s">
        <v>732</v>
      </c>
      <c r="H27" s="828"/>
      <c r="I27" s="411">
        <f>I19+I25</f>
        <v>0</v>
      </c>
      <c r="K27" s="446" t="s">
        <v>733</v>
      </c>
    </row>
  </sheetData>
  <sheetProtection password="DBAD" sheet="1" objects="1" scenarios="1"/>
  <mergeCells count="12">
    <mergeCell ref="G27:H27"/>
    <mergeCell ref="B1:H1"/>
    <mergeCell ref="B2:I2"/>
    <mergeCell ref="B4:B5"/>
    <mergeCell ref="C4:C5"/>
    <mergeCell ref="D4:H4"/>
    <mergeCell ref="I4:I5"/>
    <mergeCell ref="P10:Q10"/>
    <mergeCell ref="T10:U10"/>
    <mergeCell ref="P11:Q11"/>
    <mergeCell ref="T11:U11"/>
    <mergeCell ref="T12:U12"/>
  </mergeCells>
  <pageMargins left="0.7" right="0.7" top="0.75" bottom="0.75" header="0.3" footer="0.3"/>
  <pageSetup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8"/>
  <sheetViews>
    <sheetView zoomScaleNormal="100" workbookViewId="0">
      <selection activeCell="B1" sqref="B1:P1"/>
    </sheetView>
  </sheetViews>
  <sheetFormatPr defaultColWidth="9.140625" defaultRowHeight="15" x14ac:dyDescent="0.25"/>
  <cols>
    <col min="1" max="1" width="1.42578125" style="371" customWidth="1"/>
    <col min="2" max="13" width="9.42578125" style="371" customWidth="1"/>
    <col min="14" max="14" width="14.28515625" style="371" customWidth="1"/>
    <col min="15" max="15" width="2.7109375" style="371" customWidth="1"/>
    <col min="16" max="16" width="2.140625" style="371" customWidth="1"/>
    <col min="17" max="16384" width="9.140625" style="371"/>
  </cols>
  <sheetData>
    <row r="1" spans="2:16" ht="20.25" x14ac:dyDescent="0.25">
      <c r="B1" s="652" t="s">
        <v>60</v>
      </c>
      <c r="C1" s="652"/>
      <c r="D1" s="652"/>
      <c r="E1" s="652"/>
      <c r="F1" s="652"/>
      <c r="G1" s="652"/>
      <c r="H1" s="652"/>
      <c r="I1" s="652"/>
      <c r="J1" s="652"/>
      <c r="K1" s="652"/>
      <c r="L1" s="652"/>
      <c r="M1" s="652"/>
      <c r="N1" s="652"/>
      <c r="O1" s="652"/>
      <c r="P1" s="652"/>
    </row>
    <row r="2" spans="2:16" ht="8.25" customHeight="1" x14ac:dyDescent="0.25">
      <c r="B2" s="356"/>
      <c r="C2" s="357"/>
      <c r="D2" s="357"/>
      <c r="E2" s="357"/>
      <c r="F2" s="357"/>
      <c r="G2" s="357"/>
      <c r="H2" s="357"/>
      <c r="I2" s="357"/>
      <c r="J2" s="357"/>
      <c r="K2" s="357"/>
      <c r="L2" s="357"/>
      <c r="M2" s="357"/>
      <c r="N2" s="357"/>
      <c r="O2" s="357"/>
      <c r="P2" s="357"/>
    </row>
    <row r="3" spans="2:16" ht="22.5" customHeight="1" x14ac:dyDescent="0.25">
      <c r="B3" s="656" t="s">
        <v>61</v>
      </c>
      <c r="C3" s="649"/>
      <c r="D3" s="649"/>
      <c r="E3" s="649"/>
      <c r="F3" s="649"/>
      <c r="G3" s="649"/>
      <c r="H3" s="649"/>
      <c r="I3" s="649"/>
      <c r="J3" s="649"/>
      <c r="K3" s="649"/>
      <c r="L3" s="649"/>
      <c r="M3" s="649"/>
      <c r="N3" s="649"/>
      <c r="O3" s="649"/>
      <c r="P3" s="649"/>
    </row>
    <row r="4" spans="2:16" ht="54" customHeight="1" x14ac:dyDescent="0.25">
      <c r="B4" s="645" t="s">
        <v>826</v>
      </c>
      <c r="C4" s="645"/>
      <c r="D4" s="645"/>
      <c r="E4" s="645"/>
      <c r="F4" s="645"/>
      <c r="G4" s="645"/>
      <c r="H4" s="645"/>
      <c r="I4" s="645"/>
      <c r="J4" s="645"/>
      <c r="K4" s="645"/>
      <c r="L4" s="645"/>
      <c r="M4" s="645"/>
      <c r="N4" s="645"/>
      <c r="O4" s="645"/>
      <c r="P4" s="645"/>
    </row>
    <row r="5" spans="2:16" ht="10.5" customHeight="1" x14ac:dyDescent="0.25">
      <c r="B5" s="372"/>
      <c r="C5" s="373"/>
      <c r="D5" s="373"/>
      <c r="E5" s="373"/>
      <c r="F5" s="373"/>
      <c r="G5" s="373"/>
      <c r="H5" s="373"/>
      <c r="I5" s="373"/>
      <c r="J5" s="373"/>
      <c r="K5" s="373"/>
      <c r="L5" s="373"/>
      <c r="M5" s="373"/>
      <c r="N5" s="373"/>
      <c r="O5" s="373"/>
      <c r="P5" s="373"/>
    </row>
    <row r="6" spans="2:16" ht="15" customHeight="1" x14ac:dyDescent="0.25">
      <c r="B6" s="374" t="s">
        <v>62</v>
      </c>
      <c r="C6" s="375"/>
      <c r="D6" s="375"/>
      <c r="E6" s="375"/>
      <c r="F6" s="375"/>
      <c r="G6" s="375"/>
      <c r="H6" s="375"/>
      <c r="I6" s="375"/>
      <c r="J6" s="375"/>
      <c r="K6" s="375"/>
      <c r="L6" s="375"/>
      <c r="M6" s="375"/>
      <c r="N6" s="375"/>
      <c r="O6" s="375"/>
      <c r="P6" s="373"/>
    </row>
    <row r="7" spans="2:16" ht="15" customHeight="1" x14ac:dyDescent="0.25">
      <c r="B7" s="375"/>
      <c r="C7" s="374" t="s">
        <v>63</v>
      </c>
      <c r="D7" s="375"/>
      <c r="E7" s="375"/>
      <c r="F7" s="375"/>
      <c r="G7" s="375"/>
      <c r="H7" s="375"/>
      <c r="I7" s="375"/>
      <c r="J7" s="375"/>
      <c r="K7" s="375"/>
      <c r="L7" s="375"/>
      <c r="M7" s="375"/>
      <c r="N7" s="375"/>
      <c r="O7" s="375"/>
      <c r="P7" s="373"/>
    </row>
    <row r="8" spans="2:16" ht="10.5" customHeight="1" x14ac:dyDescent="0.25">
      <c r="B8" s="375"/>
      <c r="C8" s="375"/>
      <c r="D8" s="375"/>
      <c r="E8" s="375"/>
      <c r="F8" s="375"/>
      <c r="G8" s="375"/>
      <c r="H8" s="375"/>
      <c r="I8" s="375"/>
      <c r="J8" s="375"/>
      <c r="K8" s="375"/>
      <c r="L8" s="375"/>
      <c r="M8" s="375"/>
      <c r="N8" s="375"/>
      <c r="O8" s="375"/>
      <c r="P8" s="373"/>
    </row>
    <row r="9" spans="2:16" ht="15" customHeight="1" x14ac:dyDescent="0.25">
      <c r="B9" s="375"/>
      <c r="C9" s="374" t="s">
        <v>827</v>
      </c>
      <c r="D9" s="375"/>
      <c r="E9" s="375"/>
      <c r="F9" s="375"/>
      <c r="G9" s="375"/>
      <c r="H9" s="375"/>
      <c r="I9" s="375"/>
      <c r="J9" s="375"/>
      <c r="K9" s="375"/>
      <c r="L9" s="375"/>
      <c r="M9" s="375"/>
      <c r="N9" s="375"/>
      <c r="O9" s="375"/>
      <c r="P9" s="373"/>
    </row>
    <row r="10" spans="2:16" ht="10.5" customHeight="1" x14ac:dyDescent="0.25">
      <c r="B10" s="375"/>
      <c r="C10" s="375"/>
      <c r="D10" s="375"/>
      <c r="E10" s="375"/>
      <c r="F10" s="375"/>
      <c r="G10" s="375"/>
      <c r="H10" s="375"/>
      <c r="I10" s="375"/>
      <c r="J10" s="375"/>
      <c r="K10" s="375"/>
      <c r="L10" s="375"/>
      <c r="M10" s="375"/>
      <c r="N10" s="375"/>
      <c r="O10" s="375"/>
      <c r="P10" s="373"/>
    </row>
    <row r="11" spans="2:16" ht="27" customHeight="1" x14ac:dyDescent="0.25">
      <c r="B11" s="375"/>
      <c r="C11" s="657" t="s">
        <v>64</v>
      </c>
      <c r="D11" s="657"/>
      <c r="E11" s="657"/>
      <c r="F11" s="657"/>
      <c r="G11" s="657"/>
      <c r="H11" s="657"/>
      <c r="I11" s="657"/>
      <c r="J11" s="657"/>
      <c r="K11" s="657"/>
      <c r="L11" s="657"/>
      <c r="M11" s="657"/>
      <c r="N11" s="657"/>
      <c r="O11" s="657"/>
      <c r="P11" s="657"/>
    </row>
    <row r="12" spans="2:16" ht="10.5" customHeight="1" x14ac:dyDescent="0.25">
      <c r="B12" s="357"/>
      <c r="C12" s="376"/>
      <c r="D12" s="376"/>
      <c r="E12" s="376"/>
      <c r="F12" s="376"/>
      <c r="G12" s="376"/>
      <c r="H12" s="376"/>
      <c r="I12" s="376"/>
      <c r="J12" s="376"/>
      <c r="K12" s="376"/>
      <c r="L12" s="376"/>
      <c r="M12" s="376"/>
      <c r="N12" s="376"/>
      <c r="O12" s="376"/>
      <c r="P12" s="373"/>
    </row>
    <row r="13" spans="2:16" ht="15" customHeight="1" x14ac:dyDescent="0.25">
      <c r="B13" s="357"/>
      <c r="C13" s="374" t="s">
        <v>799</v>
      </c>
      <c r="D13" s="376"/>
      <c r="E13" s="376"/>
      <c r="F13" s="376"/>
      <c r="G13" s="376"/>
      <c r="H13" s="376"/>
      <c r="I13" s="376"/>
      <c r="J13" s="376"/>
      <c r="K13" s="376"/>
      <c r="L13" s="376"/>
      <c r="M13" s="376"/>
      <c r="N13" s="376"/>
      <c r="O13" s="376"/>
      <c r="P13" s="373"/>
    </row>
    <row r="14" spans="2:16" ht="10.5" customHeight="1" x14ac:dyDescent="0.25">
      <c r="B14" s="372"/>
      <c r="C14" s="373"/>
      <c r="D14" s="373"/>
      <c r="E14" s="373"/>
      <c r="F14" s="373"/>
      <c r="G14" s="373"/>
      <c r="H14" s="373"/>
      <c r="I14" s="373"/>
      <c r="J14" s="373"/>
      <c r="K14" s="373"/>
      <c r="L14" s="373"/>
      <c r="M14" s="373"/>
      <c r="N14" s="373"/>
      <c r="O14" s="373"/>
      <c r="P14" s="373"/>
    </row>
    <row r="15" spans="2:16" ht="15" customHeight="1" x14ac:dyDescent="0.25">
      <c r="B15" s="372"/>
      <c r="C15" s="657" t="s">
        <v>820</v>
      </c>
      <c r="D15" s="657"/>
      <c r="E15" s="657"/>
      <c r="F15" s="657"/>
      <c r="G15" s="657"/>
      <c r="H15" s="657"/>
      <c r="I15" s="657"/>
      <c r="J15" s="657"/>
      <c r="K15" s="657"/>
      <c r="L15" s="657"/>
      <c r="M15" s="657"/>
      <c r="N15" s="657"/>
      <c r="O15" s="657"/>
      <c r="P15" s="657"/>
    </row>
    <row r="16" spans="2:16" ht="15" customHeight="1" x14ac:dyDescent="0.25">
      <c r="B16" s="564"/>
      <c r="C16" s="657"/>
      <c r="D16" s="657"/>
      <c r="E16" s="657"/>
      <c r="F16" s="657"/>
      <c r="G16" s="657"/>
      <c r="H16" s="657"/>
      <c r="I16" s="657"/>
      <c r="J16" s="657"/>
      <c r="K16" s="657"/>
      <c r="L16" s="657"/>
      <c r="M16" s="657"/>
      <c r="N16" s="657"/>
      <c r="O16" s="657"/>
      <c r="P16" s="657"/>
    </row>
    <row r="17" spans="2:16" ht="10.5" customHeight="1" x14ac:dyDescent="0.25">
      <c r="B17" s="564"/>
      <c r="C17" s="657"/>
      <c r="D17" s="657"/>
      <c r="E17" s="657"/>
      <c r="F17" s="657"/>
      <c r="G17" s="657"/>
      <c r="H17" s="657"/>
      <c r="I17" s="657"/>
      <c r="J17" s="657"/>
      <c r="K17" s="657"/>
      <c r="L17" s="657"/>
      <c r="M17" s="657"/>
      <c r="N17" s="657"/>
      <c r="O17" s="657"/>
      <c r="P17" s="657"/>
    </row>
    <row r="18" spans="2:16" ht="10.5" customHeight="1" x14ac:dyDescent="0.25">
      <c r="B18" s="564"/>
      <c r="C18" s="657"/>
      <c r="D18" s="657"/>
      <c r="E18" s="657"/>
      <c r="F18" s="657"/>
      <c r="G18" s="657"/>
      <c r="H18" s="657"/>
      <c r="I18" s="657"/>
      <c r="J18" s="657"/>
      <c r="K18" s="657"/>
      <c r="L18" s="657"/>
      <c r="M18" s="657"/>
      <c r="N18" s="657"/>
      <c r="O18" s="657"/>
      <c r="P18" s="657"/>
    </row>
    <row r="19" spans="2:16" ht="10.5" customHeight="1" x14ac:dyDescent="0.25">
      <c r="B19" s="372"/>
      <c r="C19" s="376"/>
      <c r="D19" s="376"/>
      <c r="E19" s="376"/>
      <c r="F19" s="376"/>
      <c r="G19" s="376"/>
      <c r="H19" s="376"/>
      <c r="I19" s="376"/>
      <c r="J19" s="376"/>
      <c r="K19" s="376"/>
      <c r="L19" s="376"/>
      <c r="M19" s="376"/>
      <c r="N19" s="376"/>
      <c r="O19" s="376"/>
      <c r="P19" s="373"/>
    </row>
    <row r="20" spans="2:16" ht="25.5" customHeight="1" x14ac:dyDescent="0.25">
      <c r="B20" s="372"/>
      <c r="C20" s="657" t="s">
        <v>800</v>
      </c>
      <c r="D20" s="657"/>
      <c r="E20" s="657"/>
      <c r="F20" s="657"/>
      <c r="G20" s="657"/>
      <c r="H20" s="657"/>
      <c r="I20" s="657"/>
      <c r="J20" s="657"/>
      <c r="K20" s="657"/>
      <c r="L20" s="657"/>
      <c r="M20" s="657"/>
      <c r="N20" s="657"/>
      <c r="O20" s="657"/>
      <c r="P20" s="657"/>
    </row>
    <row r="21" spans="2:16" ht="15" customHeight="1" x14ac:dyDescent="0.25">
      <c r="B21" s="372"/>
      <c r="C21" s="373"/>
      <c r="D21" s="373"/>
      <c r="E21" s="373"/>
      <c r="F21" s="373"/>
      <c r="G21" s="373"/>
      <c r="H21" s="373"/>
      <c r="I21" s="373"/>
      <c r="J21" s="373"/>
      <c r="K21" s="373"/>
      <c r="L21" s="373"/>
      <c r="M21" s="373"/>
      <c r="N21" s="373"/>
      <c r="O21" s="373"/>
      <c r="P21" s="373"/>
    </row>
    <row r="22" spans="2:16" ht="22.5" customHeight="1" x14ac:dyDescent="0.25">
      <c r="B22" s="649" t="s">
        <v>65</v>
      </c>
      <c r="C22" s="649"/>
      <c r="D22" s="649"/>
      <c r="E22" s="649"/>
      <c r="F22" s="649"/>
      <c r="G22" s="649"/>
      <c r="H22" s="649"/>
      <c r="I22" s="649"/>
      <c r="J22" s="649"/>
      <c r="K22" s="649"/>
      <c r="L22" s="649"/>
      <c r="M22" s="649"/>
      <c r="N22" s="649"/>
      <c r="O22" s="649"/>
      <c r="P22" s="649"/>
    </row>
    <row r="23" spans="2:16" ht="28.5" customHeight="1" x14ac:dyDescent="0.25">
      <c r="B23" s="655" t="s">
        <v>66</v>
      </c>
      <c r="C23" s="655"/>
      <c r="D23" s="655"/>
      <c r="E23" s="655"/>
      <c r="F23" s="655"/>
      <c r="G23" s="655"/>
      <c r="H23" s="655"/>
      <c r="I23" s="655"/>
      <c r="J23" s="655"/>
      <c r="K23" s="655"/>
      <c r="L23" s="655"/>
      <c r="M23" s="655"/>
      <c r="N23" s="655"/>
      <c r="O23" s="655"/>
      <c r="P23" s="655"/>
    </row>
    <row r="24" spans="2:16" ht="10.5" customHeight="1" x14ac:dyDescent="0.25">
      <c r="B24" s="377"/>
      <c r="C24" s="378"/>
      <c r="D24" s="378"/>
      <c r="E24" s="378"/>
      <c r="F24" s="378"/>
      <c r="G24" s="378"/>
      <c r="H24" s="378"/>
      <c r="I24" s="378"/>
      <c r="J24" s="378"/>
      <c r="K24" s="378"/>
      <c r="L24" s="378"/>
      <c r="M24" s="378"/>
      <c r="N24" s="378"/>
      <c r="O24" s="378"/>
      <c r="P24" s="378"/>
    </row>
    <row r="25" spans="2:16" ht="24" customHeight="1" x14ac:dyDescent="0.25">
      <c r="B25" s="655" t="s">
        <v>67</v>
      </c>
      <c r="C25" s="655"/>
      <c r="D25" s="655"/>
      <c r="E25" s="655"/>
      <c r="F25" s="655"/>
      <c r="G25" s="655"/>
      <c r="H25" s="655"/>
      <c r="I25" s="655"/>
      <c r="J25" s="655"/>
      <c r="K25" s="655"/>
      <c r="L25" s="655"/>
      <c r="M25" s="655"/>
      <c r="N25" s="655"/>
      <c r="O25" s="655"/>
      <c r="P25" s="655"/>
    </row>
    <row r="26" spans="2:16" ht="10.5" customHeight="1" x14ac:dyDescent="0.25">
      <c r="B26" s="377"/>
      <c r="C26" s="378"/>
      <c r="D26" s="378"/>
      <c r="E26" s="378"/>
      <c r="F26" s="378"/>
      <c r="G26" s="378"/>
      <c r="H26" s="378"/>
      <c r="I26" s="378"/>
      <c r="J26" s="378"/>
      <c r="K26" s="378"/>
      <c r="L26" s="378"/>
      <c r="M26" s="378"/>
      <c r="N26" s="378"/>
      <c r="O26" s="378"/>
      <c r="P26" s="378"/>
    </row>
    <row r="27" spans="2:16" ht="24" customHeight="1" x14ac:dyDescent="0.25">
      <c r="B27" s="655" t="s">
        <v>68</v>
      </c>
      <c r="C27" s="655"/>
      <c r="D27" s="655"/>
      <c r="E27" s="655"/>
      <c r="F27" s="655"/>
      <c r="G27" s="655"/>
      <c r="H27" s="655"/>
      <c r="I27" s="655"/>
      <c r="J27" s="655"/>
      <c r="K27" s="655"/>
      <c r="L27" s="655"/>
      <c r="M27" s="655"/>
      <c r="N27" s="655"/>
      <c r="O27" s="655"/>
      <c r="P27" s="655"/>
    </row>
    <row r="28" spans="2:16" ht="10.5" customHeight="1" x14ac:dyDescent="0.25">
      <c r="B28" s="377"/>
      <c r="C28" s="378"/>
      <c r="D28" s="378"/>
      <c r="E28" s="378"/>
      <c r="F28" s="378"/>
      <c r="G28" s="378"/>
      <c r="H28" s="378"/>
      <c r="I28" s="378"/>
      <c r="J28" s="378"/>
      <c r="K28" s="378"/>
      <c r="L28" s="378"/>
      <c r="M28" s="378"/>
      <c r="N28" s="378"/>
      <c r="O28" s="378"/>
      <c r="P28" s="378"/>
    </row>
    <row r="29" spans="2:16" ht="27" customHeight="1" x14ac:dyDescent="0.25">
      <c r="B29" s="655" t="s">
        <v>69</v>
      </c>
      <c r="C29" s="655"/>
      <c r="D29" s="655"/>
      <c r="E29" s="655"/>
      <c r="F29" s="655"/>
      <c r="G29" s="655"/>
      <c r="H29" s="655"/>
      <c r="I29" s="655"/>
      <c r="J29" s="655"/>
      <c r="K29" s="655"/>
      <c r="L29" s="655"/>
      <c r="M29" s="655"/>
      <c r="N29" s="655"/>
      <c r="O29" s="655"/>
      <c r="P29" s="655"/>
    </row>
    <row r="30" spans="2:16" ht="10.5" customHeight="1" x14ac:dyDescent="0.25">
      <c r="B30" s="377"/>
      <c r="C30" s="378"/>
      <c r="D30" s="378"/>
      <c r="E30" s="378"/>
      <c r="F30" s="378"/>
      <c r="G30" s="378"/>
      <c r="H30" s="378"/>
      <c r="I30" s="378"/>
      <c r="J30" s="378"/>
      <c r="K30" s="378"/>
      <c r="L30" s="378"/>
      <c r="M30" s="378"/>
      <c r="N30" s="378"/>
      <c r="O30" s="378"/>
      <c r="P30" s="378"/>
    </row>
    <row r="31" spans="2:16" ht="27" customHeight="1" x14ac:dyDescent="0.25">
      <c r="B31" s="655" t="s">
        <v>70</v>
      </c>
      <c r="C31" s="655"/>
      <c r="D31" s="655"/>
      <c r="E31" s="655"/>
      <c r="F31" s="655"/>
      <c r="G31" s="655"/>
      <c r="H31" s="655"/>
      <c r="I31" s="655"/>
      <c r="J31" s="655"/>
      <c r="K31" s="655"/>
      <c r="L31" s="655"/>
      <c r="M31" s="655"/>
      <c r="N31" s="655"/>
      <c r="O31" s="655"/>
      <c r="P31" s="655"/>
    </row>
    <row r="32" spans="2:16" ht="10.5" customHeight="1" x14ac:dyDescent="0.25">
      <c r="B32" s="377"/>
      <c r="C32" s="378"/>
      <c r="D32" s="378"/>
      <c r="E32" s="378"/>
      <c r="F32" s="378"/>
      <c r="G32" s="378"/>
      <c r="H32" s="378"/>
      <c r="I32" s="378"/>
      <c r="J32" s="378"/>
      <c r="K32" s="378"/>
      <c r="L32" s="378"/>
      <c r="M32" s="378"/>
      <c r="N32" s="378"/>
      <c r="O32" s="378"/>
      <c r="P32" s="378"/>
    </row>
    <row r="33" spans="2:16" ht="38.25" customHeight="1" x14ac:dyDescent="0.25">
      <c r="B33" s="655" t="s">
        <v>71</v>
      </c>
      <c r="C33" s="655"/>
      <c r="D33" s="655"/>
      <c r="E33" s="655"/>
      <c r="F33" s="655"/>
      <c r="G33" s="655"/>
      <c r="H33" s="655"/>
      <c r="I33" s="655"/>
      <c r="J33" s="655"/>
      <c r="K33" s="655"/>
      <c r="L33" s="655"/>
      <c r="M33" s="655"/>
      <c r="N33" s="655"/>
      <c r="O33" s="655"/>
      <c r="P33" s="655"/>
    </row>
    <row r="34" spans="2:16" ht="10.5" customHeight="1" x14ac:dyDescent="0.25">
      <c r="B34" s="377"/>
      <c r="C34" s="378"/>
      <c r="D34" s="378"/>
      <c r="E34" s="378"/>
      <c r="F34" s="378"/>
      <c r="G34" s="378"/>
      <c r="H34" s="378"/>
      <c r="I34" s="378"/>
      <c r="J34" s="378"/>
      <c r="K34" s="378"/>
      <c r="L34" s="378"/>
      <c r="M34" s="378"/>
      <c r="N34" s="378"/>
      <c r="O34" s="378"/>
      <c r="P34" s="378"/>
    </row>
    <row r="35" spans="2:16" ht="37.5" customHeight="1" x14ac:dyDescent="0.25">
      <c r="B35" s="655" t="s">
        <v>72</v>
      </c>
      <c r="C35" s="655"/>
      <c r="D35" s="655"/>
      <c r="E35" s="655"/>
      <c r="F35" s="655"/>
      <c r="G35" s="655"/>
      <c r="H35" s="655"/>
      <c r="I35" s="655"/>
      <c r="J35" s="655"/>
      <c r="K35" s="655"/>
      <c r="L35" s="655"/>
      <c r="M35" s="655"/>
      <c r="N35" s="655"/>
      <c r="O35" s="655"/>
      <c r="P35" s="655"/>
    </row>
    <row r="36" spans="2:16" ht="10.5" customHeight="1" x14ac:dyDescent="0.25">
      <c r="B36" s="377"/>
      <c r="C36" s="378"/>
      <c r="D36" s="378"/>
      <c r="E36" s="378"/>
      <c r="F36" s="378"/>
      <c r="G36" s="378"/>
      <c r="H36" s="378"/>
      <c r="I36" s="378"/>
      <c r="J36" s="378"/>
      <c r="K36" s="378"/>
      <c r="L36" s="378"/>
      <c r="M36" s="378"/>
      <c r="N36" s="378"/>
      <c r="O36" s="378"/>
      <c r="P36" s="378"/>
    </row>
    <row r="37" spans="2:16" ht="36" customHeight="1" x14ac:dyDescent="0.25">
      <c r="B37" s="655" t="s">
        <v>73</v>
      </c>
      <c r="C37" s="655"/>
      <c r="D37" s="655"/>
      <c r="E37" s="655"/>
      <c r="F37" s="655"/>
      <c r="G37" s="655"/>
      <c r="H37" s="655"/>
      <c r="I37" s="655"/>
      <c r="J37" s="655"/>
      <c r="K37" s="655"/>
      <c r="L37" s="655"/>
      <c r="M37" s="655"/>
      <c r="N37" s="655"/>
      <c r="O37" s="655"/>
      <c r="P37" s="655"/>
    </row>
    <row r="38" spans="2:16" ht="10.5" customHeight="1" x14ac:dyDescent="0.25">
      <c r="B38" s="377"/>
      <c r="C38" s="378"/>
      <c r="D38" s="378"/>
      <c r="E38" s="378"/>
      <c r="F38" s="378"/>
      <c r="G38" s="378"/>
      <c r="H38" s="378"/>
      <c r="I38" s="378"/>
      <c r="J38" s="378"/>
      <c r="K38" s="378"/>
      <c r="L38" s="378"/>
      <c r="M38" s="378"/>
      <c r="N38" s="378"/>
      <c r="O38" s="378"/>
      <c r="P38" s="378"/>
    </row>
    <row r="39" spans="2:16" ht="36" customHeight="1" x14ac:dyDescent="0.25">
      <c r="B39" s="655" t="s">
        <v>74</v>
      </c>
      <c r="C39" s="655"/>
      <c r="D39" s="655"/>
      <c r="E39" s="655"/>
      <c r="F39" s="655"/>
      <c r="G39" s="655"/>
      <c r="H39" s="655"/>
      <c r="I39" s="655"/>
      <c r="J39" s="655"/>
      <c r="K39" s="655"/>
      <c r="L39" s="655"/>
      <c r="M39" s="655"/>
      <c r="N39" s="655"/>
      <c r="O39" s="655"/>
      <c r="P39" s="655"/>
    </row>
    <row r="40" spans="2:16" ht="10.5" customHeight="1" x14ac:dyDescent="0.25">
      <c r="B40" s="377"/>
      <c r="C40" s="378"/>
      <c r="D40" s="378"/>
      <c r="E40" s="378"/>
      <c r="F40" s="378"/>
      <c r="G40" s="378"/>
      <c r="H40" s="378"/>
      <c r="I40" s="378"/>
      <c r="J40" s="378"/>
      <c r="K40" s="378"/>
      <c r="L40" s="378"/>
      <c r="M40" s="378"/>
      <c r="N40" s="378"/>
      <c r="O40" s="378"/>
      <c r="P40" s="378"/>
    </row>
    <row r="41" spans="2:16" ht="39.75" customHeight="1" x14ac:dyDescent="0.25">
      <c r="B41" s="655" t="s">
        <v>75</v>
      </c>
      <c r="C41" s="655"/>
      <c r="D41" s="655"/>
      <c r="E41" s="655"/>
      <c r="F41" s="655"/>
      <c r="G41" s="655"/>
      <c r="H41" s="655"/>
      <c r="I41" s="655"/>
      <c r="J41" s="655"/>
      <c r="K41" s="655"/>
      <c r="L41" s="655"/>
      <c r="M41" s="655"/>
      <c r="N41" s="655"/>
      <c r="O41" s="655"/>
      <c r="P41" s="655"/>
    </row>
    <row r="42" spans="2:16" ht="10.5" customHeight="1" x14ac:dyDescent="0.25">
      <c r="B42" s="377"/>
      <c r="C42" s="378"/>
      <c r="D42" s="378"/>
      <c r="E42" s="378"/>
      <c r="F42" s="378"/>
      <c r="G42" s="378"/>
      <c r="H42" s="378"/>
      <c r="I42" s="378"/>
      <c r="J42" s="378"/>
      <c r="K42" s="378"/>
      <c r="L42" s="378"/>
      <c r="M42" s="378"/>
      <c r="N42" s="378"/>
      <c r="O42" s="378"/>
      <c r="P42" s="378"/>
    </row>
    <row r="43" spans="2:16" ht="27.75" customHeight="1" x14ac:dyDescent="0.25">
      <c r="B43" s="655" t="s">
        <v>76</v>
      </c>
      <c r="C43" s="655"/>
      <c r="D43" s="655"/>
      <c r="E43" s="655"/>
      <c r="F43" s="655"/>
      <c r="G43" s="655"/>
      <c r="H43" s="655"/>
      <c r="I43" s="655"/>
      <c r="J43" s="655"/>
      <c r="K43" s="655"/>
      <c r="L43" s="655"/>
      <c r="M43" s="655"/>
      <c r="N43" s="655"/>
      <c r="O43" s="655"/>
      <c r="P43" s="655"/>
    </row>
    <row r="44" spans="2:16" ht="10.5" customHeight="1" x14ac:dyDescent="0.25">
      <c r="B44" s="377"/>
      <c r="C44" s="378"/>
      <c r="D44" s="378"/>
      <c r="E44" s="378"/>
      <c r="F44" s="378"/>
      <c r="G44" s="378"/>
      <c r="H44" s="378"/>
      <c r="I44" s="378"/>
      <c r="J44" s="378"/>
      <c r="K44" s="378"/>
      <c r="L44" s="378"/>
      <c r="M44" s="378"/>
      <c r="N44" s="378"/>
      <c r="O44" s="378"/>
      <c r="P44" s="378"/>
    </row>
    <row r="45" spans="2:16" ht="15" customHeight="1" x14ac:dyDescent="0.25">
      <c r="B45" s="655" t="s">
        <v>77</v>
      </c>
      <c r="C45" s="655"/>
      <c r="D45" s="655"/>
      <c r="E45" s="655"/>
      <c r="F45" s="655"/>
      <c r="G45" s="655"/>
      <c r="H45" s="655"/>
      <c r="I45" s="655"/>
      <c r="J45" s="655"/>
      <c r="K45" s="655"/>
      <c r="L45" s="655"/>
      <c r="M45" s="655"/>
      <c r="N45" s="655"/>
      <c r="O45" s="655"/>
      <c r="P45" s="655"/>
    </row>
    <row r="46" spans="2:16" ht="10.5" customHeight="1" x14ac:dyDescent="0.25">
      <c r="B46" s="377"/>
      <c r="C46" s="378"/>
      <c r="D46" s="378"/>
      <c r="E46" s="378"/>
      <c r="F46" s="378"/>
      <c r="G46" s="378"/>
      <c r="H46" s="378"/>
      <c r="I46" s="378"/>
      <c r="J46" s="378"/>
      <c r="K46" s="378"/>
      <c r="L46" s="378"/>
      <c r="M46" s="378"/>
      <c r="N46" s="378"/>
      <c r="O46" s="378"/>
      <c r="P46" s="378"/>
    </row>
    <row r="47" spans="2:16" ht="15" customHeight="1" x14ac:dyDescent="0.25">
      <c r="B47" s="655" t="s">
        <v>78</v>
      </c>
      <c r="C47" s="655"/>
      <c r="D47" s="655"/>
      <c r="E47" s="655"/>
      <c r="F47" s="655"/>
      <c r="G47" s="655"/>
      <c r="H47" s="655"/>
      <c r="I47" s="655"/>
      <c r="J47" s="655"/>
      <c r="K47" s="655"/>
      <c r="L47" s="655"/>
      <c r="M47" s="655"/>
      <c r="N47" s="655"/>
      <c r="O47" s="655"/>
      <c r="P47" s="655"/>
    </row>
    <row r="48" spans="2:16" ht="10.5" customHeight="1" x14ac:dyDescent="0.25">
      <c r="B48" s="377"/>
      <c r="C48" s="378"/>
      <c r="D48" s="378"/>
      <c r="E48" s="378"/>
      <c r="F48" s="378"/>
      <c r="G48" s="378"/>
      <c r="H48" s="378"/>
      <c r="I48" s="378"/>
      <c r="J48" s="378"/>
      <c r="K48" s="378"/>
      <c r="L48" s="378"/>
      <c r="M48" s="378"/>
      <c r="N48" s="378"/>
      <c r="O48" s="378"/>
      <c r="P48" s="378"/>
    </row>
    <row r="49" spans="2:16" ht="24" customHeight="1" x14ac:dyDescent="0.25">
      <c r="B49" s="655" t="s">
        <v>79</v>
      </c>
      <c r="C49" s="655"/>
      <c r="D49" s="655"/>
      <c r="E49" s="655"/>
      <c r="F49" s="655"/>
      <c r="G49" s="655"/>
      <c r="H49" s="655"/>
      <c r="I49" s="655"/>
      <c r="J49" s="655"/>
      <c r="K49" s="655"/>
      <c r="L49" s="655"/>
      <c r="M49" s="655"/>
      <c r="N49" s="655"/>
      <c r="O49" s="655"/>
      <c r="P49" s="655"/>
    </row>
    <row r="50" spans="2:16" ht="10.5" customHeight="1" x14ac:dyDescent="0.25">
      <c r="B50" s="377"/>
      <c r="C50" s="378"/>
      <c r="D50" s="378"/>
      <c r="E50" s="378"/>
      <c r="F50" s="378"/>
      <c r="G50" s="378"/>
      <c r="H50" s="378"/>
      <c r="I50" s="378"/>
      <c r="J50" s="378"/>
      <c r="K50" s="378"/>
      <c r="L50" s="378"/>
      <c r="M50" s="378"/>
      <c r="N50" s="378"/>
      <c r="O50" s="378"/>
      <c r="P50" s="378"/>
    </row>
    <row r="51" spans="2:16" ht="15" customHeight="1" x14ac:dyDescent="0.25">
      <c r="B51" s="655" t="s">
        <v>80</v>
      </c>
      <c r="C51" s="655"/>
      <c r="D51" s="655"/>
      <c r="E51" s="655"/>
      <c r="F51" s="655"/>
      <c r="G51" s="655"/>
      <c r="H51" s="655"/>
      <c r="I51" s="655"/>
      <c r="J51" s="655"/>
      <c r="K51" s="655"/>
      <c r="L51" s="655"/>
      <c r="M51" s="655"/>
      <c r="N51" s="655"/>
      <c r="O51" s="655"/>
      <c r="P51" s="655"/>
    </row>
    <row r="52" spans="2:16" ht="10.5" customHeight="1" x14ac:dyDescent="0.25">
      <c r="B52" s="377"/>
      <c r="C52" s="378"/>
      <c r="D52" s="378"/>
      <c r="E52" s="378"/>
      <c r="F52" s="378"/>
      <c r="G52" s="378"/>
      <c r="H52" s="378"/>
      <c r="I52" s="378"/>
      <c r="J52" s="378"/>
      <c r="K52" s="378"/>
      <c r="L52" s="378"/>
      <c r="M52" s="378"/>
      <c r="N52" s="378"/>
      <c r="O52" s="378"/>
      <c r="P52" s="378"/>
    </row>
    <row r="53" spans="2:16" ht="15" customHeight="1" x14ac:dyDescent="0.25">
      <c r="B53" s="655" t="s">
        <v>81</v>
      </c>
      <c r="C53" s="655"/>
      <c r="D53" s="655"/>
      <c r="E53" s="655"/>
      <c r="F53" s="655"/>
      <c r="G53" s="655"/>
      <c r="H53" s="655"/>
      <c r="I53" s="655"/>
      <c r="J53" s="655"/>
      <c r="K53" s="655"/>
      <c r="L53" s="655"/>
      <c r="M53" s="655"/>
      <c r="N53" s="655"/>
      <c r="O53" s="655"/>
      <c r="P53" s="655"/>
    </row>
    <row r="54" spans="2:16" ht="10.5" customHeight="1" x14ac:dyDescent="0.25">
      <c r="B54" s="377"/>
      <c r="C54" s="378"/>
      <c r="D54" s="378"/>
      <c r="E54" s="378"/>
      <c r="F54" s="378"/>
      <c r="G54" s="378"/>
      <c r="H54" s="378"/>
      <c r="I54" s="378"/>
      <c r="J54" s="378"/>
      <c r="K54" s="378"/>
      <c r="L54" s="378"/>
      <c r="M54" s="378"/>
      <c r="N54" s="378"/>
      <c r="O54" s="378"/>
      <c r="P54" s="378"/>
    </row>
    <row r="55" spans="2:16" ht="24.75" customHeight="1" x14ac:dyDescent="0.25">
      <c r="B55" s="655" t="s">
        <v>82</v>
      </c>
      <c r="C55" s="655"/>
      <c r="D55" s="655"/>
      <c r="E55" s="655"/>
      <c r="F55" s="655"/>
      <c r="G55" s="655"/>
      <c r="H55" s="655"/>
      <c r="I55" s="655"/>
      <c r="J55" s="655"/>
      <c r="K55" s="655"/>
      <c r="L55" s="655"/>
      <c r="M55" s="655"/>
      <c r="N55" s="655"/>
      <c r="O55" s="655"/>
      <c r="P55" s="655"/>
    </row>
    <row r="56" spans="2:16" ht="10.5" customHeight="1" x14ac:dyDescent="0.25">
      <c r="B56" s="377"/>
      <c r="C56" s="378"/>
      <c r="D56" s="378"/>
      <c r="E56" s="378"/>
      <c r="F56" s="378"/>
      <c r="G56" s="378"/>
      <c r="H56" s="378"/>
      <c r="I56" s="378"/>
      <c r="J56" s="378"/>
      <c r="K56" s="378"/>
      <c r="L56" s="378"/>
      <c r="M56" s="378"/>
      <c r="N56" s="378"/>
      <c r="O56" s="378"/>
      <c r="P56" s="378"/>
    </row>
    <row r="57" spans="2:16" ht="15" customHeight="1" x14ac:dyDescent="0.25">
      <c r="B57" s="655" t="s">
        <v>83</v>
      </c>
      <c r="C57" s="655"/>
      <c r="D57" s="655"/>
      <c r="E57" s="655"/>
      <c r="F57" s="655"/>
      <c r="G57" s="655"/>
      <c r="H57" s="655"/>
      <c r="I57" s="655"/>
      <c r="J57" s="655"/>
      <c r="K57" s="655"/>
      <c r="L57" s="655"/>
      <c r="M57" s="655"/>
      <c r="N57" s="655"/>
      <c r="O57" s="655"/>
      <c r="P57" s="655"/>
    </row>
    <row r="58" spans="2:16" ht="10.5" customHeight="1" x14ac:dyDescent="0.25">
      <c r="B58" s="377"/>
      <c r="C58" s="378"/>
      <c r="D58" s="379"/>
      <c r="E58" s="361"/>
      <c r="F58" s="361"/>
      <c r="G58" s="379"/>
      <c r="H58" s="379"/>
      <c r="I58" s="361"/>
      <c r="J58" s="361"/>
      <c r="K58" s="357"/>
      <c r="L58" s="357"/>
      <c r="M58" s="357"/>
      <c r="N58" s="378"/>
      <c r="O58" s="378"/>
      <c r="P58" s="378"/>
    </row>
    <row r="59" spans="2:16" ht="15" customHeight="1" x14ac:dyDescent="0.25">
      <c r="B59" s="655" t="s">
        <v>84</v>
      </c>
      <c r="C59" s="655"/>
      <c r="D59" s="655"/>
      <c r="E59" s="655"/>
      <c r="F59" s="655"/>
      <c r="G59" s="655"/>
      <c r="H59" s="655"/>
      <c r="I59" s="655"/>
      <c r="J59" s="655"/>
      <c r="K59" s="655"/>
      <c r="L59" s="655"/>
      <c r="M59" s="655"/>
      <c r="N59" s="655"/>
      <c r="O59" s="655"/>
      <c r="P59" s="655"/>
    </row>
    <row r="60" spans="2:16" ht="10.5" customHeight="1" x14ac:dyDescent="0.25">
      <c r="B60" s="377"/>
      <c r="C60" s="378"/>
      <c r="D60" s="379"/>
      <c r="E60" s="361"/>
      <c r="F60" s="380"/>
      <c r="G60" s="361"/>
      <c r="H60" s="380"/>
      <c r="I60" s="361"/>
      <c r="J60" s="361"/>
      <c r="K60" s="357"/>
      <c r="L60" s="357"/>
      <c r="M60" s="357"/>
      <c r="N60" s="378"/>
      <c r="O60" s="378"/>
      <c r="P60" s="378"/>
    </row>
    <row r="61" spans="2:16" ht="24" customHeight="1" x14ac:dyDescent="0.25">
      <c r="B61" s="655" t="s">
        <v>85</v>
      </c>
      <c r="C61" s="655"/>
      <c r="D61" s="655"/>
      <c r="E61" s="655"/>
      <c r="F61" s="655"/>
      <c r="G61" s="655"/>
      <c r="H61" s="655"/>
      <c r="I61" s="655"/>
      <c r="J61" s="655"/>
      <c r="K61" s="655"/>
      <c r="L61" s="655"/>
      <c r="M61" s="655"/>
      <c r="N61" s="655"/>
      <c r="O61" s="655"/>
      <c r="P61" s="655"/>
    </row>
    <row r="62" spans="2:16" ht="10.5" customHeight="1" x14ac:dyDescent="0.25">
      <c r="B62" s="377"/>
      <c r="C62" s="378"/>
      <c r="D62" s="379"/>
      <c r="E62" s="361"/>
      <c r="F62" s="361"/>
      <c r="G62" s="361"/>
      <c r="H62" s="379"/>
      <c r="I62" s="361"/>
      <c r="J62" s="361"/>
      <c r="K62" s="357"/>
      <c r="L62" s="357"/>
      <c r="M62" s="357"/>
      <c r="N62" s="378"/>
      <c r="O62" s="378"/>
      <c r="P62" s="378"/>
    </row>
    <row r="63" spans="2:16" ht="15" customHeight="1" x14ac:dyDescent="0.25">
      <c r="B63" s="655" t="s">
        <v>86</v>
      </c>
      <c r="C63" s="655"/>
      <c r="D63" s="655"/>
      <c r="E63" s="655"/>
      <c r="F63" s="655"/>
      <c r="G63" s="655"/>
      <c r="H63" s="655"/>
      <c r="I63" s="655"/>
      <c r="J63" s="655"/>
      <c r="K63" s="655"/>
      <c r="L63" s="655"/>
      <c r="M63" s="655"/>
      <c r="N63" s="655"/>
      <c r="O63" s="655"/>
      <c r="P63" s="655"/>
    </row>
    <row r="64" spans="2:16" ht="10.5" customHeight="1" x14ac:dyDescent="0.25">
      <c r="B64" s="377"/>
      <c r="C64" s="378"/>
      <c r="D64" s="378"/>
      <c r="E64" s="378"/>
      <c r="F64" s="378"/>
      <c r="G64" s="378"/>
      <c r="H64" s="378"/>
      <c r="I64" s="378"/>
      <c r="J64" s="378"/>
      <c r="K64" s="378"/>
      <c r="L64" s="378"/>
      <c r="M64" s="378"/>
      <c r="N64" s="378"/>
      <c r="O64" s="378"/>
      <c r="P64" s="378"/>
    </row>
    <row r="65" spans="2:16" ht="26.25" customHeight="1" x14ac:dyDescent="0.25">
      <c r="B65" s="655" t="s">
        <v>87</v>
      </c>
      <c r="C65" s="655"/>
      <c r="D65" s="655"/>
      <c r="E65" s="655"/>
      <c r="F65" s="655"/>
      <c r="G65" s="655"/>
      <c r="H65" s="655"/>
      <c r="I65" s="655"/>
      <c r="J65" s="655"/>
      <c r="K65" s="655"/>
      <c r="L65" s="655"/>
      <c r="M65" s="655"/>
      <c r="N65" s="655"/>
      <c r="O65" s="655"/>
      <c r="P65" s="655"/>
    </row>
    <row r="66" spans="2:16" ht="10.5" customHeight="1" x14ac:dyDescent="0.25">
      <c r="B66" s="377"/>
      <c r="C66" s="378"/>
      <c r="D66" s="378"/>
      <c r="E66" s="378"/>
      <c r="F66" s="378"/>
      <c r="G66" s="378"/>
      <c r="H66" s="378"/>
      <c r="I66" s="378"/>
      <c r="J66" s="378"/>
      <c r="K66" s="378"/>
      <c r="L66" s="378"/>
      <c r="M66" s="378"/>
      <c r="N66" s="378"/>
      <c r="O66" s="378"/>
      <c r="P66" s="378"/>
    </row>
    <row r="67" spans="2:16" ht="24" customHeight="1" x14ac:dyDescent="0.25">
      <c r="B67" s="655" t="s">
        <v>88</v>
      </c>
      <c r="C67" s="655"/>
      <c r="D67" s="655"/>
      <c r="E67" s="655"/>
      <c r="F67" s="655"/>
      <c r="G67" s="655"/>
      <c r="H67" s="655"/>
      <c r="I67" s="655"/>
      <c r="J67" s="655"/>
      <c r="K67" s="655"/>
      <c r="L67" s="655"/>
      <c r="M67" s="655"/>
      <c r="N67" s="655"/>
      <c r="O67" s="655"/>
      <c r="P67" s="655"/>
    </row>
    <row r="68" spans="2:16" ht="10.5" customHeight="1" x14ac:dyDescent="0.25">
      <c r="B68" s="377"/>
      <c r="C68" s="357"/>
      <c r="D68" s="357"/>
      <c r="E68" s="357"/>
      <c r="F68" s="357"/>
      <c r="G68" s="357"/>
      <c r="H68" s="357"/>
      <c r="I68" s="357"/>
      <c r="J68" s="357"/>
      <c r="K68" s="357"/>
      <c r="L68" s="357"/>
      <c r="M68" s="357"/>
      <c r="N68" s="357"/>
      <c r="O68" s="357"/>
      <c r="P68" s="357"/>
    </row>
    <row r="69" spans="2:16" ht="15" customHeight="1" x14ac:dyDescent="0.25">
      <c r="B69" s="655" t="s">
        <v>89</v>
      </c>
      <c r="C69" s="655"/>
      <c r="D69" s="655"/>
      <c r="E69" s="655"/>
      <c r="F69" s="655"/>
      <c r="G69" s="655"/>
      <c r="H69" s="655"/>
      <c r="I69" s="655"/>
      <c r="J69" s="655"/>
      <c r="K69" s="655"/>
      <c r="L69" s="655"/>
      <c r="M69" s="655"/>
      <c r="N69" s="655"/>
      <c r="O69" s="655"/>
      <c r="P69" s="655"/>
    </row>
    <row r="70" spans="2:16" ht="10.5" customHeight="1" x14ac:dyDescent="0.25">
      <c r="B70" s="377"/>
      <c r="C70" s="357"/>
      <c r="D70" s="357"/>
      <c r="E70" s="357"/>
      <c r="F70" s="357"/>
      <c r="G70" s="357"/>
      <c r="H70" s="357"/>
      <c r="I70" s="357"/>
      <c r="J70" s="357"/>
      <c r="K70" s="357"/>
      <c r="L70" s="357"/>
      <c r="M70" s="357"/>
      <c r="N70" s="357"/>
      <c r="O70" s="357"/>
      <c r="P70" s="357"/>
    </row>
    <row r="71" spans="2:16" ht="15" customHeight="1" x14ac:dyDescent="0.25">
      <c r="B71" s="655" t="s">
        <v>90</v>
      </c>
      <c r="C71" s="655"/>
      <c r="D71" s="655"/>
      <c r="E71" s="655"/>
      <c r="F71" s="655"/>
      <c r="G71" s="655"/>
      <c r="H71" s="655"/>
      <c r="I71" s="655"/>
      <c r="J71" s="655"/>
      <c r="K71" s="655"/>
      <c r="L71" s="655"/>
      <c r="M71" s="655"/>
      <c r="N71" s="655"/>
      <c r="O71" s="655"/>
      <c r="P71" s="655"/>
    </row>
    <row r="72" spans="2:16" ht="10.5" customHeight="1" x14ac:dyDescent="0.25">
      <c r="B72" s="377"/>
      <c r="C72" s="357"/>
      <c r="D72" s="357"/>
      <c r="E72" s="357"/>
      <c r="F72" s="357"/>
      <c r="G72" s="357"/>
      <c r="H72" s="357"/>
      <c r="I72" s="357"/>
      <c r="J72" s="357"/>
      <c r="K72" s="357"/>
      <c r="L72" s="357"/>
      <c r="M72" s="357"/>
      <c r="N72" s="357"/>
      <c r="O72" s="357"/>
      <c r="P72" s="357"/>
    </row>
    <row r="73" spans="2:16" ht="15" customHeight="1" x14ac:dyDescent="0.25">
      <c r="B73" s="655" t="s">
        <v>91</v>
      </c>
      <c r="C73" s="655"/>
      <c r="D73" s="655"/>
      <c r="E73" s="655"/>
      <c r="F73" s="655"/>
      <c r="G73" s="655"/>
      <c r="H73" s="655"/>
      <c r="I73" s="655"/>
      <c r="J73" s="655"/>
      <c r="K73" s="655"/>
      <c r="L73" s="655"/>
      <c r="M73" s="655"/>
      <c r="N73" s="655"/>
      <c r="O73" s="655"/>
      <c r="P73" s="655"/>
    </row>
    <row r="74" spans="2:16" ht="10.5" customHeight="1" x14ac:dyDescent="0.25">
      <c r="B74" s="377"/>
      <c r="C74" s="357"/>
      <c r="D74" s="357"/>
      <c r="E74" s="357"/>
      <c r="F74" s="357"/>
      <c r="G74" s="357"/>
      <c r="H74" s="357"/>
      <c r="I74" s="357"/>
      <c r="J74" s="357"/>
      <c r="K74" s="357"/>
      <c r="L74" s="357"/>
      <c r="M74" s="357"/>
      <c r="N74" s="357"/>
      <c r="O74" s="357"/>
      <c r="P74" s="357"/>
    </row>
    <row r="75" spans="2:16" ht="15" customHeight="1" x14ac:dyDescent="0.25">
      <c r="B75" s="655" t="s">
        <v>92</v>
      </c>
      <c r="C75" s="655"/>
      <c r="D75" s="655"/>
      <c r="E75" s="655"/>
      <c r="F75" s="655"/>
      <c r="G75" s="655"/>
      <c r="H75" s="655"/>
      <c r="I75" s="655"/>
      <c r="J75" s="655"/>
      <c r="K75" s="655"/>
      <c r="L75" s="655"/>
      <c r="M75" s="655"/>
      <c r="N75" s="655"/>
      <c r="O75" s="655"/>
      <c r="P75" s="655"/>
    </row>
    <row r="76" spans="2:16" ht="10.5" customHeight="1" x14ac:dyDescent="0.25">
      <c r="B76" s="377"/>
      <c r="C76" s="357"/>
      <c r="D76" s="357"/>
      <c r="E76" s="357"/>
      <c r="F76" s="357"/>
      <c r="G76" s="357"/>
      <c r="H76" s="357"/>
      <c r="I76" s="357"/>
      <c r="J76" s="357"/>
      <c r="K76" s="357"/>
      <c r="L76" s="357"/>
      <c r="M76" s="357"/>
      <c r="N76" s="357"/>
      <c r="O76" s="357"/>
      <c r="P76" s="357"/>
    </row>
    <row r="77" spans="2:16" ht="15" customHeight="1" x14ac:dyDescent="0.25">
      <c r="B77" s="655" t="s">
        <v>93</v>
      </c>
      <c r="C77" s="655"/>
      <c r="D77" s="655"/>
      <c r="E77" s="655"/>
      <c r="F77" s="655"/>
      <c r="G77" s="655"/>
      <c r="H77" s="655"/>
      <c r="I77" s="655"/>
      <c r="J77" s="655"/>
      <c r="K77" s="655"/>
      <c r="L77" s="655"/>
      <c r="M77" s="655"/>
      <c r="N77" s="655"/>
      <c r="O77" s="655"/>
      <c r="P77" s="655"/>
    </row>
    <row r="78" spans="2:16" ht="12.75" customHeight="1" x14ac:dyDescent="0.25">
      <c r="B78" s="359"/>
      <c r="C78" s="357"/>
      <c r="D78" s="357"/>
      <c r="E78" s="357"/>
      <c r="F78" s="357"/>
      <c r="G78" s="357"/>
      <c r="H78" s="357"/>
      <c r="I78" s="357"/>
      <c r="J78" s="357"/>
      <c r="K78" s="357"/>
      <c r="L78" s="357"/>
      <c r="M78" s="357"/>
      <c r="N78" s="357"/>
      <c r="O78" s="357"/>
      <c r="P78" s="357"/>
    </row>
    <row r="79" spans="2:16" ht="25.5" customHeight="1" x14ac:dyDescent="0.25">
      <c r="B79" s="649" t="s">
        <v>94</v>
      </c>
      <c r="C79" s="649"/>
      <c r="D79" s="649"/>
      <c r="E79" s="649"/>
      <c r="F79" s="649"/>
      <c r="G79" s="649"/>
      <c r="H79" s="649"/>
      <c r="I79" s="649"/>
      <c r="J79" s="649"/>
      <c r="K79" s="649"/>
      <c r="L79" s="649"/>
      <c r="M79" s="649"/>
      <c r="N79" s="649"/>
      <c r="O79" s="649"/>
      <c r="P79" s="649"/>
    </row>
    <row r="80" spans="2:16" ht="15" customHeight="1" x14ac:dyDescent="0.25">
      <c r="B80" s="646" t="s">
        <v>95</v>
      </c>
      <c r="C80" s="646"/>
      <c r="D80" s="646"/>
      <c r="E80" s="646"/>
      <c r="F80" s="646"/>
      <c r="G80" s="646"/>
      <c r="H80" s="646"/>
      <c r="I80" s="646"/>
      <c r="J80" s="646"/>
      <c r="K80" s="646"/>
      <c r="L80" s="646"/>
      <c r="M80" s="646"/>
      <c r="N80" s="646"/>
      <c r="O80" s="646"/>
      <c r="P80" s="646"/>
    </row>
    <row r="81" spans="2:16" ht="28.5" customHeight="1" x14ac:dyDescent="0.25">
      <c r="B81" s="659" t="s">
        <v>96</v>
      </c>
      <c r="C81" s="659"/>
      <c r="D81" s="659"/>
      <c r="E81" s="659"/>
      <c r="F81" s="659"/>
      <c r="G81" s="659"/>
      <c r="H81" s="659"/>
      <c r="I81" s="659"/>
      <c r="J81" s="659"/>
      <c r="K81" s="659"/>
      <c r="L81" s="659"/>
      <c r="M81" s="659"/>
      <c r="N81" s="659"/>
      <c r="O81" s="659"/>
      <c r="P81" s="659"/>
    </row>
    <row r="82" spans="2:16" ht="10.5" customHeight="1" x14ac:dyDescent="0.25">
      <c r="B82" s="381"/>
      <c r="C82" s="381"/>
      <c r="D82" s="381"/>
      <c r="E82" s="381"/>
      <c r="F82" s="381"/>
      <c r="G82" s="381"/>
      <c r="H82" s="381"/>
      <c r="I82" s="381"/>
      <c r="J82" s="381"/>
      <c r="K82" s="381"/>
      <c r="L82" s="381"/>
      <c r="M82" s="381"/>
      <c r="N82" s="381"/>
      <c r="O82" s="381"/>
      <c r="P82" s="381"/>
    </row>
    <row r="83" spans="2:16" ht="31.5" customHeight="1" x14ac:dyDescent="0.25">
      <c r="B83" s="645" t="s">
        <v>97</v>
      </c>
      <c r="C83" s="645"/>
      <c r="D83" s="645"/>
      <c r="E83" s="645"/>
      <c r="F83" s="645"/>
      <c r="G83" s="645"/>
      <c r="H83" s="645"/>
      <c r="I83" s="645"/>
      <c r="J83" s="645"/>
      <c r="K83" s="645"/>
      <c r="L83" s="645"/>
      <c r="M83" s="645"/>
      <c r="N83" s="645"/>
      <c r="O83" s="645"/>
      <c r="P83" s="645"/>
    </row>
    <row r="84" spans="2:16" ht="10.5" customHeight="1" x14ac:dyDescent="0.25">
      <c r="B84" s="381"/>
      <c r="C84" s="381"/>
      <c r="D84" s="381"/>
      <c r="E84" s="381"/>
      <c r="F84" s="381"/>
      <c r="G84" s="381"/>
      <c r="H84" s="381"/>
      <c r="I84" s="381"/>
      <c r="J84" s="381"/>
      <c r="K84" s="381"/>
      <c r="L84" s="381"/>
      <c r="M84" s="381"/>
      <c r="N84" s="381"/>
      <c r="O84" s="381"/>
      <c r="P84" s="381"/>
    </row>
    <row r="85" spans="2:16" ht="39.75" customHeight="1" x14ac:dyDescent="0.25">
      <c r="B85" s="645" t="s">
        <v>98</v>
      </c>
      <c r="C85" s="645"/>
      <c r="D85" s="645"/>
      <c r="E85" s="645"/>
      <c r="F85" s="645"/>
      <c r="G85" s="645"/>
      <c r="H85" s="645"/>
      <c r="I85" s="645"/>
      <c r="J85" s="645"/>
      <c r="K85" s="645"/>
      <c r="L85" s="645"/>
      <c r="M85" s="645"/>
      <c r="N85" s="645"/>
      <c r="O85" s="645"/>
      <c r="P85" s="645"/>
    </row>
    <row r="86" spans="2:16" ht="10.5" customHeight="1" x14ac:dyDescent="0.25">
      <c r="B86" s="381"/>
      <c r="C86" s="381"/>
      <c r="D86" s="381"/>
      <c r="E86" s="381"/>
      <c r="F86" s="381"/>
      <c r="G86" s="381"/>
      <c r="H86" s="381"/>
      <c r="I86" s="381"/>
      <c r="J86" s="381"/>
      <c r="K86" s="381"/>
      <c r="L86" s="381"/>
      <c r="M86" s="381"/>
      <c r="N86" s="381"/>
      <c r="O86" s="381"/>
      <c r="P86" s="381"/>
    </row>
    <row r="87" spans="2:16" ht="27" customHeight="1" x14ac:dyDescent="0.25">
      <c r="B87" s="645" t="s">
        <v>99</v>
      </c>
      <c r="C87" s="645"/>
      <c r="D87" s="645"/>
      <c r="E87" s="645"/>
      <c r="F87" s="645"/>
      <c r="G87" s="645"/>
      <c r="H87" s="645"/>
      <c r="I87" s="645"/>
      <c r="J87" s="645"/>
      <c r="K87" s="645"/>
      <c r="L87" s="645"/>
      <c r="M87" s="645"/>
      <c r="N87" s="645"/>
      <c r="O87" s="645"/>
      <c r="P87" s="645"/>
    </row>
    <row r="88" spans="2:16" ht="10.5" customHeight="1" x14ac:dyDescent="0.25">
      <c r="B88" s="381"/>
      <c r="C88" s="381"/>
      <c r="D88" s="381"/>
      <c r="E88" s="381"/>
      <c r="F88" s="381"/>
      <c r="G88" s="381"/>
      <c r="H88" s="381"/>
      <c r="I88" s="381"/>
      <c r="J88" s="381"/>
      <c r="K88" s="381"/>
      <c r="L88" s="381"/>
      <c r="M88" s="381"/>
      <c r="N88" s="381"/>
      <c r="O88" s="381"/>
      <c r="P88" s="381"/>
    </row>
    <row r="89" spans="2:16" ht="13.5" customHeight="1" x14ac:dyDescent="0.25">
      <c r="B89" s="645" t="s">
        <v>100</v>
      </c>
      <c r="C89" s="645"/>
      <c r="D89" s="645"/>
      <c r="E89" s="645"/>
      <c r="F89" s="645"/>
      <c r="G89" s="645"/>
      <c r="H89" s="645"/>
      <c r="I89" s="645"/>
      <c r="J89" s="645"/>
      <c r="K89" s="645"/>
      <c r="L89" s="645"/>
      <c r="M89" s="645"/>
      <c r="N89" s="645"/>
      <c r="O89" s="645"/>
      <c r="P89" s="645"/>
    </row>
    <row r="90" spans="2:16" ht="10.5" customHeight="1" x14ac:dyDescent="0.25">
      <c r="B90" s="381"/>
      <c r="C90" s="381"/>
      <c r="D90" s="381"/>
      <c r="E90" s="381"/>
      <c r="F90" s="381"/>
      <c r="G90" s="381"/>
      <c r="H90" s="381"/>
      <c r="I90" s="381"/>
      <c r="J90" s="381"/>
      <c r="K90" s="381"/>
      <c r="L90" s="381"/>
      <c r="M90" s="381"/>
      <c r="N90" s="381"/>
      <c r="O90" s="381"/>
      <c r="P90" s="381"/>
    </row>
    <row r="91" spans="2:16" ht="28.5" customHeight="1" x14ac:dyDescent="0.25">
      <c r="B91" s="645" t="s">
        <v>101</v>
      </c>
      <c r="C91" s="645"/>
      <c r="D91" s="645"/>
      <c r="E91" s="645"/>
      <c r="F91" s="645"/>
      <c r="G91" s="645"/>
      <c r="H91" s="645"/>
      <c r="I91" s="645"/>
      <c r="J91" s="645"/>
      <c r="K91" s="645"/>
      <c r="L91" s="645"/>
      <c r="M91" s="645"/>
      <c r="N91" s="645"/>
      <c r="O91" s="645"/>
      <c r="P91" s="645"/>
    </row>
    <row r="92" spans="2:16" ht="10.5" customHeight="1" x14ac:dyDescent="0.25">
      <c r="B92" s="381"/>
      <c r="C92" s="381"/>
      <c r="D92" s="381"/>
      <c r="E92" s="381"/>
      <c r="F92" s="381"/>
      <c r="G92" s="381"/>
      <c r="H92" s="381"/>
      <c r="I92" s="381"/>
      <c r="J92" s="381"/>
      <c r="K92" s="381"/>
      <c r="L92" s="381"/>
      <c r="M92" s="381"/>
      <c r="N92" s="381"/>
      <c r="O92" s="381"/>
      <c r="P92" s="381"/>
    </row>
    <row r="93" spans="2:16" ht="36.75" customHeight="1" x14ac:dyDescent="0.25">
      <c r="B93" s="645" t="s">
        <v>102</v>
      </c>
      <c r="C93" s="645"/>
      <c r="D93" s="645"/>
      <c r="E93" s="645"/>
      <c r="F93" s="645"/>
      <c r="G93" s="645"/>
      <c r="H93" s="645"/>
      <c r="I93" s="645"/>
      <c r="J93" s="645"/>
      <c r="K93" s="645"/>
      <c r="L93" s="645"/>
      <c r="M93" s="645"/>
      <c r="N93" s="645"/>
      <c r="O93" s="645"/>
      <c r="P93" s="645"/>
    </row>
    <row r="94" spans="2:16" ht="10.5" customHeight="1" x14ac:dyDescent="0.25">
      <c r="B94" s="381"/>
      <c r="C94" s="381"/>
      <c r="D94" s="381"/>
      <c r="E94" s="381"/>
      <c r="F94" s="381"/>
      <c r="G94" s="381"/>
      <c r="H94" s="381"/>
      <c r="I94" s="381"/>
      <c r="J94" s="381"/>
      <c r="K94" s="381"/>
      <c r="L94" s="381"/>
      <c r="M94" s="381"/>
      <c r="N94" s="381"/>
      <c r="O94" s="381"/>
      <c r="P94" s="381"/>
    </row>
    <row r="95" spans="2:16" ht="13.5" customHeight="1" x14ac:dyDescent="0.25">
      <c r="B95" s="645" t="s">
        <v>103</v>
      </c>
      <c r="C95" s="645"/>
      <c r="D95" s="645"/>
      <c r="E95" s="645"/>
      <c r="F95" s="645"/>
      <c r="G95" s="645"/>
      <c r="H95" s="645"/>
      <c r="I95" s="645"/>
      <c r="J95" s="645"/>
      <c r="K95" s="645"/>
      <c r="L95" s="645"/>
      <c r="M95" s="645"/>
      <c r="N95" s="645"/>
      <c r="O95" s="645"/>
      <c r="P95" s="645"/>
    </row>
    <row r="96" spans="2:16" ht="10.5" customHeight="1" x14ac:dyDescent="0.25">
      <c r="B96" s="381"/>
      <c r="C96" s="381"/>
      <c r="D96" s="381"/>
      <c r="E96" s="381"/>
      <c r="F96" s="381"/>
      <c r="G96" s="381"/>
      <c r="H96" s="381"/>
      <c r="I96" s="381"/>
      <c r="J96" s="381"/>
      <c r="K96" s="381"/>
      <c r="L96" s="381"/>
      <c r="M96" s="381"/>
      <c r="N96" s="381"/>
      <c r="O96" s="381"/>
      <c r="P96" s="381"/>
    </row>
    <row r="97" spans="2:16" ht="28.5" customHeight="1" x14ac:dyDescent="0.25">
      <c r="B97" s="645" t="s">
        <v>831</v>
      </c>
      <c r="C97" s="645"/>
      <c r="D97" s="645"/>
      <c r="E97" s="645"/>
      <c r="F97" s="645"/>
      <c r="G97" s="645"/>
      <c r="H97" s="645"/>
      <c r="I97" s="645"/>
      <c r="J97" s="645"/>
      <c r="K97" s="645"/>
      <c r="L97" s="645"/>
      <c r="M97" s="645"/>
      <c r="N97" s="645"/>
      <c r="O97" s="645"/>
      <c r="P97" s="645"/>
    </row>
    <row r="98" spans="2:16" ht="10.5" customHeight="1" x14ac:dyDescent="0.25">
      <c r="B98" s="381"/>
      <c r="C98" s="381"/>
      <c r="D98" s="381"/>
      <c r="E98" s="381"/>
      <c r="F98" s="381"/>
      <c r="G98" s="381"/>
      <c r="H98" s="381"/>
      <c r="I98" s="381"/>
      <c r="J98" s="381"/>
      <c r="K98" s="381"/>
      <c r="L98" s="381"/>
      <c r="M98" s="381"/>
      <c r="N98" s="381"/>
      <c r="O98" s="381"/>
      <c r="P98" s="381"/>
    </row>
    <row r="99" spans="2:16" ht="39" customHeight="1" x14ac:dyDescent="0.25">
      <c r="B99" s="382"/>
      <c r="C99" s="658" t="s">
        <v>828</v>
      </c>
      <c r="D99" s="658"/>
      <c r="E99" s="658"/>
      <c r="F99" s="658"/>
      <c r="G99" s="658"/>
      <c r="H99" s="658"/>
      <c r="I99" s="658"/>
      <c r="J99" s="658"/>
      <c r="K99" s="658"/>
      <c r="L99" s="658"/>
      <c r="M99" s="658"/>
      <c r="N99" s="658"/>
      <c r="O99" s="658"/>
      <c r="P99" s="658"/>
    </row>
    <row r="100" spans="2:16" ht="10.5" customHeight="1" x14ac:dyDescent="0.25">
      <c r="B100" s="381"/>
      <c r="C100" s="381"/>
      <c r="D100" s="381"/>
      <c r="E100" s="381"/>
      <c r="F100" s="381"/>
      <c r="G100" s="381"/>
      <c r="H100" s="381"/>
      <c r="I100" s="381"/>
      <c r="J100" s="381"/>
      <c r="K100" s="381"/>
      <c r="L100" s="381"/>
      <c r="M100" s="381"/>
      <c r="N100" s="381"/>
      <c r="O100" s="381"/>
      <c r="P100" s="381"/>
    </row>
    <row r="101" spans="2:16" ht="41.25" customHeight="1" x14ac:dyDescent="0.25">
      <c r="B101" s="382"/>
      <c r="C101" s="658" t="s">
        <v>104</v>
      </c>
      <c r="D101" s="658"/>
      <c r="E101" s="658"/>
      <c r="F101" s="658"/>
      <c r="G101" s="658"/>
      <c r="H101" s="658"/>
      <c r="I101" s="658"/>
      <c r="J101" s="658"/>
      <c r="K101" s="658"/>
      <c r="L101" s="658"/>
      <c r="M101" s="658"/>
      <c r="N101" s="658"/>
      <c r="O101" s="658"/>
      <c r="P101" s="658"/>
    </row>
    <row r="102" spans="2:16" ht="10.5" customHeight="1" x14ac:dyDescent="0.25">
      <c r="B102" s="381"/>
      <c r="C102" s="381"/>
      <c r="D102" s="381"/>
      <c r="E102" s="381"/>
      <c r="F102" s="381"/>
      <c r="G102" s="381"/>
      <c r="H102" s="381"/>
      <c r="I102" s="381"/>
      <c r="J102" s="381"/>
      <c r="K102" s="381"/>
      <c r="L102" s="381"/>
      <c r="M102" s="381"/>
      <c r="N102" s="381"/>
      <c r="O102" s="381"/>
      <c r="P102" s="381"/>
    </row>
    <row r="103" spans="2:16" ht="27" customHeight="1" x14ac:dyDescent="0.25">
      <c r="B103" s="382"/>
      <c r="C103" s="658" t="s">
        <v>105</v>
      </c>
      <c r="D103" s="658"/>
      <c r="E103" s="658"/>
      <c r="F103" s="658"/>
      <c r="G103" s="658"/>
      <c r="H103" s="658"/>
      <c r="I103" s="658"/>
      <c r="J103" s="658"/>
      <c r="K103" s="658"/>
      <c r="L103" s="658"/>
      <c r="M103" s="658"/>
      <c r="N103" s="658"/>
      <c r="O103" s="658"/>
      <c r="P103" s="658"/>
    </row>
    <row r="104" spans="2:16" ht="10.5" customHeight="1" x14ac:dyDescent="0.25">
      <c r="B104" s="381"/>
      <c r="C104" s="381"/>
      <c r="D104" s="381"/>
      <c r="E104" s="381"/>
      <c r="F104" s="381"/>
      <c r="G104" s="381"/>
      <c r="H104" s="381"/>
      <c r="I104" s="381"/>
      <c r="J104" s="381"/>
      <c r="K104" s="381"/>
      <c r="L104" s="381"/>
      <c r="M104" s="381"/>
      <c r="N104" s="381"/>
      <c r="O104" s="381"/>
      <c r="P104" s="381"/>
    </row>
    <row r="105" spans="2:16" ht="37.5" customHeight="1" x14ac:dyDescent="0.25">
      <c r="B105" s="382"/>
      <c r="C105" s="658" t="s">
        <v>106</v>
      </c>
      <c r="D105" s="658"/>
      <c r="E105" s="658"/>
      <c r="F105" s="658"/>
      <c r="G105" s="658"/>
      <c r="H105" s="658"/>
      <c r="I105" s="658"/>
      <c r="J105" s="658"/>
      <c r="K105" s="658"/>
      <c r="L105" s="658"/>
      <c r="M105" s="658"/>
      <c r="N105" s="658"/>
      <c r="O105" s="658"/>
      <c r="P105" s="658"/>
    </row>
    <row r="106" spans="2:16" ht="10.5" customHeight="1" x14ac:dyDescent="0.25">
      <c r="B106" s="381"/>
      <c r="C106" s="381"/>
      <c r="D106" s="381"/>
      <c r="E106" s="381"/>
      <c r="F106" s="381"/>
      <c r="G106" s="381"/>
      <c r="H106" s="381"/>
      <c r="I106" s="381"/>
      <c r="J106" s="381"/>
      <c r="K106" s="381"/>
      <c r="L106" s="381"/>
      <c r="M106" s="381"/>
      <c r="N106" s="381"/>
      <c r="O106" s="381"/>
      <c r="P106" s="381"/>
    </row>
    <row r="107" spans="2:16" ht="25.5" customHeight="1" x14ac:dyDescent="0.25">
      <c r="B107" s="645" t="s">
        <v>832</v>
      </c>
      <c r="C107" s="645"/>
      <c r="D107" s="645"/>
      <c r="E107" s="645"/>
      <c r="F107" s="645"/>
      <c r="G107" s="645"/>
      <c r="H107" s="645"/>
      <c r="I107" s="645"/>
      <c r="J107" s="645"/>
      <c r="K107" s="645"/>
      <c r="L107" s="645"/>
      <c r="M107" s="645"/>
      <c r="N107" s="645"/>
      <c r="O107" s="645"/>
      <c r="P107" s="645"/>
    </row>
    <row r="108" spans="2:16" ht="10.5" customHeight="1" x14ac:dyDescent="0.25">
      <c r="B108" s="381"/>
      <c r="C108" s="381"/>
      <c r="D108" s="381"/>
      <c r="E108" s="381"/>
      <c r="F108" s="381"/>
      <c r="G108" s="381"/>
      <c r="H108" s="381"/>
      <c r="I108" s="381"/>
      <c r="J108" s="381"/>
      <c r="K108" s="381"/>
      <c r="L108" s="381"/>
      <c r="M108" s="381"/>
      <c r="N108" s="381"/>
      <c r="O108" s="381"/>
      <c r="P108" s="381"/>
    </row>
    <row r="109" spans="2:16" ht="24" customHeight="1" x14ac:dyDescent="0.25">
      <c r="B109" s="382"/>
      <c r="C109" s="658" t="s">
        <v>107</v>
      </c>
      <c r="D109" s="658"/>
      <c r="E109" s="658"/>
      <c r="F109" s="658"/>
      <c r="G109" s="658"/>
      <c r="H109" s="658"/>
      <c r="I109" s="658"/>
      <c r="J109" s="658"/>
      <c r="K109" s="658"/>
      <c r="L109" s="658"/>
      <c r="M109" s="658"/>
      <c r="N109" s="658"/>
      <c r="O109" s="658"/>
      <c r="P109" s="658"/>
    </row>
    <row r="110" spans="2:16" ht="10.5" customHeight="1" x14ac:dyDescent="0.25">
      <c r="B110" s="381"/>
      <c r="C110" s="381"/>
      <c r="D110" s="381"/>
      <c r="E110" s="381"/>
      <c r="F110" s="381"/>
      <c r="G110" s="381"/>
      <c r="H110" s="381"/>
      <c r="I110" s="381"/>
      <c r="J110" s="381"/>
      <c r="K110" s="381"/>
      <c r="L110" s="381"/>
      <c r="M110" s="381"/>
      <c r="N110" s="381"/>
      <c r="O110" s="381"/>
      <c r="P110" s="381"/>
    </row>
    <row r="111" spans="2:16" ht="37.5" customHeight="1" x14ac:dyDescent="0.25">
      <c r="B111" s="382"/>
      <c r="C111" s="658" t="s">
        <v>108</v>
      </c>
      <c r="D111" s="658"/>
      <c r="E111" s="658"/>
      <c r="F111" s="658"/>
      <c r="G111" s="658"/>
      <c r="H111" s="658"/>
      <c r="I111" s="658"/>
      <c r="J111" s="658"/>
      <c r="K111" s="658"/>
      <c r="L111" s="658"/>
      <c r="M111" s="658"/>
      <c r="N111" s="658"/>
      <c r="O111" s="658"/>
      <c r="P111" s="658"/>
    </row>
    <row r="112" spans="2:16" ht="10.5" customHeight="1" x14ac:dyDescent="0.25">
      <c r="B112" s="359"/>
      <c r="C112" s="357"/>
      <c r="D112" s="357"/>
      <c r="E112" s="357"/>
      <c r="F112" s="357"/>
      <c r="G112" s="357"/>
      <c r="H112" s="357"/>
      <c r="I112" s="357"/>
      <c r="J112" s="357"/>
      <c r="K112" s="357"/>
      <c r="L112" s="357"/>
      <c r="M112" s="357"/>
      <c r="N112" s="357"/>
      <c r="O112" s="357"/>
      <c r="P112" s="357"/>
    </row>
    <row r="113" spans="2:16" x14ac:dyDescent="0.25">
      <c r="B113" s="661" t="s">
        <v>109</v>
      </c>
      <c r="C113" s="661"/>
      <c r="D113" s="661"/>
      <c r="E113" s="661"/>
      <c r="F113" s="661"/>
      <c r="G113" s="661"/>
      <c r="H113" s="661"/>
      <c r="I113" s="661"/>
      <c r="J113" s="661"/>
      <c r="K113" s="661"/>
      <c r="L113" s="661"/>
      <c r="M113" s="661"/>
      <c r="N113" s="661"/>
      <c r="O113" s="661"/>
      <c r="P113" s="661"/>
    </row>
    <row r="114" spans="2:16" ht="10.5" customHeight="1" x14ac:dyDescent="0.25">
      <c r="B114" s="359"/>
      <c r="C114" s="357"/>
      <c r="D114" s="357"/>
      <c r="E114" s="357"/>
      <c r="F114" s="357"/>
      <c r="G114" s="357"/>
      <c r="H114" s="357"/>
      <c r="I114" s="357"/>
      <c r="J114" s="357"/>
      <c r="K114" s="357"/>
      <c r="L114" s="357"/>
      <c r="M114" s="357"/>
      <c r="N114" s="357"/>
      <c r="O114" s="357"/>
      <c r="P114" s="357"/>
    </row>
    <row r="115" spans="2:16" s="383" customFormat="1" ht="27" customHeight="1" x14ac:dyDescent="0.25">
      <c r="B115" s="645" t="s">
        <v>110</v>
      </c>
      <c r="C115" s="645"/>
      <c r="D115" s="645"/>
      <c r="E115" s="645"/>
      <c r="F115" s="645"/>
      <c r="G115" s="645"/>
      <c r="H115" s="645"/>
      <c r="I115" s="645"/>
      <c r="J115" s="645"/>
      <c r="K115" s="645"/>
      <c r="L115" s="645"/>
      <c r="M115" s="645"/>
      <c r="N115" s="645"/>
      <c r="O115" s="645"/>
      <c r="P115" s="645"/>
    </row>
    <row r="116" spans="2:16" ht="10.5" customHeight="1" x14ac:dyDescent="0.25">
      <c r="B116" s="359"/>
      <c r="C116" s="357"/>
      <c r="D116" s="357"/>
      <c r="E116" s="357"/>
      <c r="F116" s="357"/>
      <c r="G116" s="357"/>
      <c r="H116" s="357"/>
      <c r="I116" s="357"/>
      <c r="J116" s="357"/>
      <c r="K116" s="357"/>
      <c r="L116" s="357"/>
      <c r="M116" s="357"/>
      <c r="N116" s="357"/>
      <c r="O116" s="357"/>
      <c r="P116" s="357"/>
    </row>
    <row r="117" spans="2:16" ht="38.25" customHeight="1" x14ac:dyDescent="0.25">
      <c r="B117" s="645" t="s">
        <v>111</v>
      </c>
      <c r="C117" s="645"/>
      <c r="D117" s="645"/>
      <c r="E117" s="645"/>
      <c r="F117" s="645"/>
      <c r="G117" s="645"/>
      <c r="H117" s="645"/>
      <c r="I117" s="645"/>
      <c r="J117" s="645"/>
      <c r="K117" s="645"/>
      <c r="L117" s="645"/>
      <c r="M117" s="645"/>
      <c r="N117" s="645"/>
      <c r="O117" s="645"/>
      <c r="P117" s="645"/>
    </row>
    <row r="118" spans="2:16" ht="10.5" customHeight="1" x14ac:dyDescent="0.25">
      <c r="B118" s="359"/>
      <c r="C118" s="357"/>
      <c r="D118" s="357"/>
      <c r="E118" s="357"/>
      <c r="F118" s="357"/>
      <c r="G118" s="357"/>
      <c r="H118" s="357"/>
      <c r="I118" s="357"/>
      <c r="J118" s="357"/>
      <c r="K118" s="357"/>
      <c r="L118" s="357"/>
      <c r="M118" s="357"/>
      <c r="N118" s="357"/>
      <c r="O118" s="357"/>
      <c r="P118" s="357"/>
    </row>
    <row r="119" spans="2:16" ht="15" customHeight="1" x14ac:dyDescent="0.25">
      <c r="B119" s="645" t="s">
        <v>112</v>
      </c>
      <c r="C119" s="645"/>
      <c r="D119" s="645"/>
      <c r="E119" s="645"/>
      <c r="F119" s="645"/>
      <c r="G119" s="645"/>
      <c r="H119" s="645"/>
      <c r="I119" s="645"/>
      <c r="J119" s="645"/>
      <c r="K119" s="645"/>
      <c r="L119" s="645"/>
      <c r="M119" s="645"/>
      <c r="N119" s="645"/>
      <c r="O119" s="645"/>
      <c r="P119" s="645"/>
    </row>
    <row r="120" spans="2:16" ht="10.5" customHeight="1" x14ac:dyDescent="0.25">
      <c r="B120" s="359"/>
      <c r="C120" s="357"/>
      <c r="D120" s="357"/>
      <c r="E120" s="357"/>
      <c r="F120" s="357"/>
      <c r="G120" s="357"/>
      <c r="H120" s="357"/>
      <c r="I120" s="357"/>
      <c r="J120" s="357"/>
      <c r="K120" s="357"/>
      <c r="L120" s="357"/>
      <c r="M120" s="357"/>
      <c r="N120" s="357"/>
      <c r="O120" s="357"/>
      <c r="P120" s="357"/>
    </row>
    <row r="121" spans="2:16" ht="27" customHeight="1" x14ac:dyDescent="0.25">
      <c r="B121" s="645" t="s">
        <v>833</v>
      </c>
      <c r="C121" s="645"/>
      <c r="D121" s="645"/>
      <c r="E121" s="645"/>
      <c r="F121" s="645"/>
      <c r="G121" s="645"/>
      <c r="H121" s="645"/>
      <c r="I121" s="645"/>
      <c r="J121" s="645"/>
      <c r="K121" s="645"/>
      <c r="L121" s="645"/>
      <c r="M121" s="645"/>
      <c r="N121" s="645"/>
      <c r="O121" s="645"/>
      <c r="P121" s="645"/>
    </row>
    <row r="122" spans="2:16" ht="10.5" customHeight="1" x14ac:dyDescent="0.25">
      <c r="B122" s="359"/>
      <c r="C122" s="357"/>
      <c r="D122" s="357"/>
      <c r="E122" s="357"/>
      <c r="F122" s="357"/>
      <c r="G122" s="357"/>
      <c r="H122" s="357"/>
      <c r="I122" s="357"/>
      <c r="J122" s="357"/>
      <c r="K122" s="357"/>
      <c r="L122" s="357"/>
      <c r="M122" s="357"/>
      <c r="N122" s="357"/>
      <c r="O122" s="357"/>
      <c r="P122" s="357"/>
    </row>
    <row r="123" spans="2:16" ht="26.25" customHeight="1" x14ac:dyDescent="0.25">
      <c r="B123" s="359"/>
      <c r="C123" s="660" t="s">
        <v>113</v>
      </c>
      <c r="D123" s="660"/>
      <c r="E123" s="660"/>
      <c r="F123" s="660"/>
      <c r="G123" s="660"/>
      <c r="H123" s="660"/>
      <c r="I123" s="660"/>
      <c r="J123" s="660"/>
      <c r="K123" s="660"/>
      <c r="L123" s="660"/>
      <c r="M123" s="660"/>
      <c r="N123" s="660"/>
      <c r="O123" s="660"/>
      <c r="P123" s="660"/>
    </row>
    <row r="124" spans="2:16" ht="10.5" customHeight="1" x14ac:dyDescent="0.25">
      <c r="B124" s="359"/>
      <c r="C124" s="357"/>
      <c r="D124" s="357"/>
      <c r="E124" s="357"/>
      <c r="F124" s="357"/>
      <c r="G124" s="357"/>
      <c r="H124" s="357"/>
      <c r="I124" s="357"/>
      <c r="J124" s="357"/>
      <c r="K124" s="357"/>
      <c r="L124" s="357"/>
      <c r="M124" s="357"/>
      <c r="N124" s="357"/>
      <c r="O124" s="357"/>
      <c r="P124" s="357"/>
    </row>
    <row r="125" spans="2:16" ht="35.25" customHeight="1" x14ac:dyDescent="0.25">
      <c r="B125" s="359"/>
      <c r="C125" s="660" t="s">
        <v>828</v>
      </c>
      <c r="D125" s="660"/>
      <c r="E125" s="660"/>
      <c r="F125" s="660"/>
      <c r="G125" s="660"/>
      <c r="H125" s="660"/>
      <c r="I125" s="660"/>
      <c r="J125" s="660"/>
      <c r="K125" s="660"/>
      <c r="L125" s="660"/>
      <c r="M125" s="660"/>
      <c r="N125" s="660"/>
      <c r="O125" s="660"/>
      <c r="P125" s="660"/>
    </row>
    <row r="126" spans="2:16" ht="10.5" customHeight="1" x14ac:dyDescent="0.25">
      <c r="B126" s="359"/>
      <c r="C126" s="357"/>
      <c r="D126" s="357"/>
      <c r="E126" s="357"/>
      <c r="F126" s="357"/>
      <c r="G126" s="357"/>
      <c r="H126" s="357"/>
      <c r="I126" s="357"/>
      <c r="J126" s="357"/>
      <c r="K126" s="357"/>
      <c r="L126" s="357"/>
      <c r="M126" s="357"/>
      <c r="N126" s="357"/>
      <c r="O126" s="357"/>
      <c r="P126" s="357"/>
    </row>
    <row r="127" spans="2:16" ht="36.75" customHeight="1" x14ac:dyDescent="0.25">
      <c r="B127" s="359"/>
      <c r="C127" s="660" t="s">
        <v>114</v>
      </c>
      <c r="D127" s="660"/>
      <c r="E127" s="660"/>
      <c r="F127" s="660"/>
      <c r="G127" s="660"/>
      <c r="H127" s="660"/>
      <c r="I127" s="660"/>
      <c r="J127" s="660"/>
      <c r="K127" s="660"/>
      <c r="L127" s="660"/>
      <c r="M127" s="660"/>
      <c r="N127" s="660"/>
      <c r="O127" s="660"/>
      <c r="P127" s="660"/>
    </row>
    <row r="128" spans="2:16" ht="10.5" customHeight="1" x14ac:dyDescent="0.25">
      <c r="B128" s="359"/>
      <c r="C128" s="357"/>
      <c r="D128" s="357"/>
      <c r="E128" s="357"/>
      <c r="F128" s="357"/>
      <c r="G128" s="357"/>
      <c r="H128" s="357"/>
      <c r="I128" s="357"/>
      <c r="J128" s="357"/>
      <c r="K128" s="357"/>
      <c r="L128" s="357"/>
      <c r="M128" s="357"/>
      <c r="N128" s="357"/>
      <c r="O128" s="357"/>
      <c r="P128" s="357"/>
    </row>
    <row r="129" spans="2:16" ht="24" customHeight="1" x14ac:dyDescent="0.25">
      <c r="B129" s="359"/>
      <c r="C129" s="660" t="s">
        <v>105</v>
      </c>
      <c r="D129" s="660"/>
      <c r="E129" s="660"/>
      <c r="F129" s="660"/>
      <c r="G129" s="660"/>
      <c r="H129" s="660"/>
      <c r="I129" s="660"/>
      <c r="J129" s="660"/>
      <c r="K129" s="660"/>
      <c r="L129" s="660"/>
      <c r="M129" s="660"/>
      <c r="N129" s="660"/>
      <c r="O129" s="660"/>
      <c r="P129" s="660"/>
    </row>
    <row r="130" spans="2:16" ht="10.5" customHeight="1" x14ac:dyDescent="0.25">
      <c r="B130" s="359"/>
      <c r="C130" s="357"/>
      <c r="D130" s="357"/>
      <c r="E130" s="357"/>
      <c r="F130" s="357"/>
      <c r="G130" s="357"/>
      <c r="H130" s="357"/>
      <c r="I130" s="357"/>
      <c r="J130" s="357"/>
      <c r="K130" s="357"/>
      <c r="L130" s="357"/>
      <c r="M130" s="357"/>
      <c r="N130" s="357"/>
      <c r="O130" s="357"/>
      <c r="P130" s="357"/>
    </row>
    <row r="131" spans="2:16" ht="36" customHeight="1" x14ac:dyDescent="0.25">
      <c r="B131" s="359"/>
      <c r="C131" s="660" t="s">
        <v>115</v>
      </c>
      <c r="D131" s="660"/>
      <c r="E131" s="660"/>
      <c r="F131" s="660"/>
      <c r="G131" s="660"/>
      <c r="H131" s="660"/>
      <c r="I131" s="660"/>
      <c r="J131" s="660"/>
      <c r="K131" s="660"/>
      <c r="L131" s="660"/>
      <c r="M131" s="660"/>
      <c r="N131" s="660"/>
      <c r="O131" s="660"/>
      <c r="P131" s="660"/>
    </row>
    <row r="132" spans="2:16" ht="10.5" customHeight="1" x14ac:dyDescent="0.25">
      <c r="B132" s="359"/>
      <c r="C132" s="357"/>
      <c r="D132" s="357"/>
      <c r="E132" s="357"/>
      <c r="F132" s="357"/>
      <c r="G132" s="357"/>
      <c r="H132" s="357"/>
      <c r="I132" s="357"/>
      <c r="J132" s="357"/>
      <c r="K132" s="357"/>
      <c r="L132" s="357"/>
      <c r="M132" s="357"/>
      <c r="N132" s="357"/>
      <c r="O132" s="357"/>
      <c r="P132" s="357"/>
    </row>
    <row r="133" spans="2:16" ht="25.5" customHeight="1" x14ac:dyDescent="0.25">
      <c r="B133" s="645" t="s">
        <v>834</v>
      </c>
      <c r="C133" s="645"/>
      <c r="D133" s="645"/>
      <c r="E133" s="645"/>
      <c r="F133" s="645"/>
      <c r="G133" s="645"/>
      <c r="H133" s="645"/>
      <c r="I133" s="645"/>
      <c r="J133" s="645"/>
      <c r="K133" s="645"/>
      <c r="L133" s="645"/>
      <c r="M133" s="645"/>
      <c r="N133" s="645"/>
      <c r="O133" s="645"/>
      <c r="P133" s="645"/>
    </row>
    <row r="134" spans="2:16" ht="10.5" customHeight="1" x14ac:dyDescent="0.25">
      <c r="B134" s="359"/>
      <c r="C134" s="357"/>
      <c r="D134" s="357"/>
      <c r="E134" s="357"/>
      <c r="F134" s="357"/>
      <c r="G134" s="357"/>
      <c r="H134" s="357"/>
      <c r="I134" s="357"/>
      <c r="J134" s="357"/>
      <c r="K134" s="357"/>
      <c r="L134" s="357"/>
      <c r="M134" s="357"/>
      <c r="N134" s="357"/>
      <c r="O134" s="357"/>
      <c r="P134" s="357"/>
    </row>
    <row r="135" spans="2:16" ht="26.25" customHeight="1" x14ac:dyDescent="0.25">
      <c r="B135" s="359"/>
      <c r="C135" s="660" t="s">
        <v>116</v>
      </c>
      <c r="D135" s="660"/>
      <c r="E135" s="660"/>
      <c r="F135" s="660"/>
      <c r="G135" s="660"/>
      <c r="H135" s="660"/>
      <c r="I135" s="660"/>
      <c r="J135" s="660"/>
      <c r="K135" s="660"/>
      <c r="L135" s="660"/>
      <c r="M135" s="660"/>
      <c r="N135" s="660"/>
      <c r="O135" s="660"/>
      <c r="P135" s="660"/>
    </row>
    <row r="136" spans="2:16" ht="10.5" customHeight="1" x14ac:dyDescent="0.25">
      <c r="B136" s="359"/>
      <c r="C136" s="357"/>
      <c r="D136" s="357"/>
      <c r="E136" s="357"/>
      <c r="F136" s="357"/>
      <c r="G136" s="357"/>
      <c r="H136" s="357"/>
      <c r="I136" s="357"/>
      <c r="J136" s="357"/>
      <c r="K136" s="357"/>
      <c r="L136" s="357"/>
      <c r="M136" s="357"/>
      <c r="N136" s="357"/>
      <c r="O136" s="357"/>
      <c r="P136" s="357"/>
    </row>
    <row r="137" spans="2:16" ht="36" customHeight="1" x14ac:dyDescent="0.25">
      <c r="B137" s="359"/>
      <c r="C137" s="660" t="s">
        <v>117</v>
      </c>
      <c r="D137" s="660"/>
      <c r="E137" s="660"/>
      <c r="F137" s="660"/>
      <c r="G137" s="660"/>
      <c r="H137" s="660"/>
      <c r="I137" s="660"/>
      <c r="J137" s="660"/>
      <c r="K137" s="660"/>
      <c r="L137" s="660"/>
      <c r="M137" s="660"/>
      <c r="N137" s="660"/>
      <c r="O137" s="660"/>
      <c r="P137" s="660"/>
    </row>
    <row r="138" spans="2:16" ht="10.5" customHeight="1" x14ac:dyDescent="0.25">
      <c r="B138" s="359"/>
      <c r="C138" s="357"/>
      <c r="D138" s="357"/>
      <c r="E138" s="357"/>
      <c r="F138" s="357"/>
      <c r="G138" s="357"/>
      <c r="H138" s="357"/>
      <c r="I138" s="357"/>
      <c r="J138" s="357"/>
      <c r="K138" s="357"/>
      <c r="L138" s="357"/>
      <c r="M138" s="357"/>
      <c r="N138" s="357"/>
      <c r="O138" s="357"/>
      <c r="P138" s="357"/>
    </row>
    <row r="139" spans="2:16" ht="15" customHeight="1" x14ac:dyDescent="0.25">
      <c r="B139" s="645" t="s">
        <v>118</v>
      </c>
      <c r="C139" s="645"/>
      <c r="D139" s="645"/>
      <c r="E139" s="645"/>
      <c r="F139" s="645"/>
      <c r="G139" s="645"/>
      <c r="H139" s="645"/>
      <c r="I139" s="645"/>
      <c r="J139" s="645"/>
      <c r="K139" s="645"/>
      <c r="L139" s="645"/>
      <c r="M139" s="645"/>
      <c r="N139" s="645"/>
      <c r="O139" s="645"/>
      <c r="P139" s="645"/>
    </row>
    <row r="140" spans="2:16" ht="10.5" customHeight="1" x14ac:dyDescent="0.25">
      <c r="B140" s="359"/>
      <c r="C140" s="357"/>
      <c r="D140" s="357"/>
      <c r="E140" s="357"/>
      <c r="F140" s="357"/>
      <c r="G140" s="357"/>
      <c r="H140" s="357"/>
      <c r="I140" s="357"/>
      <c r="J140" s="357"/>
      <c r="K140" s="357"/>
      <c r="L140" s="357"/>
      <c r="M140" s="357"/>
      <c r="N140" s="357"/>
      <c r="O140" s="357"/>
      <c r="P140" s="357"/>
    </row>
    <row r="141" spans="2:16" ht="26.25" customHeight="1" x14ac:dyDescent="0.25">
      <c r="B141" s="645" t="s">
        <v>119</v>
      </c>
      <c r="C141" s="645"/>
      <c r="D141" s="645"/>
      <c r="E141" s="645"/>
      <c r="F141" s="645"/>
      <c r="G141" s="645"/>
      <c r="H141" s="645"/>
      <c r="I141" s="645"/>
      <c r="J141" s="645"/>
      <c r="K141" s="645"/>
      <c r="L141" s="645"/>
      <c r="M141" s="645"/>
      <c r="N141" s="645"/>
      <c r="O141" s="645"/>
      <c r="P141" s="645"/>
    </row>
    <row r="142" spans="2:16" ht="10.5" customHeight="1" x14ac:dyDescent="0.25">
      <c r="B142" s="359"/>
      <c r="C142" s="357"/>
      <c r="D142" s="357"/>
      <c r="E142" s="357"/>
      <c r="F142" s="357"/>
      <c r="G142" s="357"/>
      <c r="H142" s="357"/>
      <c r="I142" s="357"/>
      <c r="J142" s="357"/>
      <c r="K142" s="357"/>
      <c r="L142" s="357"/>
      <c r="M142" s="357"/>
      <c r="N142" s="357"/>
      <c r="O142" s="357"/>
      <c r="P142" s="357"/>
    </row>
    <row r="143" spans="2:16" ht="39" customHeight="1" x14ac:dyDescent="0.25">
      <c r="B143" s="645" t="s">
        <v>120</v>
      </c>
      <c r="C143" s="645"/>
      <c r="D143" s="645"/>
      <c r="E143" s="645"/>
      <c r="F143" s="645"/>
      <c r="G143" s="645"/>
      <c r="H143" s="645"/>
      <c r="I143" s="645"/>
      <c r="J143" s="645"/>
      <c r="K143" s="645"/>
      <c r="L143" s="645"/>
      <c r="M143" s="645"/>
      <c r="N143" s="645"/>
      <c r="O143" s="645"/>
      <c r="P143" s="645"/>
    </row>
    <row r="144" spans="2:16" ht="10.5" customHeight="1" x14ac:dyDescent="0.25">
      <c r="B144" s="359"/>
      <c r="C144" s="357"/>
      <c r="D144" s="357"/>
      <c r="E144" s="357"/>
      <c r="F144" s="357"/>
      <c r="G144" s="357"/>
      <c r="H144" s="357"/>
      <c r="I144" s="357"/>
      <c r="J144" s="357"/>
      <c r="K144" s="357"/>
      <c r="L144" s="357"/>
      <c r="M144" s="357"/>
      <c r="N144" s="357"/>
      <c r="O144" s="357"/>
      <c r="P144" s="357"/>
    </row>
    <row r="145" spans="2:16" ht="15" customHeight="1" x14ac:dyDescent="0.25">
      <c r="B145" s="645" t="s">
        <v>121</v>
      </c>
      <c r="C145" s="645"/>
      <c r="D145" s="645"/>
      <c r="E145" s="645"/>
      <c r="F145" s="645"/>
      <c r="G145" s="645"/>
      <c r="H145" s="645"/>
      <c r="I145" s="645"/>
      <c r="J145" s="645"/>
      <c r="K145" s="645"/>
      <c r="L145" s="645"/>
      <c r="M145" s="645"/>
      <c r="N145" s="645"/>
      <c r="O145" s="645"/>
      <c r="P145" s="645"/>
    </row>
    <row r="146" spans="2:16" ht="10.5" customHeight="1" x14ac:dyDescent="0.25">
      <c r="B146" s="359"/>
      <c r="C146" s="357"/>
      <c r="D146" s="357"/>
      <c r="E146" s="357"/>
      <c r="F146" s="357"/>
      <c r="G146" s="357"/>
      <c r="H146" s="357"/>
      <c r="I146" s="357"/>
      <c r="J146" s="357"/>
      <c r="K146" s="357"/>
      <c r="L146" s="357"/>
      <c r="M146" s="357"/>
      <c r="N146" s="357"/>
      <c r="O146" s="357"/>
      <c r="P146" s="357"/>
    </row>
    <row r="147" spans="2:16" ht="24.75" customHeight="1" x14ac:dyDescent="0.25">
      <c r="B147" s="645" t="s">
        <v>835</v>
      </c>
      <c r="C147" s="645"/>
      <c r="D147" s="645"/>
      <c r="E147" s="645"/>
      <c r="F147" s="645"/>
      <c r="G147" s="645"/>
      <c r="H147" s="645"/>
      <c r="I147" s="645"/>
      <c r="J147" s="645"/>
      <c r="K147" s="645"/>
      <c r="L147" s="645"/>
      <c r="M147" s="645"/>
      <c r="N147" s="645"/>
      <c r="O147" s="645"/>
      <c r="P147" s="645"/>
    </row>
    <row r="148" spans="2:16" ht="10.5" customHeight="1" x14ac:dyDescent="0.25">
      <c r="B148" s="359"/>
      <c r="C148" s="357"/>
      <c r="D148" s="357"/>
      <c r="E148" s="357"/>
      <c r="F148" s="357"/>
      <c r="G148" s="357"/>
      <c r="H148" s="357"/>
      <c r="I148" s="357"/>
      <c r="J148" s="357"/>
      <c r="K148" s="357"/>
      <c r="L148" s="357"/>
      <c r="M148" s="357"/>
      <c r="N148" s="357"/>
      <c r="O148" s="357"/>
      <c r="P148" s="357"/>
    </row>
    <row r="149" spans="2:16" ht="24.75" customHeight="1" x14ac:dyDescent="0.25">
      <c r="B149" s="359"/>
      <c r="C149" s="660" t="s">
        <v>122</v>
      </c>
      <c r="D149" s="660"/>
      <c r="E149" s="660"/>
      <c r="F149" s="660"/>
      <c r="G149" s="660"/>
      <c r="H149" s="660"/>
      <c r="I149" s="660"/>
      <c r="J149" s="660"/>
      <c r="K149" s="660"/>
      <c r="L149" s="660"/>
      <c r="M149" s="660"/>
      <c r="N149" s="660"/>
      <c r="O149" s="660"/>
      <c r="P149" s="660"/>
    </row>
    <row r="150" spans="2:16" ht="10.5" customHeight="1" x14ac:dyDescent="0.25">
      <c r="B150" s="359"/>
      <c r="C150" s="357"/>
      <c r="D150" s="357"/>
      <c r="E150" s="357"/>
      <c r="F150" s="357"/>
      <c r="G150" s="357"/>
      <c r="H150" s="357"/>
      <c r="I150" s="357"/>
      <c r="J150" s="357"/>
      <c r="K150" s="357"/>
      <c r="L150" s="357"/>
      <c r="M150" s="357"/>
      <c r="N150" s="357"/>
      <c r="O150" s="357"/>
      <c r="P150" s="357"/>
    </row>
    <row r="151" spans="2:16" ht="35.25" customHeight="1" x14ac:dyDescent="0.25">
      <c r="B151" s="359"/>
      <c r="C151" s="660" t="s">
        <v>828</v>
      </c>
      <c r="D151" s="660"/>
      <c r="E151" s="660"/>
      <c r="F151" s="660"/>
      <c r="G151" s="660"/>
      <c r="H151" s="660"/>
      <c r="I151" s="660"/>
      <c r="J151" s="660"/>
      <c r="K151" s="660"/>
      <c r="L151" s="660"/>
      <c r="M151" s="660"/>
      <c r="N151" s="660"/>
      <c r="O151" s="660"/>
      <c r="P151" s="660"/>
    </row>
    <row r="152" spans="2:16" ht="10.5" customHeight="1" x14ac:dyDescent="0.25">
      <c r="B152" s="359"/>
      <c r="C152" s="357"/>
      <c r="D152" s="357"/>
      <c r="E152" s="357"/>
      <c r="F152" s="357"/>
      <c r="G152" s="357"/>
      <c r="H152" s="357"/>
      <c r="I152" s="357"/>
      <c r="J152" s="357"/>
      <c r="K152" s="357"/>
      <c r="L152" s="357"/>
      <c r="M152" s="357"/>
      <c r="N152" s="357"/>
      <c r="O152" s="357"/>
      <c r="P152" s="357"/>
    </row>
    <row r="153" spans="2:16" ht="38.25" customHeight="1" x14ac:dyDescent="0.25">
      <c r="B153" s="359"/>
      <c r="C153" s="660" t="s">
        <v>123</v>
      </c>
      <c r="D153" s="660"/>
      <c r="E153" s="660"/>
      <c r="F153" s="660"/>
      <c r="G153" s="660"/>
      <c r="H153" s="660"/>
      <c r="I153" s="660"/>
      <c r="J153" s="660"/>
      <c r="K153" s="660"/>
      <c r="L153" s="660"/>
      <c r="M153" s="660"/>
      <c r="N153" s="660"/>
      <c r="O153" s="660"/>
      <c r="P153" s="660"/>
    </row>
    <row r="154" spans="2:16" ht="10.5" customHeight="1" x14ac:dyDescent="0.25">
      <c r="B154" s="359"/>
      <c r="C154" s="357"/>
      <c r="D154" s="357"/>
      <c r="E154" s="357"/>
      <c r="F154" s="357"/>
      <c r="G154" s="357"/>
      <c r="H154" s="357"/>
      <c r="I154" s="357"/>
      <c r="J154" s="357"/>
      <c r="K154" s="357"/>
      <c r="L154" s="357"/>
      <c r="M154" s="357"/>
      <c r="N154" s="357"/>
      <c r="O154" s="357"/>
      <c r="P154" s="357"/>
    </row>
    <row r="155" spans="2:16" ht="22.5" customHeight="1" x14ac:dyDescent="0.25">
      <c r="B155" s="359"/>
      <c r="C155" s="660" t="s">
        <v>105</v>
      </c>
      <c r="D155" s="660"/>
      <c r="E155" s="660"/>
      <c r="F155" s="660"/>
      <c r="G155" s="660"/>
      <c r="H155" s="660"/>
      <c r="I155" s="660"/>
      <c r="J155" s="660"/>
      <c r="K155" s="660"/>
      <c r="L155" s="660"/>
      <c r="M155" s="660"/>
      <c r="N155" s="660"/>
      <c r="O155" s="660"/>
      <c r="P155" s="660"/>
    </row>
    <row r="156" spans="2:16" ht="10.5" customHeight="1" x14ac:dyDescent="0.25">
      <c r="B156" s="359"/>
      <c r="C156" s="357"/>
      <c r="D156" s="357"/>
      <c r="E156" s="357"/>
      <c r="F156" s="357"/>
      <c r="G156" s="357"/>
      <c r="H156" s="357"/>
      <c r="I156" s="357"/>
      <c r="J156" s="357"/>
      <c r="K156" s="357"/>
      <c r="L156" s="357"/>
      <c r="M156" s="357"/>
      <c r="N156" s="357"/>
      <c r="O156" s="357"/>
      <c r="P156" s="357"/>
    </row>
    <row r="157" spans="2:16" ht="36.75" customHeight="1" x14ac:dyDescent="0.25">
      <c r="B157" s="359"/>
      <c r="C157" s="660" t="s">
        <v>124</v>
      </c>
      <c r="D157" s="660"/>
      <c r="E157" s="660"/>
      <c r="F157" s="660"/>
      <c r="G157" s="660"/>
      <c r="H157" s="660"/>
      <c r="I157" s="660"/>
      <c r="J157" s="660"/>
      <c r="K157" s="660"/>
      <c r="L157" s="660"/>
      <c r="M157" s="660"/>
      <c r="N157" s="660"/>
      <c r="O157" s="660"/>
      <c r="P157" s="660"/>
    </row>
    <row r="158" spans="2:16" ht="10.5" customHeight="1" x14ac:dyDescent="0.25">
      <c r="B158" s="359"/>
      <c r="C158" s="357"/>
      <c r="D158" s="357"/>
      <c r="E158" s="357"/>
      <c r="F158" s="357"/>
      <c r="G158" s="357"/>
      <c r="H158" s="357"/>
      <c r="I158" s="357"/>
      <c r="J158" s="357"/>
      <c r="K158" s="357"/>
      <c r="L158" s="357"/>
      <c r="M158" s="357"/>
      <c r="N158" s="357"/>
      <c r="O158" s="357"/>
      <c r="P158" s="357"/>
    </row>
    <row r="159" spans="2:16" ht="25.5" customHeight="1" x14ac:dyDescent="0.25">
      <c r="B159" s="645" t="s">
        <v>836</v>
      </c>
      <c r="C159" s="645"/>
      <c r="D159" s="645"/>
      <c r="E159" s="645"/>
      <c r="F159" s="645"/>
      <c r="G159" s="645"/>
      <c r="H159" s="645"/>
      <c r="I159" s="645"/>
      <c r="J159" s="645"/>
      <c r="K159" s="645"/>
      <c r="L159" s="645"/>
      <c r="M159" s="645"/>
      <c r="N159" s="645"/>
      <c r="O159" s="645"/>
      <c r="P159" s="645"/>
    </row>
    <row r="160" spans="2:16" ht="10.5" customHeight="1" x14ac:dyDescent="0.25">
      <c r="B160" s="359"/>
      <c r="C160" s="357"/>
      <c r="D160" s="357"/>
      <c r="E160" s="357"/>
      <c r="F160" s="357"/>
      <c r="G160" s="357"/>
      <c r="H160" s="357"/>
      <c r="I160" s="357"/>
      <c r="J160" s="357"/>
      <c r="K160" s="357"/>
      <c r="L160" s="357"/>
      <c r="M160" s="357"/>
      <c r="N160" s="357"/>
      <c r="O160" s="357"/>
      <c r="P160" s="357"/>
    </row>
    <row r="161" spans="2:16" ht="36.75" customHeight="1" x14ac:dyDescent="0.25">
      <c r="B161" s="359"/>
      <c r="C161" s="660" t="s">
        <v>117</v>
      </c>
      <c r="D161" s="660"/>
      <c r="E161" s="660"/>
      <c r="F161" s="660"/>
      <c r="G161" s="660"/>
      <c r="H161" s="660"/>
      <c r="I161" s="660"/>
      <c r="J161" s="660"/>
      <c r="K161" s="660"/>
      <c r="L161" s="660"/>
      <c r="M161" s="660"/>
      <c r="N161" s="660"/>
      <c r="O161" s="660"/>
      <c r="P161" s="660"/>
    </row>
    <row r="162" spans="2:16" ht="10.5" customHeight="1" x14ac:dyDescent="0.25">
      <c r="B162" s="359"/>
      <c r="C162" s="357"/>
      <c r="D162" s="357"/>
      <c r="E162" s="357"/>
      <c r="F162" s="357"/>
      <c r="G162" s="357"/>
      <c r="H162" s="357"/>
      <c r="I162" s="357"/>
      <c r="J162" s="357"/>
      <c r="K162" s="357"/>
      <c r="L162" s="357"/>
      <c r="M162" s="357"/>
      <c r="N162" s="357"/>
      <c r="O162" s="357"/>
      <c r="P162" s="357"/>
    </row>
    <row r="163" spans="2:16" ht="23.25" customHeight="1" x14ac:dyDescent="0.25">
      <c r="B163" s="359"/>
      <c r="C163" s="660" t="s">
        <v>125</v>
      </c>
      <c r="D163" s="660"/>
      <c r="E163" s="660"/>
      <c r="F163" s="660"/>
      <c r="G163" s="660"/>
      <c r="H163" s="660"/>
      <c r="I163" s="660"/>
      <c r="J163" s="660"/>
      <c r="K163" s="660"/>
      <c r="L163" s="660"/>
      <c r="M163" s="660"/>
      <c r="N163" s="660"/>
      <c r="O163" s="660"/>
      <c r="P163" s="660"/>
    </row>
    <row r="164" spans="2:16" ht="10.5" customHeight="1" x14ac:dyDescent="0.25">
      <c r="B164" s="359"/>
      <c r="C164" s="357"/>
      <c r="D164" s="357"/>
      <c r="E164" s="357"/>
      <c r="F164" s="357"/>
      <c r="G164" s="357"/>
      <c r="H164" s="357"/>
      <c r="I164" s="357"/>
      <c r="J164" s="357"/>
      <c r="K164" s="357"/>
      <c r="L164" s="357"/>
      <c r="M164" s="357"/>
      <c r="N164" s="357"/>
      <c r="O164" s="357"/>
      <c r="P164" s="357"/>
    </row>
    <row r="165" spans="2:16" ht="23.25" customHeight="1" x14ac:dyDescent="0.25">
      <c r="B165" s="359"/>
      <c r="C165" s="660" t="s">
        <v>126</v>
      </c>
      <c r="D165" s="660"/>
      <c r="E165" s="660"/>
      <c r="F165" s="660"/>
      <c r="G165" s="660"/>
      <c r="H165" s="660"/>
      <c r="I165" s="660"/>
      <c r="J165" s="660"/>
      <c r="K165" s="660"/>
      <c r="L165" s="660"/>
      <c r="M165" s="660"/>
      <c r="N165" s="660"/>
      <c r="O165" s="660"/>
      <c r="P165" s="660"/>
    </row>
    <row r="166" spans="2:16" ht="10.5" customHeight="1" x14ac:dyDescent="0.25">
      <c r="B166" s="359"/>
      <c r="C166" s="357"/>
      <c r="D166" s="357"/>
      <c r="E166" s="357"/>
      <c r="F166" s="357"/>
      <c r="G166" s="357"/>
      <c r="H166" s="357"/>
      <c r="I166" s="357"/>
      <c r="J166" s="357"/>
      <c r="K166" s="357"/>
      <c r="L166" s="357"/>
      <c r="M166" s="357"/>
      <c r="N166" s="357"/>
      <c r="O166" s="357"/>
      <c r="P166" s="357"/>
    </row>
    <row r="167" spans="2:16" ht="36" customHeight="1" x14ac:dyDescent="0.25">
      <c r="B167" s="359"/>
      <c r="C167" s="660" t="s">
        <v>127</v>
      </c>
      <c r="D167" s="660"/>
      <c r="E167" s="660"/>
      <c r="F167" s="660"/>
      <c r="G167" s="660"/>
      <c r="H167" s="660"/>
      <c r="I167" s="660"/>
      <c r="J167" s="660"/>
      <c r="K167" s="660"/>
      <c r="L167" s="660"/>
      <c r="M167" s="660"/>
      <c r="N167" s="660"/>
      <c r="O167" s="660"/>
      <c r="P167" s="660"/>
    </row>
    <row r="168" spans="2:16" ht="10.5" customHeight="1" x14ac:dyDescent="0.25">
      <c r="B168" s="359"/>
      <c r="C168" s="357"/>
      <c r="D168" s="357"/>
      <c r="E168" s="357"/>
      <c r="F168" s="357"/>
      <c r="G168" s="357"/>
      <c r="H168" s="357"/>
      <c r="I168" s="357"/>
      <c r="J168" s="357"/>
      <c r="K168" s="357"/>
      <c r="L168" s="357"/>
      <c r="M168" s="357"/>
      <c r="N168" s="357"/>
      <c r="O168" s="357"/>
      <c r="P168" s="357"/>
    </row>
    <row r="169" spans="2:16" ht="24.75" customHeight="1" x14ac:dyDescent="0.25">
      <c r="B169" s="359"/>
      <c r="C169" s="660" t="s">
        <v>128</v>
      </c>
      <c r="D169" s="660"/>
      <c r="E169" s="660"/>
      <c r="F169" s="660"/>
      <c r="G169" s="660"/>
      <c r="H169" s="660"/>
      <c r="I169" s="660"/>
      <c r="J169" s="660"/>
      <c r="K169" s="660"/>
      <c r="L169" s="660"/>
      <c r="M169" s="660"/>
      <c r="N169" s="660"/>
      <c r="O169" s="660"/>
      <c r="P169" s="660"/>
    </row>
    <row r="170" spans="2:16" ht="10.5" customHeight="1" x14ac:dyDescent="0.25">
      <c r="B170" s="359"/>
      <c r="C170" s="357"/>
      <c r="D170" s="357"/>
      <c r="E170" s="357"/>
      <c r="F170" s="357"/>
      <c r="G170" s="357"/>
      <c r="H170" s="357"/>
      <c r="I170" s="357"/>
      <c r="J170" s="357"/>
      <c r="K170" s="357"/>
      <c r="L170" s="357"/>
      <c r="M170" s="357"/>
      <c r="N170" s="357"/>
      <c r="O170" s="357"/>
      <c r="P170" s="357"/>
    </row>
    <row r="171" spans="2:16" ht="15" customHeight="1" x14ac:dyDescent="0.25">
      <c r="B171" s="645" t="s">
        <v>129</v>
      </c>
      <c r="C171" s="645"/>
      <c r="D171" s="645"/>
      <c r="E171" s="645"/>
      <c r="F171" s="645"/>
      <c r="G171" s="645"/>
      <c r="H171" s="645"/>
      <c r="I171" s="645"/>
      <c r="J171" s="645"/>
      <c r="K171" s="645"/>
      <c r="L171" s="645"/>
      <c r="M171" s="645"/>
      <c r="N171" s="645"/>
      <c r="O171" s="645"/>
      <c r="P171" s="645"/>
    </row>
    <row r="172" spans="2:16" ht="10.5" customHeight="1" x14ac:dyDescent="0.25">
      <c r="B172" s="359"/>
      <c r="C172" s="357"/>
      <c r="D172" s="357"/>
      <c r="E172" s="357"/>
      <c r="F172" s="357"/>
      <c r="G172" s="357"/>
      <c r="H172" s="357"/>
      <c r="I172" s="357"/>
      <c r="J172" s="357"/>
      <c r="K172" s="357"/>
      <c r="L172" s="357"/>
      <c r="M172" s="357"/>
      <c r="N172" s="357"/>
      <c r="O172" s="357"/>
      <c r="P172" s="357"/>
    </row>
    <row r="173" spans="2:16" ht="25.5" customHeight="1" x14ac:dyDescent="0.25">
      <c r="B173" s="645" t="s">
        <v>130</v>
      </c>
      <c r="C173" s="645"/>
      <c r="D173" s="645"/>
      <c r="E173" s="645"/>
      <c r="F173" s="645"/>
      <c r="G173" s="645"/>
      <c r="H173" s="645"/>
      <c r="I173" s="645"/>
      <c r="J173" s="645"/>
      <c r="K173" s="645"/>
      <c r="L173" s="645"/>
      <c r="M173" s="645"/>
      <c r="N173" s="645"/>
      <c r="O173" s="645"/>
      <c r="P173" s="645"/>
    </row>
    <row r="174" spans="2:16" ht="10.5" customHeight="1" x14ac:dyDescent="0.25">
      <c r="B174" s="359"/>
      <c r="C174" s="357"/>
      <c r="D174" s="357"/>
      <c r="E174" s="357"/>
      <c r="F174" s="357"/>
      <c r="G174" s="357"/>
      <c r="H174" s="357"/>
      <c r="I174" s="357"/>
      <c r="J174" s="357"/>
      <c r="K174" s="357"/>
      <c r="L174" s="357"/>
      <c r="M174" s="357"/>
      <c r="N174" s="357"/>
      <c r="O174" s="357"/>
      <c r="P174" s="357"/>
    </row>
    <row r="175" spans="2:16" ht="36.75" customHeight="1" x14ac:dyDescent="0.25">
      <c r="B175" s="645" t="s">
        <v>131</v>
      </c>
      <c r="C175" s="645"/>
      <c r="D175" s="645"/>
      <c r="E175" s="645"/>
      <c r="F175" s="645"/>
      <c r="G175" s="645"/>
      <c r="H175" s="645"/>
      <c r="I175" s="645"/>
      <c r="J175" s="645"/>
      <c r="K175" s="645"/>
      <c r="L175" s="645"/>
      <c r="M175" s="645"/>
      <c r="N175" s="645"/>
      <c r="O175" s="645"/>
      <c r="P175" s="645"/>
    </row>
    <row r="176" spans="2:16" ht="10.5" customHeight="1" x14ac:dyDescent="0.25">
      <c r="B176" s="359"/>
      <c r="C176" s="357"/>
      <c r="D176" s="357"/>
      <c r="E176" s="357"/>
      <c r="F176" s="357"/>
      <c r="G176" s="357"/>
      <c r="H176" s="357"/>
      <c r="I176" s="357"/>
      <c r="J176" s="357"/>
      <c r="K176" s="357"/>
      <c r="L176" s="357"/>
      <c r="M176" s="357"/>
      <c r="N176" s="357"/>
      <c r="O176" s="357"/>
      <c r="P176" s="357"/>
    </row>
    <row r="177" spans="2:16" ht="15" customHeight="1" x14ac:dyDescent="0.25">
      <c r="B177" s="645" t="s">
        <v>132</v>
      </c>
      <c r="C177" s="645"/>
      <c r="D177" s="645"/>
      <c r="E177" s="645"/>
      <c r="F177" s="645"/>
      <c r="G177" s="645"/>
      <c r="H177" s="645"/>
      <c r="I177" s="645"/>
      <c r="J177" s="645"/>
      <c r="K177" s="645"/>
      <c r="L177" s="645"/>
      <c r="M177" s="645"/>
      <c r="N177" s="645"/>
      <c r="O177" s="645"/>
      <c r="P177" s="645"/>
    </row>
    <row r="178" spans="2:16" ht="10.5" customHeight="1" x14ac:dyDescent="0.25">
      <c r="B178" s="359"/>
      <c r="C178" s="357"/>
      <c r="D178" s="357"/>
      <c r="E178" s="357"/>
      <c r="F178" s="357"/>
      <c r="G178" s="357"/>
      <c r="H178" s="357"/>
      <c r="I178" s="357"/>
      <c r="J178" s="357"/>
      <c r="K178" s="357"/>
      <c r="L178" s="357"/>
      <c r="M178" s="357"/>
      <c r="N178" s="357"/>
      <c r="O178" s="357"/>
      <c r="P178" s="357"/>
    </row>
    <row r="179" spans="2:16" ht="24.75" customHeight="1" x14ac:dyDescent="0.25">
      <c r="B179" s="645" t="s">
        <v>837</v>
      </c>
      <c r="C179" s="645"/>
      <c r="D179" s="645"/>
      <c r="E179" s="645"/>
      <c r="F179" s="645"/>
      <c r="G179" s="645"/>
      <c r="H179" s="645"/>
      <c r="I179" s="645"/>
      <c r="J179" s="645"/>
      <c r="K179" s="645"/>
      <c r="L179" s="645"/>
      <c r="M179" s="645"/>
      <c r="N179" s="645"/>
      <c r="O179" s="645"/>
      <c r="P179" s="645"/>
    </row>
    <row r="180" spans="2:16" ht="10.5" customHeight="1" x14ac:dyDescent="0.25">
      <c r="B180" s="359"/>
      <c r="C180" s="357"/>
      <c r="D180" s="357"/>
      <c r="E180" s="357"/>
      <c r="F180" s="357"/>
      <c r="G180" s="357"/>
      <c r="H180" s="357"/>
      <c r="I180" s="357"/>
      <c r="J180" s="357"/>
      <c r="K180" s="357"/>
      <c r="L180" s="357"/>
      <c r="M180" s="357"/>
      <c r="N180" s="357"/>
      <c r="O180" s="357"/>
      <c r="P180" s="357"/>
    </row>
    <row r="181" spans="2:16" ht="24.75" customHeight="1" x14ac:dyDescent="0.25">
      <c r="B181" s="359"/>
      <c r="C181" s="660" t="s">
        <v>122</v>
      </c>
      <c r="D181" s="660"/>
      <c r="E181" s="660"/>
      <c r="F181" s="660"/>
      <c r="G181" s="660"/>
      <c r="H181" s="660"/>
      <c r="I181" s="660"/>
      <c r="J181" s="660"/>
      <c r="K181" s="660"/>
      <c r="L181" s="660"/>
      <c r="M181" s="660"/>
      <c r="N181" s="660"/>
      <c r="O181" s="660"/>
      <c r="P181" s="660"/>
    </row>
    <row r="182" spans="2:16" ht="10.5" customHeight="1" x14ac:dyDescent="0.25">
      <c r="B182" s="359"/>
      <c r="C182" s="357"/>
      <c r="D182" s="357"/>
      <c r="E182" s="357"/>
      <c r="F182" s="357"/>
      <c r="G182" s="357"/>
      <c r="H182" s="357"/>
      <c r="I182" s="357"/>
      <c r="J182" s="357"/>
      <c r="K182" s="357"/>
      <c r="L182" s="357"/>
      <c r="M182" s="357"/>
      <c r="N182" s="357"/>
      <c r="O182" s="357"/>
      <c r="P182" s="357"/>
    </row>
    <row r="183" spans="2:16" ht="36" customHeight="1" x14ac:dyDescent="0.25">
      <c r="B183" s="359"/>
      <c r="C183" s="660" t="s">
        <v>828</v>
      </c>
      <c r="D183" s="660"/>
      <c r="E183" s="660"/>
      <c r="F183" s="660"/>
      <c r="G183" s="660"/>
      <c r="H183" s="660"/>
      <c r="I183" s="660"/>
      <c r="J183" s="660"/>
      <c r="K183" s="660"/>
      <c r="L183" s="660"/>
      <c r="M183" s="660"/>
      <c r="N183" s="660"/>
      <c r="O183" s="660"/>
      <c r="P183" s="660"/>
    </row>
    <row r="184" spans="2:16" ht="10.5" customHeight="1" x14ac:dyDescent="0.25">
      <c r="B184" s="359"/>
      <c r="C184" s="357"/>
      <c r="D184" s="357"/>
      <c r="E184" s="357"/>
      <c r="F184" s="357"/>
      <c r="G184" s="357"/>
      <c r="H184" s="357"/>
      <c r="I184" s="357"/>
      <c r="J184" s="357"/>
      <c r="K184" s="357"/>
      <c r="L184" s="357"/>
      <c r="M184" s="357"/>
      <c r="N184" s="357"/>
      <c r="O184" s="357"/>
      <c r="P184" s="357"/>
    </row>
    <row r="185" spans="2:16" ht="36" customHeight="1" x14ac:dyDescent="0.25">
      <c r="B185" s="359"/>
      <c r="C185" s="660" t="s">
        <v>123</v>
      </c>
      <c r="D185" s="660"/>
      <c r="E185" s="660"/>
      <c r="F185" s="660"/>
      <c r="G185" s="660"/>
      <c r="H185" s="660"/>
      <c r="I185" s="660"/>
      <c r="J185" s="660"/>
      <c r="K185" s="660"/>
      <c r="L185" s="660"/>
      <c r="M185" s="660"/>
      <c r="N185" s="660"/>
      <c r="O185" s="660"/>
      <c r="P185" s="660"/>
    </row>
    <row r="186" spans="2:16" ht="10.5" customHeight="1" x14ac:dyDescent="0.25">
      <c r="B186" s="359"/>
      <c r="C186" s="357"/>
      <c r="D186" s="357"/>
      <c r="E186" s="357"/>
      <c r="F186" s="357"/>
      <c r="G186" s="357"/>
      <c r="H186" s="357"/>
      <c r="I186" s="357"/>
      <c r="J186" s="357"/>
      <c r="K186" s="357"/>
      <c r="L186" s="357"/>
      <c r="M186" s="357"/>
      <c r="N186" s="357"/>
      <c r="O186" s="357"/>
      <c r="P186" s="357"/>
    </row>
    <row r="187" spans="2:16" ht="25.5" customHeight="1" x14ac:dyDescent="0.25">
      <c r="B187" s="359"/>
      <c r="C187" s="660" t="s">
        <v>105</v>
      </c>
      <c r="D187" s="660"/>
      <c r="E187" s="660"/>
      <c r="F187" s="660"/>
      <c r="G187" s="660"/>
      <c r="H187" s="660"/>
      <c r="I187" s="660"/>
      <c r="J187" s="660"/>
      <c r="K187" s="660"/>
      <c r="L187" s="660"/>
      <c r="M187" s="660"/>
      <c r="N187" s="660"/>
      <c r="O187" s="660"/>
      <c r="P187" s="660"/>
    </row>
    <row r="188" spans="2:16" ht="10.5" customHeight="1" x14ac:dyDescent="0.25">
      <c r="B188" s="359"/>
      <c r="C188" s="357"/>
      <c r="D188" s="357"/>
      <c r="E188" s="357"/>
      <c r="F188" s="357"/>
      <c r="G188" s="357"/>
      <c r="H188" s="357"/>
      <c r="I188" s="357"/>
      <c r="J188" s="357"/>
      <c r="K188" s="357"/>
      <c r="L188" s="357"/>
      <c r="M188" s="357"/>
      <c r="N188" s="357"/>
      <c r="O188" s="357"/>
      <c r="P188" s="357"/>
    </row>
    <row r="189" spans="2:16" ht="38.25" customHeight="1" x14ac:dyDescent="0.25">
      <c r="B189" s="359"/>
      <c r="C189" s="660" t="s">
        <v>124</v>
      </c>
      <c r="D189" s="660"/>
      <c r="E189" s="660"/>
      <c r="F189" s="660"/>
      <c r="G189" s="660"/>
      <c r="H189" s="660"/>
      <c r="I189" s="660"/>
      <c r="J189" s="660"/>
      <c r="K189" s="660"/>
      <c r="L189" s="660"/>
      <c r="M189" s="660"/>
      <c r="N189" s="660"/>
      <c r="O189" s="660"/>
      <c r="P189" s="660"/>
    </row>
    <row r="190" spans="2:16" ht="10.5" customHeight="1" x14ac:dyDescent="0.25">
      <c r="B190" s="359"/>
      <c r="C190" s="357"/>
      <c r="D190" s="357"/>
      <c r="E190" s="357"/>
      <c r="F190" s="357"/>
      <c r="G190" s="357"/>
      <c r="H190" s="357"/>
      <c r="I190" s="357"/>
      <c r="J190" s="357"/>
      <c r="K190" s="357"/>
      <c r="L190" s="357"/>
      <c r="M190" s="357"/>
      <c r="N190" s="357"/>
      <c r="O190" s="357"/>
      <c r="P190" s="357"/>
    </row>
    <row r="191" spans="2:16" ht="23.25" customHeight="1" x14ac:dyDescent="0.25">
      <c r="B191" s="645" t="s">
        <v>838</v>
      </c>
      <c r="C191" s="645"/>
      <c r="D191" s="645"/>
      <c r="E191" s="645"/>
      <c r="F191" s="645"/>
      <c r="G191" s="645"/>
      <c r="H191" s="645"/>
      <c r="I191" s="645"/>
      <c r="J191" s="645"/>
      <c r="K191" s="645"/>
      <c r="L191" s="645"/>
      <c r="M191" s="645"/>
      <c r="N191" s="645"/>
      <c r="O191" s="645"/>
      <c r="P191" s="645"/>
    </row>
    <row r="192" spans="2:16" ht="10.5" customHeight="1" x14ac:dyDescent="0.25">
      <c r="B192" s="359"/>
      <c r="C192" s="357"/>
      <c r="D192" s="357"/>
      <c r="E192" s="357"/>
      <c r="F192" s="357"/>
      <c r="G192" s="357"/>
      <c r="H192" s="357"/>
      <c r="I192" s="357"/>
      <c r="J192" s="357"/>
      <c r="K192" s="357"/>
      <c r="L192" s="357"/>
      <c r="M192" s="357"/>
      <c r="N192" s="357"/>
      <c r="O192" s="357"/>
      <c r="P192" s="357"/>
    </row>
    <row r="193" spans="2:16" ht="36" customHeight="1" x14ac:dyDescent="0.25">
      <c r="B193" s="359"/>
      <c r="C193" s="660" t="s">
        <v>117</v>
      </c>
      <c r="D193" s="660"/>
      <c r="E193" s="660"/>
      <c r="F193" s="660"/>
      <c r="G193" s="660"/>
      <c r="H193" s="660"/>
      <c r="I193" s="660"/>
      <c r="J193" s="660"/>
      <c r="K193" s="660"/>
      <c r="L193" s="660"/>
      <c r="M193" s="660"/>
      <c r="N193" s="660"/>
      <c r="O193" s="660"/>
      <c r="P193" s="660"/>
    </row>
    <row r="194" spans="2:16" ht="10.5" customHeight="1" x14ac:dyDescent="0.25">
      <c r="B194" s="359"/>
      <c r="C194" s="357"/>
      <c r="D194" s="357"/>
      <c r="E194" s="357"/>
      <c r="F194" s="357"/>
      <c r="G194" s="357"/>
      <c r="H194" s="357"/>
      <c r="I194" s="357"/>
      <c r="J194" s="357"/>
      <c r="K194" s="357"/>
      <c r="L194" s="357"/>
      <c r="M194" s="357"/>
      <c r="N194" s="357"/>
      <c r="O194" s="357"/>
      <c r="P194" s="357"/>
    </row>
    <row r="195" spans="2:16" ht="24.75" customHeight="1" x14ac:dyDescent="0.25">
      <c r="B195" s="359"/>
      <c r="C195" s="660" t="s">
        <v>125</v>
      </c>
      <c r="D195" s="660"/>
      <c r="E195" s="660"/>
      <c r="F195" s="660"/>
      <c r="G195" s="660"/>
      <c r="H195" s="660"/>
      <c r="I195" s="660"/>
      <c r="J195" s="660"/>
      <c r="K195" s="660"/>
      <c r="L195" s="660"/>
      <c r="M195" s="660"/>
      <c r="N195" s="660"/>
      <c r="O195" s="660"/>
      <c r="P195" s="660"/>
    </row>
    <row r="196" spans="2:16" ht="10.5" customHeight="1" x14ac:dyDescent="0.25">
      <c r="B196" s="359"/>
      <c r="C196" s="357"/>
      <c r="D196" s="357"/>
      <c r="E196" s="357"/>
      <c r="F196" s="357"/>
      <c r="G196" s="357"/>
      <c r="H196" s="357"/>
      <c r="I196" s="357"/>
      <c r="J196" s="357"/>
      <c r="K196" s="357"/>
      <c r="L196" s="357"/>
      <c r="M196" s="357"/>
      <c r="N196" s="357"/>
      <c r="O196" s="357"/>
      <c r="P196" s="357"/>
    </row>
    <row r="197" spans="2:16" ht="27" customHeight="1" x14ac:dyDescent="0.25">
      <c r="B197" s="359"/>
      <c r="C197" s="660" t="s">
        <v>126</v>
      </c>
      <c r="D197" s="660"/>
      <c r="E197" s="660"/>
      <c r="F197" s="660"/>
      <c r="G197" s="660"/>
      <c r="H197" s="660"/>
      <c r="I197" s="660"/>
      <c r="J197" s="660"/>
      <c r="K197" s="660"/>
      <c r="L197" s="660"/>
      <c r="M197" s="660"/>
      <c r="N197" s="660"/>
      <c r="O197" s="660"/>
      <c r="P197" s="660"/>
    </row>
    <row r="198" spans="2:16" ht="10.5" customHeight="1" x14ac:dyDescent="0.25">
      <c r="B198" s="359"/>
      <c r="C198" s="357"/>
      <c r="D198" s="357"/>
      <c r="E198" s="357"/>
      <c r="F198" s="357"/>
      <c r="G198" s="357"/>
      <c r="H198" s="357"/>
      <c r="I198" s="357"/>
      <c r="J198" s="357"/>
      <c r="K198" s="357"/>
      <c r="L198" s="357"/>
      <c r="M198" s="357"/>
      <c r="N198" s="357"/>
      <c r="O198" s="357"/>
      <c r="P198" s="357"/>
    </row>
    <row r="199" spans="2:16" ht="36.75" customHeight="1" x14ac:dyDescent="0.25">
      <c r="B199" s="359"/>
      <c r="C199" s="660" t="s">
        <v>127</v>
      </c>
      <c r="D199" s="660"/>
      <c r="E199" s="660"/>
      <c r="F199" s="660"/>
      <c r="G199" s="660"/>
      <c r="H199" s="660"/>
      <c r="I199" s="660"/>
      <c r="J199" s="660"/>
      <c r="K199" s="660"/>
      <c r="L199" s="660"/>
      <c r="M199" s="660"/>
      <c r="N199" s="660"/>
      <c r="O199" s="660"/>
      <c r="P199" s="660"/>
    </row>
    <row r="200" spans="2:16" ht="10.5" customHeight="1" x14ac:dyDescent="0.25">
      <c r="B200" s="359"/>
      <c r="C200" s="357"/>
      <c r="D200" s="357"/>
      <c r="E200" s="357"/>
      <c r="F200" s="357"/>
      <c r="G200" s="357"/>
      <c r="H200" s="357"/>
      <c r="I200" s="357"/>
      <c r="J200" s="357"/>
      <c r="K200" s="357"/>
      <c r="L200" s="357"/>
      <c r="M200" s="357"/>
      <c r="N200" s="357"/>
      <c r="O200" s="357"/>
      <c r="P200" s="357"/>
    </row>
    <row r="201" spans="2:16" ht="24" customHeight="1" x14ac:dyDescent="0.25">
      <c r="B201" s="359"/>
      <c r="C201" s="660" t="s">
        <v>128</v>
      </c>
      <c r="D201" s="660"/>
      <c r="E201" s="660"/>
      <c r="F201" s="660"/>
      <c r="G201" s="660"/>
      <c r="H201" s="660"/>
      <c r="I201" s="660"/>
      <c r="J201" s="660"/>
      <c r="K201" s="660"/>
      <c r="L201" s="660"/>
      <c r="M201" s="660"/>
      <c r="N201" s="660"/>
      <c r="O201" s="660"/>
      <c r="P201" s="660"/>
    </row>
    <row r="202" spans="2:16" ht="10.5" customHeight="1" x14ac:dyDescent="0.25">
      <c r="B202" s="359"/>
      <c r="C202" s="357"/>
      <c r="D202" s="357"/>
      <c r="E202" s="357"/>
      <c r="F202" s="357"/>
      <c r="G202" s="357"/>
      <c r="H202" s="357"/>
      <c r="I202" s="357"/>
      <c r="J202" s="357"/>
      <c r="K202" s="357"/>
      <c r="L202" s="357"/>
      <c r="M202" s="357"/>
      <c r="N202" s="357"/>
      <c r="O202" s="357"/>
      <c r="P202" s="357"/>
    </row>
    <row r="203" spans="2:16" ht="15" customHeight="1" x14ac:dyDescent="0.25">
      <c r="B203" s="650" t="s">
        <v>133</v>
      </c>
      <c r="C203" s="650"/>
      <c r="D203" s="650"/>
      <c r="E203" s="650"/>
      <c r="F203" s="650"/>
      <c r="G203" s="650"/>
      <c r="H203" s="650"/>
      <c r="I203" s="650"/>
      <c r="J203" s="650"/>
      <c r="K203" s="650"/>
      <c r="L203" s="650"/>
      <c r="M203" s="650"/>
      <c r="N203" s="650"/>
      <c r="O203" s="650"/>
      <c r="P203" s="650"/>
    </row>
    <row r="204" spans="2:16" ht="10.5" customHeight="1" x14ac:dyDescent="0.25">
      <c r="B204" s="359"/>
      <c r="C204" s="357"/>
      <c r="D204" s="357"/>
      <c r="E204" s="357"/>
      <c r="F204" s="357"/>
      <c r="G204" s="357"/>
      <c r="H204" s="357"/>
      <c r="I204" s="357"/>
      <c r="J204" s="357"/>
      <c r="K204" s="357"/>
      <c r="L204" s="357"/>
      <c r="M204" s="357"/>
      <c r="N204" s="357"/>
      <c r="O204" s="357"/>
      <c r="P204" s="357"/>
    </row>
    <row r="205" spans="2:16" ht="15" customHeight="1" x14ac:dyDescent="0.25">
      <c r="B205" s="646" t="s">
        <v>134</v>
      </c>
      <c r="C205" s="646"/>
      <c r="D205" s="646"/>
      <c r="E205" s="646"/>
      <c r="F205" s="646"/>
      <c r="G205" s="646"/>
      <c r="H205" s="646"/>
      <c r="I205" s="646"/>
      <c r="J205" s="646"/>
      <c r="K205" s="646"/>
      <c r="L205" s="646"/>
      <c r="M205" s="646"/>
      <c r="N205" s="646"/>
      <c r="O205" s="646"/>
      <c r="P205" s="357"/>
    </row>
    <row r="206" spans="2:16" ht="41.25" customHeight="1" x14ac:dyDescent="0.25">
      <c r="B206" s="645" t="s">
        <v>135</v>
      </c>
      <c r="C206" s="645"/>
      <c r="D206" s="645"/>
      <c r="E206" s="645"/>
      <c r="F206" s="645"/>
      <c r="G206" s="645"/>
      <c r="H206" s="645"/>
      <c r="I206" s="645"/>
      <c r="J206" s="645"/>
      <c r="K206" s="645"/>
      <c r="L206" s="645"/>
      <c r="M206" s="645"/>
      <c r="N206" s="645"/>
      <c r="O206" s="645"/>
      <c r="P206" s="645"/>
    </row>
    <row r="207" spans="2:16" ht="10.5" customHeight="1" x14ac:dyDescent="0.25">
      <c r="B207" s="381"/>
      <c r="C207" s="381"/>
      <c r="D207" s="381"/>
      <c r="E207" s="381"/>
      <c r="F207" s="381"/>
      <c r="G207" s="381"/>
      <c r="H207" s="381"/>
      <c r="I207" s="381"/>
      <c r="J207" s="381"/>
      <c r="K207" s="381"/>
      <c r="L207" s="381"/>
      <c r="M207" s="381"/>
      <c r="N207" s="381"/>
      <c r="O207" s="381"/>
      <c r="P207" s="381"/>
    </row>
    <row r="208" spans="2:16" ht="15" customHeight="1" x14ac:dyDescent="0.25">
      <c r="B208" s="651" t="s">
        <v>136</v>
      </c>
      <c r="C208" s="651"/>
      <c r="D208" s="651"/>
      <c r="E208" s="651"/>
      <c r="F208" s="651"/>
      <c r="G208" s="651"/>
      <c r="H208" s="651"/>
      <c r="I208" s="651"/>
      <c r="J208" s="651"/>
      <c r="K208" s="651"/>
      <c r="L208" s="651"/>
      <c r="M208" s="651"/>
      <c r="N208" s="651"/>
      <c r="O208" s="651"/>
      <c r="P208" s="651"/>
    </row>
    <row r="209" spans="2:16" ht="10.5" customHeight="1" x14ac:dyDescent="0.25">
      <c r="B209" s="358"/>
      <c r="C209" s="357"/>
      <c r="D209" s="357"/>
      <c r="E209" s="357"/>
      <c r="F209" s="357"/>
      <c r="G209" s="357"/>
      <c r="H209" s="357"/>
      <c r="I209" s="357"/>
      <c r="J209" s="357"/>
      <c r="K209" s="357"/>
      <c r="L209" s="357"/>
      <c r="M209" s="357"/>
      <c r="N209" s="357"/>
      <c r="O209" s="357"/>
      <c r="P209" s="357"/>
    </row>
    <row r="210" spans="2:16" ht="23.25" customHeight="1" x14ac:dyDescent="0.25">
      <c r="B210" s="645" t="s">
        <v>137</v>
      </c>
      <c r="C210" s="645"/>
      <c r="D210" s="645"/>
      <c r="E210" s="645"/>
      <c r="F210" s="645"/>
      <c r="G210" s="645"/>
      <c r="H210" s="645"/>
      <c r="I210" s="645"/>
      <c r="J210" s="645"/>
      <c r="K210" s="645"/>
      <c r="L210" s="645"/>
      <c r="M210" s="645"/>
      <c r="N210" s="645"/>
      <c r="O210" s="645"/>
      <c r="P210" s="645"/>
    </row>
    <row r="211" spans="2:16" ht="10.5" customHeight="1" x14ac:dyDescent="0.25">
      <c r="B211" s="647"/>
      <c r="C211" s="647"/>
      <c r="D211" s="647"/>
      <c r="E211" s="647"/>
      <c r="F211" s="647"/>
      <c r="G211" s="647"/>
      <c r="H211" s="647"/>
      <c r="I211" s="647"/>
      <c r="J211" s="647"/>
      <c r="K211" s="647"/>
      <c r="L211" s="647"/>
      <c r="M211" s="647"/>
      <c r="N211" s="647"/>
      <c r="O211" s="647"/>
      <c r="P211" s="647"/>
    </row>
    <row r="212" spans="2:16" ht="24" customHeight="1" x14ac:dyDescent="0.25">
      <c r="B212" s="645" t="s">
        <v>138</v>
      </c>
      <c r="C212" s="645"/>
      <c r="D212" s="645"/>
      <c r="E212" s="645"/>
      <c r="F212" s="645"/>
      <c r="G212" s="645"/>
      <c r="H212" s="645"/>
      <c r="I212" s="645"/>
      <c r="J212" s="645"/>
      <c r="K212" s="645"/>
      <c r="L212" s="645"/>
      <c r="M212" s="645"/>
      <c r="N212" s="645"/>
      <c r="O212" s="645"/>
      <c r="P212" s="645"/>
    </row>
    <row r="213" spans="2:16" ht="10.5" customHeight="1" x14ac:dyDescent="0.25">
      <c r="B213" s="369"/>
      <c r="C213" s="357"/>
      <c r="D213" s="357"/>
      <c r="E213" s="357"/>
      <c r="F213" s="357"/>
      <c r="G213" s="357"/>
      <c r="H213" s="357"/>
      <c r="I213" s="357"/>
      <c r="J213" s="357"/>
      <c r="K213" s="357"/>
      <c r="L213" s="357"/>
      <c r="M213" s="357"/>
      <c r="N213" s="357"/>
      <c r="O213" s="357"/>
      <c r="P213" s="357"/>
    </row>
    <row r="214" spans="2:16" ht="15" customHeight="1" x14ac:dyDescent="0.25">
      <c r="B214" s="382"/>
      <c r="C214" s="645" t="s">
        <v>139</v>
      </c>
      <c r="D214" s="645"/>
      <c r="E214" s="645"/>
      <c r="F214" s="645"/>
      <c r="G214" s="645"/>
      <c r="H214" s="645"/>
      <c r="I214" s="645"/>
      <c r="J214" s="645"/>
      <c r="K214" s="645"/>
      <c r="L214" s="645"/>
      <c r="M214" s="645"/>
      <c r="N214" s="645"/>
      <c r="O214" s="645"/>
      <c r="P214" s="645"/>
    </row>
    <row r="215" spans="2:16" ht="10.5" customHeight="1" x14ac:dyDescent="0.25">
      <c r="B215" s="369"/>
      <c r="C215" s="357"/>
      <c r="D215" s="357"/>
      <c r="E215" s="357"/>
      <c r="F215" s="357"/>
      <c r="G215" s="357"/>
      <c r="H215" s="357"/>
      <c r="I215" s="357"/>
      <c r="J215" s="357"/>
      <c r="K215" s="357"/>
      <c r="L215" s="357"/>
      <c r="M215" s="357"/>
      <c r="N215" s="357"/>
      <c r="O215" s="357"/>
      <c r="P215" s="357"/>
    </row>
    <row r="216" spans="2:16" ht="21.75" customHeight="1" x14ac:dyDescent="0.25">
      <c r="B216" s="645" t="s">
        <v>140</v>
      </c>
      <c r="C216" s="645"/>
      <c r="D216" s="645"/>
      <c r="E216" s="645"/>
      <c r="F216" s="645"/>
      <c r="G216" s="645"/>
      <c r="H216" s="645"/>
      <c r="I216" s="645"/>
      <c r="J216" s="645"/>
      <c r="K216" s="645"/>
      <c r="L216" s="645"/>
      <c r="M216" s="645"/>
      <c r="N216" s="645"/>
      <c r="O216" s="645"/>
      <c r="P216" s="645"/>
    </row>
    <row r="217" spans="2:16" ht="10.5" customHeight="1" x14ac:dyDescent="0.25">
      <c r="B217" s="358"/>
      <c r="C217" s="357"/>
      <c r="D217" s="357"/>
      <c r="E217" s="357"/>
      <c r="F217" s="357"/>
      <c r="G217" s="357"/>
      <c r="H217" s="357"/>
      <c r="I217" s="357"/>
      <c r="J217" s="357"/>
      <c r="K217" s="357"/>
      <c r="L217" s="357"/>
      <c r="M217" s="357"/>
      <c r="N217" s="357"/>
      <c r="O217" s="357"/>
      <c r="P217" s="357"/>
    </row>
    <row r="218" spans="2:16" ht="27.75" customHeight="1" x14ac:dyDescent="0.25">
      <c r="B218" s="370"/>
      <c r="C218" s="645" t="s">
        <v>141</v>
      </c>
      <c r="D218" s="645"/>
      <c r="E218" s="645"/>
      <c r="F218" s="645"/>
      <c r="G218" s="645"/>
      <c r="H218" s="645"/>
      <c r="I218" s="645"/>
      <c r="J218" s="645"/>
      <c r="K218" s="645"/>
      <c r="L218" s="645"/>
      <c r="M218" s="645"/>
      <c r="N218" s="645"/>
      <c r="O218" s="645"/>
      <c r="P218" s="645"/>
    </row>
    <row r="219" spans="2:16" ht="10.5" customHeight="1" x14ac:dyDescent="0.25">
      <c r="B219" s="359"/>
      <c r="C219" s="357"/>
      <c r="D219" s="357"/>
      <c r="E219" s="357"/>
      <c r="F219" s="357"/>
      <c r="G219" s="357"/>
      <c r="H219" s="357"/>
      <c r="I219" s="357"/>
      <c r="J219" s="357"/>
      <c r="K219" s="357"/>
      <c r="L219" s="357"/>
      <c r="M219" s="357"/>
      <c r="N219" s="357"/>
      <c r="O219" s="357"/>
      <c r="P219" s="357"/>
    </row>
    <row r="220" spans="2:16" ht="25.5" customHeight="1" x14ac:dyDescent="0.25">
      <c r="B220" s="359"/>
      <c r="C220" s="645" t="s">
        <v>142</v>
      </c>
      <c r="D220" s="645"/>
      <c r="E220" s="645"/>
      <c r="F220" s="645"/>
      <c r="G220" s="645"/>
      <c r="H220" s="645"/>
      <c r="I220" s="645"/>
      <c r="J220" s="645"/>
      <c r="K220" s="645"/>
      <c r="L220" s="645"/>
      <c r="M220" s="645"/>
      <c r="N220" s="645"/>
      <c r="O220" s="645"/>
      <c r="P220" s="645"/>
    </row>
    <row r="221" spans="2:16" ht="10.5" customHeight="1" x14ac:dyDescent="0.25">
      <c r="B221" s="645"/>
      <c r="C221" s="645"/>
      <c r="D221" s="645"/>
      <c r="E221" s="645"/>
      <c r="F221" s="645"/>
      <c r="G221" s="645"/>
      <c r="H221" s="645"/>
      <c r="I221" s="645"/>
      <c r="J221" s="645"/>
      <c r="K221" s="645"/>
      <c r="L221" s="645"/>
      <c r="M221" s="645"/>
      <c r="N221" s="645"/>
      <c r="O221" s="645"/>
      <c r="P221" s="645"/>
    </row>
    <row r="222" spans="2:16" ht="23.25" customHeight="1" x14ac:dyDescent="0.25">
      <c r="B222" s="359"/>
      <c r="C222" s="645" t="s">
        <v>143</v>
      </c>
      <c r="D222" s="645"/>
      <c r="E222" s="645"/>
      <c r="F222" s="645"/>
      <c r="G222" s="645"/>
      <c r="H222" s="645"/>
      <c r="I222" s="645"/>
      <c r="J222" s="645"/>
      <c r="K222" s="645"/>
      <c r="L222" s="645"/>
      <c r="M222" s="645"/>
      <c r="N222" s="645"/>
      <c r="O222" s="645"/>
      <c r="P222" s="645"/>
    </row>
    <row r="223" spans="2:16" ht="10.5" customHeight="1" x14ac:dyDescent="0.25">
      <c r="B223" s="359"/>
      <c r="C223" s="357"/>
      <c r="D223" s="357"/>
      <c r="E223" s="357"/>
      <c r="F223" s="357"/>
      <c r="G223" s="357"/>
      <c r="H223" s="357"/>
      <c r="I223" s="357"/>
      <c r="J223" s="357"/>
      <c r="K223" s="357"/>
      <c r="L223" s="357"/>
      <c r="M223" s="357"/>
      <c r="N223" s="357"/>
      <c r="O223" s="357"/>
      <c r="P223" s="357"/>
    </row>
    <row r="224" spans="2:16" ht="24" customHeight="1" x14ac:dyDescent="0.25">
      <c r="B224" s="662" t="s">
        <v>144</v>
      </c>
      <c r="C224" s="662"/>
      <c r="D224" s="662"/>
      <c r="E224" s="662"/>
      <c r="F224" s="662"/>
      <c r="G224" s="662"/>
      <c r="H224" s="662"/>
      <c r="I224" s="662"/>
      <c r="J224" s="662"/>
      <c r="K224" s="662"/>
      <c r="L224" s="662"/>
      <c r="M224" s="662"/>
      <c r="N224" s="662"/>
      <c r="O224" s="662"/>
      <c r="P224" s="662"/>
    </row>
    <row r="225" spans="2:16" ht="10.5" customHeight="1" x14ac:dyDescent="0.25">
      <c r="B225" s="663"/>
      <c r="C225" s="663"/>
      <c r="D225" s="663"/>
      <c r="E225" s="663"/>
      <c r="F225" s="663"/>
      <c r="G225" s="663"/>
      <c r="H225" s="663"/>
      <c r="I225" s="663"/>
      <c r="J225" s="663"/>
      <c r="K225" s="663"/>
      <c r="L225" s="663"/>
      <c r="M225" s="663"/>
      <c r="N225" s="663"/>
      <c r="O225" s="663"/>
      <c r="P225" s="384"/>
    </row>
    <row r="226" spans="2:16" ht="15" customHeight="1" x14ac:dyDescent="0.25">
      <c r="B226" s="385"/>
      <c r="C226" s="645" t="s">
        <v>145</v>
      </c>
      <c r="D226" s="645"/>
      <c r="E226" s="645"/>
      <c r="F226" s="645"/>
      <c r="G226" s="645"/>
      <c r="H226" s="645"/>
      <c r="I226" s="645"/>
      <c r="J226" s="645"/>
      <c r="K226" s="645"/>
      <c r="L226" s="645"/>
      <c r="M226" s="645"/>
      <c r="N226" s="645"/>
      <c r="O226" s="645"/>
      <c r="P226" s="645"/>
    </row>
    <row r="227" spans="2:16" ht="10.5" customHeight="1" x14ac:dyDescent="0.25">
      <c r="B227" s="385"/>
      <c r="C227" s="384"/>
      <c r="D227" s="384"/>
      <c r="E227" s="384"/>
      <c r="F227" s="384"/>
      <c r="G227" s="384"/>
      <c r="H227" s="384"/>
      <c r="I227" s="384"/>
      <c r="J227" s="384"/>
      <c r="K227" s="384"/>
      <c r="L227" s="384"/>
      <c r="M227" s="384"/>
      <c r="N227" s="384"/>
      <c r="O227" s="384"/>
      <c r="P227" s="384"/>
    </row>
    <row r="228" spans="2:16" ht="15" customHeight="1" x14ac:dyDescent="0.25">
      <c r="B228" s="385"/>
      <c r="C228" s="645" t="s">
        <v>146</v>
      </c>
      <c r="D228" s="645"/>
      <c r="E228" s="645"/>
      <c r="F228" s="645"/>
      <c r="G228" s="645"/>
      <c r="H228" s="645"/>
      <c r="I228" s="645"/>
      <c r="J228" s="645"/>
      <c r="K228" s="645"/>
      <c r="L228" s="645"/>
      <c r="M228" s="645"/>
      <c r="N228" s="645"/>
      <c r="O228" s="645"/>
      <c r="P228" s="645"/>
    </row>
    <row r="229" spans="2:16" ht="10.5" customHeight="1" x14ac:dyDescent="0.25">
      <c r="B229" s="385"/>
      <c r="C229" s="384"/>
      <c r="D229" s="384"/>
      <c r="E229" s="384"/>
      <c r="F229" s="384"/>
      <c r="G229" s="384"/>
      <c r="H229" s="384"/>
      <c r="I229" s="384"/>
      <c r="J229" s="384"/>
      <c r="K229" s="384"/>
      <c r="L229" s="384"/>
      <c r="M229" s="384"/>
      <c r="N229" s="384"/>
      <c r="O229" s="384"/>
      <c r="P229" s="384"/>
    </row>
    <row r="230" spans="2:16" ht="15" customHeight="1" x14ac:dyDescent="0.25">
      <c r="B230" s="385"/>
      <c r="C230" s="645" t="s">
        <v>147</v>
      </c>
      <c r="D230" s="645"/>
      <c r="E230" s="645"/>
      <c r="F230" s="645"/>
      <c r="G230" s="645"/>
      <c r="H230" s="645"/>
      <c r="I230" s="645"/>
      <c r="J230" s="645"/>
      <c r="K230" s="645"/>
      <c r="L230" s="645"/>
      <c r="M230" s="645"/>
      <c r="N230" s="645"/>
      <c r="O230" s="645"/>
      <c r="P230" s="645"/>
    </row>
    <row r="231" spans="2:16" ht="10.5" customHeight="1" x14ac:dyDescent="0.25">
      <c r="B231" s="385"/>
      <c r="C231" s="384"/>
      <c r="D231" s="384"/>
      <c r="E231" s="384"/>
      <c r="F231" s="384"/>
      <c r="G231" s="384"/>
      <c r="H231" s="384"/>
      <c r="I231" s="384"/>
      <c r="J231" s="384"/>
      <c r="K231" s="384"/>
      <c r="L231" s="384"/>
      <c r="M231" s="384"/>
      <c r="N231" s="384"/>
      <c r="O231" s="384"/>
      <c r="P231" s="384"/>
    </row>
    <row r="232" spans="2:16" ht="15" customHeight="1" x14ac:dyDescent="0.25">
      <c r="B232" s="662" t="s">
        <v>148</v>
      </c>
      <c r="C232" s="662"/>
      <c r="D232" s="662"/>
      <c r="E232" s="662"/>
      <c r="F232" s="662"/>
      <c r="G232" s="662"/>
      <c r="H232" s="662"/>
      <c r="I232" s="662"/>
      <c r="J232" s="662"/>
      <c r="K232" s="662"/>
      <c r="L232" s="662"/>
      <c r="M232" s="662"/>
      <c r="N232" s="662"/>
      <c r="O232" s="662"/>
      <c r="P232" s="662"/>
    </row>
    <row r="233" spans="2:16" ht="10.5" customHeight="1" x14ac:dyDescent="0.25">
      <c r="B233" s="385"/>
      <c r="C233" s="384"/>
      <c r="D233" s="384"/>
      <c r="E233" s="384"/>
      <c r="F233" s="384"/>
      <c r="G233" s="384"/>
      <c r="H233" s="384"/>
      <c r="I233" s="384"/>
      <c r="J233" s="384"/>
      <c r="K233" s="384"/>
      <c r="L233" s="384"/>
      <c r="M233" s="384"/>
      <c r="N233" s="384"/>
      <c r="O233" s="384"/>
      <c r="P233" s="384"/>
    </row>
    <row r="234" spans="2:16" ht="15" customHeight="1" x14ac:dyDescent="0.25">
      <c r="B234" s="651" t="s">
        <v>149</v>
      </c>
      <c r="C234" s="651"/>
      <c r="D234" s="651"/>
      <c r="E234" s="651"/>
      <c r="F234" s="651"/>
      <c r="G234" s="651"/>
      <c r="H234" s="651"/>
      <c r="I234" s="651"/>
      <c r="J234" s="651"/>
      <c r="K234" s="651"/>
      <c r="L234" s="651"/>
      <c r="M234" s="651"/>
      <c r="N234" s="651"/>
      <c r="O234" s="651"/>
      <c r="P234" s="651"/>
    </row>
    <row r="235" spans="2:16" ht="10.5" customHeight="1" x14ac:dyDescent="0.25">
      <c r="B235" s="385"/>
      <c r="C235" s="384"/>
      <c r="D235" s="384"/>
      <c r="E235" s="384"/>
      <c r="F235" s="384"/>
      <c r="G235" s="384"/>
      <c r="H235" s="384"/>
      <c r="I235" s="384"/>
      <c r="J235" s="384"/>
      <c r="K235" s="384"/>
      <c r="L235" s="384"/>
      <c r="M235" s="384"/>
      <c r="N235" s="384"/>
      <c r="O235" s="384"/>
      <c r="P235" s="384"/>
    </row>
    <row r="236" spans="2:16" ht="27" customHeight="1" x14ac:dyDescent="0.25">
      <c r="B236" s="662" t="s">
        <v>150</v>
      </c>
      <c r="C236" s="662"/>
      <c r="D236" s="662"/>
      <c r="E236" s="662"/>
      <c r="F236" s="662"/>
      <c r="G236" s="662"/>
      <c r="H236" s="662"/>
      <c r="I236" s="662"/>
      <c r="J236" s="662"/>
      <c r="K236" s="662"/>
      <c r="L236" s="662"/>
      <c r="M236" s="662"/>
      <c r="N236" s="662"/>
      <c r="O236" s="662"/>
      <c r="P236" s="662"/>
    </row>
    <row r="237" spans="2:16" ht="10.5" customHeight="1" x14ac:dyDescent="0.25">
      <c r="B237" s="385"/>
      <c r="C237" s="384"/>
      <c r="D237" s="384"/>
      <c r="E237" s="384"/>
      <c r="F237" s="384"/>
      <c r="G237" s="384"/>
      <c r="H237" s="384"/>
      <c r="I237" s="384"/>
      <c r="J237" s="384"/>
      <c r="K237" s="384"/>
      <c r="L237" s="384"/>
      <c r="M237" s="384"/>
      <c r="N237" s="384"/>
      <c r="O237" s="384"/>
      <c r="P237" s="384"/>
    </row>
    <row r="238" spans="2:16" ht="22.5" customHeight="1" x14ac:dyDescent="0.25">
      <c r="B238" s="662" t="s">
        <v>151</v>
      </c>
      <c r="C238" s="662"/>
      <c r="D238" s="662"/>
      <c r="E238" s="662"/>
      <c r="F238" s="662"/>
      <c r="G238" s="662"/>
      <c r="H238" s="662"/>
      <c r="I238" s="662"/>
      <c r="J238" s="662"/>
      <c r="K238" s="662"/>
      <c r="L238" s="662"/>
      <c r="M238" s="662"/>
      <c r="N238" s="662"/>
      <c r="O238" s="662"/>
      <c r="P238" s="662"/>
    </row>
    <row r="239" spans="2:16" ht="10.5" customHeight="1" x14ac:dyDescent="0.25">
      <c r="B239" s="385"/>
      <c r="C239" s="384"/>
      <c r="D239" s="384"/>
      <c r="E239" s="384"/>
      <c r="F239" s="384"/>
      <c r="G239" s="384"/>
      <c r="H239" s="384"/>
      <c r="I239" s="384"/>
      <c r="J239" s="384"/>
      <c r="K239" s="384"/>
      <c r="L239" s="384"/>
      <c r="M239" s="384"/>
      <c r="N239" s="384"/>
      <c r="O239" s="384"/>
      <c r="P239" s="384"/>
    </row>
    <row r="240" spans="2:16" ht="23.25" customHeight="1" x14ac:dyDescent="0.25">
      <c r="B240" s="385"/>
      <c r="C240" s="645" t="s">
        <v>152</v>
      </c>
      <c r="D240" s="645"/>
      <c r="E240" s="645"/>
      <c r="F240" s="645"/>
      <c r="G240" s="645"/>
      <c r="H240" s="645"/>
      <c r="I240" s="645"/>
      <c r="J240" s="645"/>
      <c r="K240" s="645"/>
      <c r="L240" s="645"/>
      <c r="M240" s="645"/>
      <c r="N240" s="645"/>
      <c r="O240" s="645"/>
      <c r="P240" s="645"/>
    </row>
    <row r="241" spans="2:16" ht="10.5" customHeight="1" x14ac:dyDescent="0.25">
      <c r="B241" s="385"/>
      <c r="C241" s="384"/>
      <c r="D241" s="384"/>
      <c r="E241" s="384"/>
      <c r="F241" s="384"/>
      <c r="G241" s="384"/>
      <c r="H241" s="384"/>
      <c r="I241" s="384"/>
      <c r="J241" s="384"/>
      <c r="K241" s="384"/>
      <c r="L241" s="384"/>
      <c r="M241" s="384"/>
      <c r="N241" s="384"/>
      <c r="O241" s="384"/>
      <c r="P241" s="384"/>
    </row>
    <row r="242" spans="2:16" ht="24" customHeight="1" x14ac:dyDescent="0.25">
      <c r="B242" s="385"/>
      <c r="C242" s="645" t="s">
        <v>153</v>
      </c>
      <c r="D242" s="645"/>
      <c r="E242" s="645"/>
      <c r="F242" s="645"/>
      <c r="G242" s="645"/>
      <c r="H242" s="645"/>
      <c r="I242" s="645"/>
      <c r="J242" s="645"/>
      <c r="K242" s="645"/>
      <c r="L242" s="645"/>
      <c r="M242" s="645"/>
      <c r="N242" s="645"/>
      <c r="O242" s="645"/>
      <c r="P242" s="645"/>
    </row>
    <row r="243" spans="2:16" ht="10.5" customHeight="1" x14ac:dyDescent="0.25">
      <c r="B243" s="385"/>
      <c r="C243" s="384"/>
      <c r="D243" s="384"/>
      <c r="E243" s="384"/>
      <c r="F243" s="384"/>
      <c r="G243" s="384"/>
      <c r="H243" s="384"/>
      <c r="I243" s="384"/>
      <c r="J243" s="384"/>
      <c r="K243" s="384"/>
      <c r="L243" s="384"/>
      <c r="M243" s="384"/>
      <c r="N243" s="384"/>
      <c r="O243" s="384"/>
      <c r="P243" s="384"/>
    </row>
    <row r="244" spans="2:16" ht="15" customHeight="1" x14ac:dyDescent="0.25">
      <c r="B244" s="385"/>
      <c r="C244" s="645" t="s">
        <v>154</v>
      </c>
      <c r="D244" s="645"/>
      <c r="E244" s="645"/>
      <c r="F244" s="645"/>
      <c r="G244" s="645"/>
      <c r="H244" s="645"/>
      <c r="I244" s="645"/>
      <c r="J244" s="645"/>
      <c r="K244" s="645"/>
      <c r="L244" s="645"/>
      <c r="M244" s="645"/>
      <c r="N244" s="645"/>
      <c r="O244" s="645"/>
      <c r="P244" s="645"/>
    </row>
    <row r="245" spans="2:16" ht="10.5" customHeight="1" x14ac:dyDescent="0.25">
      <c r="B245" s="385"/>
      <c r="C245" s="384"/>
      <c r="D245" s="384"/>
      <c r="E245" s="384"/>
      <c r="F245" s="384"/>
      <c r="G245" s="384"/>
      <c r="H245" s="384"/>
      <c r="I245" s="384"/>
      <c r="J245" s="384"/>
      <c r="K245" s="384"/>
      <c r="L245" s="384"/>
      <c r="M245" s="384"/>
      <c r="N245" s="384"/>
      <c r="O245" s="384"/>
      <c r="P245" s="384"/>
    </row>
    <row r="246" spans="2:16" ht="23.25" customHeight="1" x14ac:dyDescent="0.25">
      <c r="B246" s="385"/>
      <c r="C246" s="645" t="s">
        <v>155</v>
      </c>
      <c r="D246" s="645"/>
      <c r="E246" s="645"/>
      <c r="F246" s="645"/>
      <c r="G246" s="645"/>
      <c r="H246" s="645"/>
      <c r="I246" s="645"/>
      <c r="J246" s="645"/>
      <c r="K246" s="645"/>
      <c r="L246" s="645"/>
      <c r="M246" s="645"/>
      <c r="N246" s="645"/>
      <c r="O246" s="645"/>
      <c r="P246" s="645"/>
    </row>
    <row r="247" spans="2:16" ht="10.5" customHeight="1" x14ac:dyDescent="0.25">
      <c r="B247" s="357"/>
      <c r="C247" s="357"/>
      <c r="D247" s="357"/>
      <c r="E247" s="357"/>
      <c r="F247" s="357"/>
      <c r="G247" s="357"/>
      <c r="H247" s="357"/>
      <c r="I247" s="357"/>
      <c r="J247" s="357"/>
      <c r="K247" s="357"/>
      <c r="L247" s="357"/>
      <c r="M247" s="357"/>
      <c r="N247" s="357"/>
      <c r="O247" s="357"/>
      <c r="P247" s="357"/>
    </row>
    <row r="248" spans="2:16" ht="22.5" customHeight="1" x14ac:dyDescent="0.25">
      <c r="B248" s="662" t="s">
        <v>156</v>
      </c>
      <c r="C248" s="662"/>
      <c r="D248" s="662"/>
      <c r="E248" s="662"/>
      <c r="F248" s="662"/>
      <c r="G248" s="662"/>
      <c r="H248" s="662"/>
      <c r="I248" s="662"/>
      <c r="J248" s="662"/>
      <c r="K248" s="662"/>
      <c r="L248" s="662"/>
      <c r="M248" s="662"/>
      <c r="N248" s="662"/>
      <c r="O248" s="662"/>
      <c r="P248" s="662"/>
    </row>
    <row r="249" spans="2:16" ht="10.5" customHeight="1" x14ac:dyDescent="0.25"/>
    <row r="250" spans="2:16" ht="15" customHeight="1" x14ac:dyDescent="0.25">
      <c r="C250" s="645" t="s">
        <v>157</v>
      </c>
      <c r="D250" s="645"/>
      <c r="E250" s="645"/>
      <c r="F250" s="645"/>
      <c r="G250" s="645"/>
      <c r="H250" s="645"/>
      <c r="I250" s="645"/>
      <c r="J250" s="645"/>
      <c r="K250" s="645"/>
      <c r="L250" s="645"/>
      <c r="M250" s="645"/>
      <c r="N250" s="645"/>
      <c r="O250" s="645"/>
      <c r="P250" s="645"/>
    </row>
    <row r="251" spans="2:16" ht="10.5" customHeight="1" x14ac:dyDescent="0.25"/>
    <row r="252" spans="2:16" ht="15" customHeight="1" x14ac:dyDescent="0.25">
      <c r="C252" s="645" t="s">
        <v>145</v>
      </c>
      <c r="D252" s="645"/>
      <c r="E252" s="645"/>
      <c r="F252" s="645"/>
      <c r="G252" s="645"/>
      <c r="H252" s="645"/>
      <c r="I252" s="645"/>
      <c r="J252" s="645"/>
      <c r="K252" s="645"/>
      <c r="L252" s="645"/>
      <c r="M252" s="645"/>
      <c r="N252" s="645"/>
      <c r="O252" s="645"/>
      <c r="P252" s="645"/>
    </row>
    <row r="253" spans="2:16" ht="10.5" customHeight="1" x14ac:dyDescent="0.25"/>
    <row r="254" spans="2:16" ht="24" customHeight="1" x14ac:dyDescent="0.25">
      <c r="C254" s="645" t="s">
        <v>158</v>
      </c>
      <c r="D254" s="645"/>
      <c r="E254" s="645"/>
      <c r="F254" s="645"/>
      <c r="G254" s="645"/>
      <c r="H254" s="645"/>
      <c r="I254" s="645"/>
      <c r="J254" s="645"/>
      <c r="K254" s="645"/>
      <c r="L254" s="645"/>
      <c r="M254" s="645"/>
      <c r="N254" s="645"/>
      <c r="O254" s="645"/>
      <c r="P254" s="645"/>
    </row>
    <row r="255" spans="2:16" ht="10.5" customHeight="1" x14ac:dyDescent="0.25"/>
    <row r="256" spans="2:16" ht="23.25" customHeight="1" x14ac:dyDescent="0.25">
      <c r="C256" s="645" t="s">
        <v>159</v>
      </c>
      <c r="D256" s="645"/>
      <c r="E256" s="645"/>
      <c r="F256" s="645"/>
      <c r="G256" s="645"/>
      <c r="H256" s="645"/>
      <c r="I256" s="645"/>
      <c r="J256" s="645"/>
      <c r="K256" s="645"/>
      <c r="L256" s="645"/>
      <c r="M256" s="645"/>
      <c r="N256" s="645"/>
      <c r="O256" s="645"/>
      <c r="P256" s="645"/>
    </row>
    <row r="257" spans="2:16" ht="10.5" customHeight="1" x14ac:dyDescent="0.25"/>
    <row r="258" spans="2:16" ht="15" customHeight="1" x14ac:dyDescent="0.25">
      <c r="B258" s="662" t="s">
        <v>160</v>
      </c>
      <c r="C258" s="662"/>
      <c r="D258" s="662"/>
      <c r="E258" s="662"/>
      <c r="F258" s="662"/>
      <c r="G258" s="662"/>
      <c r="H258" s="662"/>
      <c r="I258" s="662"/>
      <c r="J258" s="662"/>
      <c r="K258" s="662"/>
      <c r="L258" s="662"/>
      <c r="M258" s="662"/>
      <c r="N258" s="662"/>
      <c r="O258" s="662"/>
      <c r="P258" s="662"/>
    </row>
  </sheetData>
  <sheetProtection password="DBAD" sheet="1" objects="1" scenarios="1"/>
  <mergeCells count="130">
    <mergeCell ref="C252:P252"/>
    <mergeCell ref="C254:P254"/>
    <mergeCell ref="C256:P256"/>
    <mergeCell ref="B258:P258"/>
    <mergeCell ref="C240:P240"/>
    <mergeCell ref="C242:P242"/>
    <mergeCell ref="C244:P244"/>
    <mergeCell ref="C246:P246"/>
    <mergeCell ref="B248:P248"/>
    <mergeCell ref="C250:P250"/>
    <mergeCell ref="C228:P228"/>
    <mergeCell ref="C230:P230"/>
    <mergeCell ref="B232:P232"/>
    <mergeCell ref="B234:P234"/>
    <mergeCell ref="B236:P236"/>
    <mergeCell ref="B238:P238"/>
    <mergeCell ref="C220:P220"/>
    <mergeCell ref="B221:P221"/>
    <mergeCell ref="C222:P222"/>
    <mergeCell ref="B224:P224"/>
    <mergeCell ref="B225:O225"/>
    <mergeCell ref="C226:P226"/>
    <mergeCell ref="B210:P210"/>
    <mergeCell ref="B211:P211"/>
    <mergeCell ref="B212:P212"/>
    <mergeCell ref="C214:P214"/>
    <mergeCell ref="B216:P216"/>
    <mergeCell ref="C218:P218"/>
    <mergeCell ref="C199:P199"/>
    <mergeCell ref="C201:P201"/>
    <mergeCell ref="B203:P203"/>
    <mergeCell ref="B205:O205"/>
    <mergeCell ref="B206:P206"/>
    <mergeCell ref="B208:P208"/>
    <mergeCell ref="C187:P187"/>
    <mergeCell ref="C189:P189"/>
    <mergeCell ref="B191:P191"/>
    <mergeCell ref="C193:P193"/>
    <mergeCell ref="C195:P195"/>
    <mergeCell ref="C197:P197"/>
    <mergeCell ref="B175:P175"/>
    <mergeCell ref="B177:P177"/>
    <mergeCell ref="B179:P179"/>
    <mergeCell ref="C181:P181"/>
    <mergeCell ref="C183:P183"/>
    <mergeCell ref="C185:P185"/>
    <mergeCell ref="C163:P163"/>
    <mergeCell ref="C165:P165"/>
    <mergeCell ref="C167:P167"/>
    <mergeCell ref="C169:P169"/>
    <mergeCell ref="B171:P171"/>
    <mergeCell ref="B173:P173"/>
    <mergeCell ref="C151:P151"/>
    <mergeCell ref="C153:P153"/>
    <mergeCell ref="C155:P155"/>
    <mergeCell ref="C157:P157"/>
    <mergeCell ref="B159:P159"/>
    <mergeCell ref="C161:P161"/>
    <mergeCell ref="B139:P139"/>
    <mergeCell ref="B141:P141"/>
    <mergeCell ref="B143:P143"/>
    <mergeCell ref="B145:P145"/>
    <mergeCell ref="B147:P147"/>
    <mergeCell ref="C149:P149"/>
    <mergeCell ref="C127:P127"/>
    <mergeCell ref="C129:P129"/>
    <mergeCell ref="C131:P131"/>
    <mergeCell ref="B133:P133"/>
    <mergeCell ref="C135:P135"/>
    <mergeCell ref="C137:P137"/>
    <mergeCell ref="B115:P115"/>
    <mergeCell ref="B117:P117"/>
    <mergeCell ref="B119:P119"/>
    <mergeCell ref="B121:P121"/>
    <mergeCell ref="C123:P123"/>
    <mergeCell ref="C125:P125"/>
    <mergeCell ref="C103:P103"/>
    <mergeCell ref="C105:P105"/>
    <mergeCell ref="B107:P107"/>
    <mergeCell ref="C109:P109"/>
    <mergeCell ref="C111:P111"/>
    <mergeCell ref="B113:P113"/>
    <mergeCell ref="B91:P91"/>
    <mergeCell ref="B93:P93"/>
    <mergeCell ref="B95:P95"/>
    <mergeCell ref="B97:P97"/>
    <mergeCell ref="C99:P99"/>
    <mergeCell ref="C101:P101"/>
    <mergeCell ref="B80:P80"/>
    <mergeCell ref="B81:P81"/>
    <mergeCell ref="B83:P83"/>
    <mergeCell ref="B85:P85"/>
    <mergeCell ref="B87:P87"/>
    <mergeCell ref="B89:P89"/>
    <mergeCell ref="B69:P69"/>
    <mergeCell ref="B71:P71"/>
    <mergeCell ref="B73:P73"/>
    <mergeCell ref="B75:P75"/>
    <mergeCell ref="B77:P77"/>
    <mergeCell ref="B79:P79"/>
    <mergeCell ref="B57:P57"/>
    <mergeCell ref="B59:P59"/>
    <mergeCell ref="B61:P61"/>
    <mergeCell ref="B63:P63"/>
    <mergeCell ref="B65:P65"/>
    <mergeCell ref="B67:P67"/>
    <mergeCell ref="B45:P45"/>
    <mergeCell ref="B47:P47"/>
    <mergeCell ref="B49:P49"/>
    <mergeCell ref="B51:P51"/>
    <mergeCell ref="B53:P53"/>
    <mergeCell ref="B55:P55"/>
    <mergeCell ref="B33:P33"/>
    <mergeCell ref="B35:P35"/>
    <mergeCell ref="B37:P37"/>
    <mergeCell ref="B39:P39"/>
    <mergeCell ref="B41:P41"/>
    <mergeCell ref="B43:P43"/>
    <mergeCell ref="B22:P22"/>
    <mergeCell ref="B23:P23"/>
    <mergeCell ref="B25:P25"/>
    <mergeCell ref="B27:P27"/>
    <mergeCell ref="B29:P29"/>
    <mergeCell ref="B31:P31"/>
    <mergeCell ref="B1:P1"/>
    <mergeCell ref="B3:P3"/>
    <mergeCell ref="B4:P4"/>
    <mergeCell ref="C11:P11"/>
    <mergeCell ref="C20:P20"/>
    <mergeCell ref="C15:P18"/>
  </mergeCells>
  <printOptions horizontalCentered="1"/>
  <pageMargins left="0.25" right="0.25" top="0.25" bottom="0.25" header="0.3" footer="0.3"/>
  <pageSetup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topLeftCell="D1" workbookViewId="0">
      <selection sqref="A1:F1"/>
    </sheetView>
  </sheetViews>
  <sheetFormatPr defaultRowHeight="15" x14ac:dyDescent="0.25"/>
  <cols>
    <col min="1" max="4" width="16.7109375" style="371" customWidth="1"/>
    <col min="5" max="6" width="20.5703125" style="371" customWidth="1"/>
    <col min="7" max="7" width="20.28515625" style="371" customWidth="1"/>
    <col min="8" max="8" width="2.5703125" style="371" customWidth="1"/>
    <col min="9" max="16384" width="9.140625" style="371"/>
  </cols>
  <sheetData>
    <row r="1" spans="1:9" ht="27.75" customHeight="1" x14ac:dyDescent="0.25">
      <c r="A1" s="829" t="s">
        <v>446</v>
      </c>
      <c r="B1" s="829"/>
      <c r="C1" s="829"/>
      <c r="D1" s="829"/>
      <c r="E1" s="829"/>
      <c r="F1" s="829"/>
      <c r="G1" s="404" t="s">
        <v>172</v>
      </c>
    </row>
    <row r="2" spans="1:9" ht="93.75" customHeight="1" x14ac:dyDescent="0.25">
      <c r="A2" s="830" t="s">
        <v>793</v>
      </c>
      <c r="B2" s="830"/>
      <c r="C2" s="830"/>
      <c r="D2" s="830"/>
      <c r="E2" s="830"/>
      <c r="F2" s="830"/>
      <c r="G2" s="830"/>
      <c r="H2" s="405"/>
      <c r="I2" s="405"/>
    </row>
    <row r="3" spans="1:9" ht="9" customHeight="1" x14ac:dyDescent="0.25">
      <c r="A3" s="406"/>
      <c r="B3" s="406"/>
      <c r="C3" s="406"/>
      <c r="D3" s="406"/>
      <c r="E3" s="406"/>
      <c r="F3" s="406"/>
      <c r="G3" s="406"/>
      <c r="H3" s="405"/>
      <c r="I3" s="405"/>
    </row>
    <row r="4" spans="1:9" ht="25.5" customHeight="1" x14ac:dyDescent="0.25">
      <c r="A4" s="838" t="s">
        <v>794</v>
      </c>
      <c r="B4" s="838"/>
      <c r="C4" s="838"/>
      <c r="D4" s="838"/>
      <c r="E4" s="838" t="s">
        <v>795</v>
      </c>
      <c r="F4" s="838"/>
      <c r="G4" s="838" t="s">
        <v>581</v>
      </c>
      <c r="H4" s="405"/>
      <c r="I4" s="405"/>
    </row>
    <row r="5" spans="1:9" x14ac:dyDescent="0.25">
      <c r="A5" s="838"/>
      <c r="B5" s="838"/>
      <c r="C5" s="838"/>
      <c r="D5" s="838"/>
      <c r="E5" s="514" t="s">
        <v>772</v>
      </c>
      <c r="F5" s="514" t="s">
        <v>581</v>
      </c>
      <c r="G5" s="838"/>
      <c r="H5" s="405"/>
      <c r="I5" s="405"/>
    </row>
    <row r="6" spans="1:9" x14ac:dyDescent="0.25">
      <c r="A6" s="837"/>
      <c r="B6" s="837"/>
      <c r="C6" s="837"/>
      <c r="D6" s="837"/>
      <c r="E6" s="406"/>
      <c r="F6" s="406"/>
      <c r="G6" s="411">
        <f>ROUND(+E6*F6,2)</f>
        <v>0</v>
      </c>
      <c r="H6" s="405"/>
      <c r="I6" s="405"/>
    </row>
    <row r="7" spans="1:9" ht="15" customHeight="1" x14ac:dyDescent="0.4">
      <c r="A7" s="836"/>
      <c r="B7" s="836"/>
      <c r="C7" s="836"/>
      <c r="D7" s="836"/>
      <c r="E7" s="515"/>
      <c r="F7" s="516"/>
      <c r="G7" s="414">
        <f>ROUND(+E7*F7,2)</f>
        <v>0</v>
      </c>
      <c r="H7" s="405"/>
      <c r="I7" s="405"/>
    </row>
    <row r="8" spans="1:9" x14ac:dyDescent="0.25">
      <c r="A8" s="836"/>
      <c r="B8" s="836"/>
      <c r="C8" s="836"/>
      <c r="D8" s="836"/>
      <c r="E8" s="476"/>
      <c r="F8" s="416" t="s">
        <v>457</v>
      </c>
      <c r="G8" s="411">
        <f>SUM(G6:G7)</f>
        <v>0</v>
      </c>
      <c r="H8" s="412"/>
      <c r="I8" s="417" t="s">
        <v>639</v>
      </c>
    </row>
    <row r="9" spans="1:9" x14ac:dyDescent="0.25">
      <c r="A9" s="836"/>
      <c r="B9" s="836"/>
      <c r="C9" s="836"/>
      <c r="D9" s="836"/>
      <c r="E9" s="447"/>
      <c r="F9" s="517"/>
      <c r="G9" s="454"/>
      <c r="H9" s="412"/>
      <c r="I9" s="412"/>
    </row>
    <row r="10" spans="1:9" ht="17.25" x14ac:dyDescent="0.4">
      <c r="A10" s="836"/>
      <c r="B10" s="836"/>
      <c r="C10" s="836"/>
      <c r="D10" s="836"/>
      <c r="E10" s="515"/>
      <c r="F10" s="516"/>
      <c r="G10" s="414">
        <f>ROUND(+E10*F10,2)</f>
        <v>0</v>
      </c>
      <c r="H10" s="510"/>
      <c r="I10" s="418"/>
    </row>
    <row r="11" spans="1:9" x14ac:dyDescent="0.25">
      <c r="A11" s="836"/>
      <c r="B11" s="836"/>
      <c r="C11" s="836"/>
      <c r="D11" s="836"/>
      <c r="E11" s="422"/>
      <c r="F11" s="423" t="s">
        <v>584</v>
      </c>
      <c r="G11" s="411">
        <f>SUM(G10)</f>
        <v>0</v>
      </c>
      <c r="H11" s="510"/>
      <c r="I11" s="417" t="s">
        <v>640</v>
      </c>
    </row>
    <row r="12" spans="1:9" x14ac:dyDescent="0.25">
      <c r="A12" s="404"/>
      <c r="B12" s="404"/>
      <c r="C12" s="404"/>
      <c r="D12" s="404"/>
      <c r="E12" s="404"/>
      <c r="F12" s="415"/>
      <c r="G12" s="419"/>
    </row>
    <row r="13" spans="1:9" x14ac:dyDescent="0.25">
      <c r="A13" s="340" t="s">
        <v>796</v>
      </c>
      <c r="B13" s="426"/>
      <c r="C13" s="426"/>
      <c r="D13" s="426"/>
      <c r="E13" s="426"/>
      <c r="F13" s="426"/>
      <c r="G13" s="455"/>
      <c r="H13" s="518"/>
      <c r="I13" s="417" t="s">
        <v>462</v>
      </c>
    </row>
    <row r="14" spans="1:9" ht="42" customHeight="1" x14ac:dyDescent="0.25">
      <c r="A14" s="833"/>
      <c r="B14" s="834"/>
      <c r="C14" s="834"/>
      <c r="D14" s="834"/>
      <c r="E14" s="834"/>
      <c r="F14" s="834"/>
      <c r="G14" s="835"/>
      <c r="H14" s="518"/>
      <c r="I14" s="355"/>
    </row>
    <row r="15" spans="1:9" x14ac:dyDescent="0.25">
      <c r="A15" s="431"/>
      <c r="B15" s="432"/>
      <c r="C15" s="432"/>
      <c r="D15" s="432"/>
      <c r="E15" s="432"/>
      <c r="F15" s="435"/>
      <c r="G15" s="494"/>
      <c r="I15" s="355"/>
    </row>
    <row r="16" spans="1:9" x14ac:dyDescent="0.25">
      <c r="A16" s="437"/>
      <c r="B16" s="438"/>
      <c r="C16" s="438"/>
      <c r="D16" s="438"/>
      <c r="E16" s="439"/>
      <c r="F16" s="342" t="s">
        <v>457</v>
      </c>
      <c r="G16" s="440">
        <f>+G8</f>
        <v>0</v>
      </c>
      <c r="I16" s="417" t="s">
        <v>642</v>
      </c>
    </row>
    <row r="17" spans="1:9" x14ac:dyDescent="0.25">
      <c r="A17" s="404"/>
      <c r="B17" s="404"/>
      <c r="C17" s="404"/>
      <c r="D17" s="404"/>
      <c r="E17" s="404"/>
      <c r="F17" s="404"/>
      <c r="G17" s="404"/>
    </row>
    <row r="18" spans="1:9" x14ac:dyDescent="0.25">
      <c r="A18" s="404"/>
      <c r="B18" s="404"/>
      <c r="C18" s="404"/>
      <c r="D18" s="404"/>
      <c r="E18" s="404"/>
      <c r="F18" s="404"/>
      <c r="G18" s="404"/>
    </row>
    <row r="19" spans="1:9" x14ac:dyDescent="0.25">
      <c r="A19" s="340" t="s">
        <v>797</v>
      </c>
      <c r="B19" s="343"/>
      <c r="C19" s="344"/>
      <c r="D19" s="344"/>
      <c r="E19" s="344"/>
      <c r="F19" s="344"/>
      <c r="G19" s="348"/>
      <c r="I19" s="417" t="s">
        <v>462</v>
      </c>
    </row>
    <row r="20" spans="1:9" ht="42" customHeight="1" x14ac:dyDescent="0.25">
      <c r="A20" s="833"/>
      <c r="B20" s="834"/>
      <c r="C20" s="834"/>
      <c r="D20" s="834"/>
      <c r="E20" s="834"/>
      <c r="F20" s="834"/>
      <c r="G20" s="835"/>
    </row>
    <row r="21" spans="1:9" ht="15" customHeight="1" x14ac:dyDescent="0.25">
      <c r="A21" s="519"/>
      <c r="B21" s="520"/>
      <c r="C21" s="520"/>
      <c r="D21" s="520"/>
      <c r="E21" s="520"/>
      <c r="F21" s="423"/>
      <c r="G21" s="494"/>
    </row>
    <row r="22" spans="1:9" x14ac:dyDescent="0.25">
      <c r="A22" s="345"/>
      <c r="B22" s="346"/>
      <c r="C22" s="346"/>
      <c r="D22" s="346"/>
      <c r="E22" s="439"/>
      <c r="F22" s="342" t="s">
        <v>584</v>
      </c>
      <c r="G22" s="440">
        <f>+G11</f>
        <v>0</v>
      </c>
      <c r="I22" s="417" t="s">
        <v>644</v>
      </c>
    </row>
    <row r="23" spans="1:9" x14ac:dyDescent="0.25">
      <c r="A23" s="443"/>
      <c r="B23" s="443"/>
      <c r="C23" s="443"/>
      <c r="D23" s="443"/>
      <c r="E23" s="404"/>
      <c r="F23" s="444"/>
      <c r="G23" s="521"/>
      <c r="I23" s="417"/>
    </row>
    <row r="24" spans="1:9" x14ac:dyDescent="0.25">
      <c r="A24" s="404"/>
      <c r="B24" s="404"/>
      <c r="C24" s="404"/>
      <c r="D24" s="404"/>
      <c r="E24" s="828" t="s">
        <v>798</v>
      </c>
      <c r="F24" s="828"/>
      <c r="G24" s="411">
        <f>+G15+G16+G21+G22</f>
        <v>0</v>
      </c>
      <c r="I24" s="446" t="s">
        <v>646</v>
      </c>
    </row>
  </sheetData>
  <sheetProtection password="DBAD" sheet="1" objects="1" scenarios="1"/>
  <mergeCells count="14">
    <mergeCell ref="A6:D6"/>
    <mergeCell ref="A1:F1"/>
    <mergeCell ref="A2:G2"/>
    <mergeCell ref="A4:D5"/>
    <mergeCell ref="E4:F4"/>
    <mergeCell ref="G4:G5"/>
    <mergeCell ref="A20:G20"/>
    <mergeCell ref="E24:F24"/>
    <mergeCell ref="A7:D7"/>
    <mergeCell ref="A8:D8"/>
    <mergeCell ref="A9:D9"/>
    <mergeCell ref="A10:D10"/>
    <mergeCell ref="A11:D11"/>
    <mergeCell ref="A14:G14"/>
  </mergeCells>
  <pageMargins left="0.7" right="0.7" top="0.75" bottom="0.75" header="0.3" footer="0.3"/>
  <pageSetup scale="9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AA29"/>
  <sheetViews>
    <sheetView workbookViewId="0">
      <selection activeCell="B1" sqref="B1:G1"/>
    </sheetView>
  </sheetViews>
  <sheetFormatPr defaultRowHeight="15" x14ac:dyDescent="0.25"/>
  <cols>
    <col min="1" max="1" width="2.5703125" style="371" customWidth="1"/>
    <col min="2" max="5" width="17.28515625" style="371" customWidth="1"/>
    <col min="6" max="7" width="17.5703125" style="371" customWidth="1"/>
    <col min="8" max="8" width="17.140625" style="371" customWidth="1"/>
    <col min="9" max="9" width="2.85546875" style="371" customWidth="1"/>
    <col min="10" max="16384" width="9.140625" style="371"/>
  </cols>
  <sheetData>
    <row r="1" spans="2:27" ht="29.25" customHeight="1" x14ac:dyDescent="0.25">
      <c r="B1" s="829" t="s">
        <v>446</v>
      </c>
      <c r="C1" s="829"/>
      <c r="D1" s="829"/>
      <c r="E1" s="829"/>
      <c r="F1" s="829"/>
      <c r="G1" s="829"/>
      <c r="H1" s="404" t="s">
        <v>172</v>
      </c>
    </row>
    <row r="2" spans="2:27" ht="43.5" customHeight="1" x14ac:dyDescent="0.25">
      <c r="B2" s="830" t="s">
        <v>787</v>
      </c>
      <c r="C2" s="830"/>
      <c r="D2" s="830"/>
      <c r="E2" s="830"/>
      <c r="F2" s="830"/>
      <c r="G2" s="830"/>
      <c r="H2" s="830"/>
      <c r="I2" s="405"/>
      <c r="J2" s="405"/>
    </row>
    <row r="3" spans="2:27" ht="15" customHeight="1" x14ac:dyDescent="0.25">
      <c r="B3" s="838" t="s">
        <v>788</v>
      </c>
      <c r="C3" s="838"/>
      <c r="D3" s="838"/>
      <c r="E3" s="838"/>
      <c r="F3" s="838" t="s">
        <v>450</v>
      </c>
      <c r="G3" s="838"/>
      <c r="H3" s="838" t="s">
        <v>451</v>
      </c>
      <c r="I3" s="405"/>
      <c r="J3" s="405"/>
    </row>
    <row r="4" spans="2:27" ht="17.25" customHeight="1" x14ac:dyDescent="0.25">
      <c r="B4" s="838"/>
      <c r="C4" s="838"/>
      <c r="D4" s="838"/>
      <c r="E4" s="838"/>
      <c r="F4" s="486" t="s">
        <v>789</v>
      </c>
      <c r="G4" s="486" t="s">
        <v>451</v>
      </c>
      <c r="H4" s="838"/>
      <c r="I4" s="405"/>
      <c r="J4" s="405"/>
    </row>
    <row r="5" spans="2:27" x14ac:dyDescent="0.25">
      <c r="B5" s="839"/>
      <c r="C5" s="839"/>
      <c r="D5" s="839"/>
      <c r="E5" s="839"/>
      <c r="F5" s="447"/>
      <c r="G5" s="447"/>
      <c r="H5" s="411">
        <f t="shared" ref="H5:H10" si="0">ROUND(F5*G5,2)</f>
        <v>0</v>
      </c>
      <c r="I5" s="412"/>
      <c r="J5" s="412"/>
    </row>
    <row r="6" spans="2:27" x14ac:dyDescent="0.25">
      <c r="B6" s="839"/>
      <c r="C6" s="839"/>
      <c r="D6" s="839"/>
      <c r="E6" s="839"/>
      <c r="F6" s="447"/>
      <c r="G6" s="447"/>
      <c r="H6" s="411">
        <f t="shared" si="0"/>
        <v>0</v>
      </c>
      <c r="I6" s="412"/>
      <c r="J6" s="412"/>
    </row>
    <row r="7" spans="2:27" x14ac:dyDescent="0.25">
      <c r="B7" s="839"/>
      <c r="C7" s="839"/>
      <c r="D7" s="839"/>
      <c r="E7" s="839"/>
      <c r="F7" s="410"/>
      <c r="G7" s="409"/>
      <c r="H7" s="411">
        <f t="shared" si="0"/>
        <v>0</v>
      </c>
    </row>
    <row r="8" spans="2:27" x14ac:dyDescent="0.25">
      <c r="B8" s="839"/>
      <c r="C8" s="839"/>
      <c r="D8" s="839"/>
      <c r="E8" s="839"/>
      <c r="F8" s="410"/>
      <c r="G8" s="409"/>
      <c r="H8" s="411">
        <f t="shared" si="0"/>
        <v>0</v>
      </c>
    </row>
    <row r="9" spans="2:27" x14ac:dyDescent="0.25">
      <c r="B9" s="839"/>
      <c r="C9" s="839"/>
      <c r="D9" s="839"/>
      <c r="E9" s="839"/>
      <c r="F9" s="410"/>
      <c r="G9" s="409"/>
      <c r="H9" s="411">
        <f t="shared" si="0"/>
        <v>0</v>
      </c>
    </row>
    <row r="10" spans="2:27" ht="17.25" x14ac:dyDescent="0.4">
      <c r="B10" s="839"/>
      <c r="C10" s="839"/>
      <c r="D10" s="839"/>
      <c r="E10" s="839"/>
      <c r="F10" s="447"/>
      <c r="G10" s="454"/>
      <c r="H10" s="414">
        <f t="shared" si="0"/>
        <v>0</v>
      </c>
    </row>
    <row r="11" spans="2:27" x14ac:dyDescent="0.25">
      <c r="B11" s="839"/>
      <c r="C11" s="839"/>
      <c r="D11" s="839"/>
      <c r="E11" s="839"/>
      <c r="F11" s="476"/>
      <c r="G11" s="416" t="s">
        <v>457</v>
      </c>
      <c r="H11" s="411">
        <f>SUM(H5:H10)</f>
        <v>0</v>
      </c>
      <c r="J11" s="417" t="s">
        <v>458</v>
      </c>
    </row>
    <row r="12" spans="2:27" x14ac:dyDescent="0.25">
      <c r="B12" s="839"/>
      <c r="C12" s="839"/>
      <c r="D12" s="839"/>
      <c r="E12" s="839"/>
      <c r="F12" s="404"/>
      <c r="G12" s="488"/>
      <c r="H12" s="419"/>
    </row>
    <row r="13" spans="2:27" ht="17.25" x14ac:dyDescent="0.4">
      <c r="B13" s="839"/>
      <c r="C13" s="839"/>
      <c r="D13" s="839"/>
      <c r="E13" s="839"/>
      <c r="F13" s="447"/>
      <c r="G13" s="454"/>
      <c r="H13" s="414">
        <f>ROUND(F13*G13,2)</f>
        <v>0</v>
      </c>
    </row>
    <row r="14" spans="2:27" x14ac:dyDescent="0.25">
      <c r="B14" s="839"/>
      <c r="C14" s="839"/>
      <c r="D14" s="839"/>
      <c r="E14" s="839"/>
      <c r="F14" s="422"/>
      <c r="G14" s="423" t="s">
        <v>584</v>
      </c>
      <c r="H14" s="411">
        <f>SUM(H13)</f>
        <v>0</v>
      </c>
      <c r="J14" s="417" t="s">
        <v>460</v>
      </c>
    </row>
    <row r="15" spans="2:27" x14ac:dyDescent="0.25">
      <c r="B15" s="404"/>
      <c r="C15" s="404"/>
      <c r="D15" s="404"/>
      <c r="E15" s="404"/>
      <c r="F15" s="404"/>
      <c r="G15" s="488"/>
      <c r="H15" s="419"/>
      <c r="S15" s="510"/>
      <c r="T15" s="510"/>
      <c r="U15" s="510"/>
      <c r="V15" s="510"/>
      <c r="W15" s="826"/>
      <c r="X15" s="826"/>
      <c r="Y15" s="510"/>
      <c r="Z15" s="510"/>
      <c r="AA15" s="421"/>
    </row>
    <row r="16" spans="2:27" x14ac:dyDescent="0.25">
      <c r="B16" s="340" t="s">
        <v>790</v>
      </c>
      <c r="C16" s="426"/>
      <c r="D16" s="426"/>
      <c r="E16" s="426"/>
      <c r="F16" s="426"/>
      <c r="G16" s="426"/>
      <c r="H16" s="455"/>
      <c r="J16" s="417" t="s">
        <v>462</v>
      </c>
      <c r="S16" s="825"/>
      <c r="T16" s="825"/>
      <c r="U16" s="510"/>
      <c r="V16" s="510"/>
      <c r="W16" s="824"/>
      <c r="X16" s="824"/>
      <c r="Y16" s="510"/>
      <c r="Z16" s="510"/>
      <c r="AA16" s="511"/>
    </row>
    <row r="17" spans="2:27" x14ac:dyDescent="0.25">
      <c r="B17" s="349"/>
      <c r="C17" s="503"/>
      <c r="D17" s="503"/>
      <c r="E17" s="503"/>
      <c r="F17" s="503"/>
      <c r="G17" s="503"/>
      <c r="H17" s="504"/>
      <c r="J17" s="355"/>
      <c r="S17" s="825"/>
      <c r="T17" s="825"/>
      <c r="U17" s="510"/>
      <c r="V17" s="510"/>
      <c r="W17" s="825"/>
      <c r="X17" s="825"/>
      <c r="Y17" s="510"/>
      <c r="Z17" s="510"/>
      <c r="AA17" s="512"/>
    </row>
    <row r="18" spans="2:27" ht="16.5" customHeight="1" x14ac:dyDescent="0.25">
      <c r="B18" s="505"/>
      <c r="C18" s="503"/>
      <c r="D18" s="503"/>
      <c r="E18" s="503"/>
      <c r="F18" s="503"/>
      <c r="G18" s="503"/>
      <c r="H18" s="504"/>
      <c r="J18" s="355"/>
      <c r="S18" s="479"/>
      <c r="T18" s="479"/>
      <c r="U18" s="510"/>
      <c r="V18" s="510"/>
      <c r="W18" s="479"/>
      <c r="X18" s="479"/>
      <c r="Y18" s="510"/>
      <c r="Z18" s="510"/>
      <c r="AA18" s="512"/>
    </row>
    <row r="19" spans="2:27" x14ac:dyDescent="0.25">
      <c r="B19" s="431"/>
      <c r="C19" s="432"/>
      <c r="D19" s="432"/>
      <c r="E19" s="432"/>
      <c r="F19" s="432"/>
      <c r="G19" s="432"/>
      <c r="H19" s="456"/>
      <c r="J19" s="355"/>
      <c r="S19" s="479"/>
      <c r="T19" s="479"/>
      <c r="U19" s="510"/>
      <c r="V19" s="510"/>
      <c r="W19" s="479"/>
      <c r="X19" s="479"/>
      <c r="Y19" s="510"/>
      <c r="Z19" s="418"/>
      <c r="AA19" s="513"/>
    </row>
    <row r="20" spans="2:27" x14ac:dyDescent="0.25">
      <c r="B20" s="431"/>
      <c r="C20" s="432"/>
      <c r="D20" s="432"/>
      <c r="E20" s="432"/>
      <c r="F20" s="432"/>
      <c r="G20" s="416"/>
      <c r="H20" s="347"/>
      <c r="J20" s="355"/>
    </row>
    <row r="21" spans="2:27" x14ac:dyDescent="0.25">
      <c r="B21" s="437"/>
      <c r="C21" s="438"/>
      <c r="D21" s="438"/>
      <c r="E21" s="438"/>
      <c r="F21" s="439"/>
      <c r="G21" s="495" t="s">
        <v>457</v>
      </c>
      <c r="H21" s="440">
        <f>+H11</f>
        <v>0</v>
      </c>
      <c r="J21" s="417" t="s">
        <v>463</v>
      </c>
    </row>
    <row r="22" spans="2:27" x14ac:dyDescent="0.25">
      <c r="B22" s="404"/>
      <c r="C22" s="404"/>
      <c r="D22" s="404"/>
      <c r="E22" s="404"/>
      <c r="F22" s="404"/>
      <c r="G22" s="404"/>
      <c r="H22" s="404"/>
    </row>
    <row r="23" spans="2:27" x14ac:dyDescent="0.25">
      <c r="B23" s="404"/>
      <c r="C23" s="404"/>
      <c r="D23" s="404"/>
      <c r="E23" s="404"/>
      <c r="F23" s="404"/>
      <c r="G23" s="404"/>
      <c r="H23" s="404"/>
    </row>
    <row r="24" spans="2:27" x14ac:dyDescent="0.25">
      <c r="B24" s="340" t="s">
        <v>791</v>
      </c>
      <c r="C24" s="343"/>
      <c r="D24" s="344"/>
      <c r="E24" s="344"/>
      <c r="F24" s="344"/>
      <c r="G24" s="344"/>
      <c r="H24" s="348"/>
      <c r="J24" s="417" t="s">
        <v>462</v>
      </c>
    </row>
    <row r="25" spans="2:27" x14ac:dyDescent="0.25">
      <c r="B25" s="428"/>
      <c r="C25" s="477"/>
      <c r="D25" s="477"/>
      <c r="E25" s="477"/>
      <c r="F25" s="477"/>
      <c r="G25" s="477"/>
      <c r="H25" s="458"/>
    </row>
    <row r="26" spans="2:27" x14ac:dyDescent="0.25">
      <c r="B26" s="428"/>
      <c r="C26" s="477"/>
      <c r="D26" s="477"/>
      <c r="E26" s="477"/>
      <c r="F26" s="477"/>
      <c r="G26" s="423"/>
      <c r="H26" s="347"/>
    </row>
    <row r="27" spans="2:27" x14ac:dyDescent="0.25">
      <c r="B27" s="345"/>
      <c r="C27" s="346"/>
      <c r="D27" s="346"/>
      <c r="E27" s="346"/>
      <c r="F27" s="439"/>
      <c r="G27" s="342" t="s">
        <v>584</v>
      </c>
      <c r="H27" s="440">
        <f>+H14</f>
        <v>0</v>
      </c>
      <c r="J27" s="417" t="s">
        <v>465</v>
      </c>
    </row>
    <row r="28" spans="2:27" x14ac:dyDescent="0.25">
      <c r="B28" s="443"/>
      <c r="C28" s="443"/>
      <c r="D28" s="443"/>
      <c r="E28" s="443"/>
      <c r="F28" s="404"/>
      <c r="G28" s="444"/>
      <c r="H28" s="445"/>
      <c r="J28" s="417"/>
    </row>
    <row r="29" spans="2:27" x14ac:dyDescent="0.25">
      <c r="B29" s="404"/>
      <c r="C29" s="404"/>
      <c r="D29" s="404"/>
      <c r="E29" s="404"/>
      <c r="F29" s="828" t="s">
        <v>792</v>
      </c>
      <c r="G29" s="828"/>
      <c r="H29" s="411">
        <f>+H20+H21+H26+H27</f>
        <v>0</v>
      </c>
      <c r="J29" s="446" t="s">
        <v>467</v>
      </c>
    </row>
  </sheetData>
  <sheetProtection password="DBAD" sheet="1" objects="1" scenarios="1"/>
  <mergeCells count="21">
    <mergeCell ref="B11:E11"/>
    <mergeCell ref="B1:G1"/>
    <mergeCell ref="B2:H2"/>
    <mergeCell ref="B3:E4"/>
    <mergeCell ref="F3:G3"/>
    <mergeCell ref="H3:H4"/>
    <mergeCell ref="B5:E5"/>
    <mergeCell ref="B6:E6"/>
    <mergeCell ref="B7:E7"/>
    <mergeCell ref="B8:E8"/>
    <mergeCell ref="B9:E9"/>
    <mergeCell ref="B10:E10"/>
    <mergeCell ref="S17:T17"/>
    <mergeCell ref="W17:X17"/>
    <mergeCell ref="F29:G29"/>
    <mergeCell ref="B12:E12"/>
    <mergeCell ref="B13:E13"/>
    <mergeCell ref="B14:E14"/>
    <mergeCell ref="W15:X15"/>
    <mergeCell ref="S16:T16"/>
    <mergeCell ref="W16:X16"/>
  </mergeCells>
  <pageMargins left="0.7" right="0.7" top="0.75" bottom="0.7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30"/>
  <sheetViews>
    <sheetView workbookViewId="0">
      <selection sqref="A1:F1"/>
    </sheetView>
  </sheetViews>
  <sheetFormatPr defaultRowHeight="15" x14ac:dyDescent="0.25"/>
  <cols>
    <col min="1" max="3" width="18.7109375" style="371" customWidth="1"/>
    <col min="4" max="4" width="17.140625" style="371" customWidth="1"/>
    <col min="5" max="5" width="16.28515625" style="371" customWidth="1"/>
    <col min="6" max="6" width="19.140625" style="371" customWidth="1"/>
    <col min="7" max="7" width="18.7109375" style="371" customWidth="1"/>
    <col min="8" max="8" width="2.85546875" style="371" customWidth="1"/>
    <col min="9" max="16384" width="9.140625" style="371"/>
  </cols>
  <sheetData>
    <row r="1" spans="1:9" ht="20.25" customHeight="1" x14ac:dyDescent="0.25">
      <c r="A1" s="829" t="s">
        <v>446</v>
      </c>
      <c r="B1" s="829"/>
      <c r="C1" s="829"/>
      <c r="D1" s="829"/>
      <c r="E1" s="829"/>
      <c r="F1" s="829"/>
      <c r="G1" s="404" t="s">
        <v>172</v>
      </c>
    </row>
    <row r="2" spans="1:9" ht="54.75" customHeight="1" x14ac:dyDescent="0.25">
      <c r="A2" s="840" t="s">
        <v>777</v>
      </c>
      <c r="B2" s="840"/>
      <c r="C2" s="840"/>
      <c r="D2" s="840"/>
      <c r="E2" s="840"/>
      <c r="F2" s="840"/>
      <c r="G2" s="840"/>
      <c r="H2" s="405"/>
    </row>
    <row r="3" spans="1:9" ht="13.5" customHeight="1" x14ac:dyDescent="0.25">
      <c r="A3" s="841" t="s">
        <v>778</v>
      </c>
      <c r="B3" s="842"/>
      <c r="C3" s="842"/>
      <c r="D3" s="842"/>
      <c r="E3" s="842"/>
      <c r="F3" s="842"/>
      <c r="G3" s="842"/>
      <c r="H3" s="405"/>
    </row>
    <row r="4" spans="1:9" ht="90" customHeight="1" x14ac:dyDescent="0.25">
      <c r="A4" s="840" t="s">
        <v>779</v>
      </c>
      <c r="B4" s="840"/>
      <c r="C4" s="840"/>
      <c r="D4" s="840"/>
      <c r="E4" s="840"/>
      <c r="F4" s="840"/>
      <c r="G4" s="840"/>
      <c r="H4" s="405"/>
    </row>
    <row r="5" spans="1:9" ht="8.25" customHeight="1" x14ac:dyDescent="0.25">
      <c r="A5" s="840"/>
      <c r="B5" s="840"/>
      <c r="C5" s="840"/>
      <c r="D5" s="840"/>
      <c r="E5" s="840"/>
      <c r="F5" s="840"/>
      <c r="G5" s="840"/>
      <c r="H5" s="405"/>
    </row>
    <row r="6" spans="1:9" ht="15" customHeight="1" x14ac:dyDescent="0.25">
      <c r="A6" s="838" t="s">
        <v>780</v>
      </c>
      <c r="B6" s="838" t="s">
        <v>781</v>
      </c>
      <c r="C6" s="838" t="s">
        <v>782</v>
      </c>
      <c r="D6" s="838"/>
      <c r="E6" s="838"/>
      <c r="F6" s="838"/>
      <c r="G6" s="838" t="s">
        <v>451</v>
      </c>
      <c r="H6" s="405"/>
    </row>
    <row r="7" spans="1:9" x14ac:dyDescent="0.25">
      <c r="A7" s="838"/>
      <c r="B7" s="838"/>
      <c r="C7" s="838"/>
      <c r="D7" s="838"/>
      <c r="E7" s="838"/>
      <c r="F7" s="838"/>
      <c r="G7" s="838"/>
      <c r="H7" s="405"/>
    </row>
    <row r="8" spans="1:9" ht="29.25" customHeight="1" x14ac:dyDescent="0.25">
      <c r="A8" s="496"/>
      <c r="B8" s="497"/>
      <c r="C8" s="498"/>
      <c r="D8" s="499"/>
      <c r="E8" s="499"/>
      <c r="F8" s="499"/>
      <c r="G8" s="450">
        <v>0</v>
      </c>
      <c r="H8" s="412"/>
    </row>
    <row r="9" spans="1:9" ht="17.25" customHeight="1" x14ac:dyDescent="0.25">
      <c r="A9" s="487"/>
      <c r="B9" s="447"/>
      <c r="C9" s="447"/>
      <c r="D9" s="447"/>
      <c r="E9" s="447"/>
      <c r="F9" s="447"/>
      <c r="G9" s="450">
        <v>0</v>
      </c>
      <c r="H9" s="412"/>
    </row>
    <row r="10" spans="1:9" ht="22.5" customHeight="1" x14ac:dyDescent="0.25">
      <c r="A10" s="500"/>
      <c r="B10" s="497"/>
      <c r="C10" s="501"/>
      <c r="D10" s="501"/>
      <c r="E10" s="501"/>
      <c r="F10" s="501"/>
      <c r="G10" s="450">
        <v>0</v>
      </c>
      <c r="H10" s="412"/>
    </row>
    <row r="11" spans="1:9" ht="16.5" x14ac:dyDescent="0.35">
      <c r="A11" s="408"/>
      <c r="B11" s="408"/>
      <c r="C11" s="408"/>
      <c r="D11" s="408"/>
      <c r="E11" s="410"/>
      <c r="F11" s="409"/>
      <c r="G11" s="502">
        <v>0</v>
      </c>
    </row>
    <row r="12" spans="1:9" x14ac:dyDescent="0.25">
      <c r="A12" s="404"/>
      <c r="B12" s="404"/>
      <c r="C12" s="404"/>
      <c r="D12" s="404"/>
      <c r="E12" s="476"/>
      <c r="F12" s="416" t="s">
        <v>457</v>
      </c>
      <c r="G12" s="411">
        <f>SUM(G8:G11)</f>
        <v>0</v>
      </c>
      <c r="I12" s="417" t="s">
        <v>639</v>
      </c>
    </row>
    <row r="13" spans="1:9" x14ac:dyDescent="0.25">
      <c r="A13" s="404"/>
      <c r="B13" s="404"/>
      <c r="C13" s="404"/>
      <c r="D13" s="404"/>
      <c r="E13" s="404"/>
      <c r="F13" s="488"/>
      <c r="G13" s="419"/>
    </row>
    <row r="14" spans="1:9" ht="16.5" x14ac:dyDescent="0.35">
      <c r="A14" s="404"/>
      <c r="B14" s="404"/>
      <c r="C14" s="404"/>
      <c r="D14" s="404"/>
      <c r="E14" s="404"/>
      <c r="F14" s="488"/>
      <c r="G14" s="502">
        <v>0</v>
      </c>
    </row>
    <row r="15" spans="1:9" x14ac:dyDescent="0.25">
      <c r="A15" s="404"/>
      <c r="B15" s="404"/>
      <c r="C15" s="404"/>
      <c r="D15" s="404"/>
      <c r="E15" s="422"/>
      <c r="F15" s="423" t="s">
        <v>783</v>
      </c>
      <c r="G15" s="411">
        <f>G14</f>
        <v>0</v>
      </c>
      <c r="I15" s="417" t="s">
        <v>640</v>
      </c>
    </row>
    <row r="16" spans="1:9" x14ac:dyDescent="0.25">
      <c r="A16" s="404"/>
      <c r="B16" s="404"/>
      <c r="C16" s="404"/>
      <c r="D16" s="404"/>
      <c r="E16" s="404"/>
      <c r="F16" s="488"/>
      <c r="G16" s="419"/>
    </row>
    <row r="17" spans="1:9" x14ac:dyDescent="0.25">
      <c r="A17" s="340" t="s">
        <v>784</v>
      </c>
      <c r="B17" s="426"/>
      <c r="C17" s="426"/>
      <c r="D17" s="426"/>
      <c r="E17" s="426"/>
      <c r="F17" s="426"/>
      <c r="G17" s="455"/>
      <c r="I17" s="417" t="s">
        <v>462</v>
      </c>
    </row>
    <row r="18" spans="1:9" x14ac:dyDescent="0.25">
      <c r="A18" s="349"/>
      <c r="B18" s="503"/>
      <c r="C18" s="503"/>
      <c r="D18" s="503"/>
      <c r="E18" s="503"/>
      <c r="F18" s="503"/>
      <c r="G18" s="504"/>
      <c r="I18" s="355"/>
    </row>
    <row r="19" spans="1:9" ht="15.75" customHeight="1" x14ac:dyDescent="0.25">
      <c r="A19" s="505"/>
      <c r="B19" s="503"/>
      <c r="C19" s="503"/>
      <c r="D19" s="503"/>
      <c r="E19" s="503"/>
      <c r="F19" s="503"/>
      <c r="G19" s="504"/>
      <c r="I19" s="355"/>
    </row>
    <row r="20" spans="1:9" ht="14.25" customHeight="1" x14ac:dyDescent="0.25">
      <c r="A20" s="506"/>
      <c r="B20" s="507"/>
      <c r="C20" s="507"/>
      <c r="D20" s="507"/>
      <c r="E20" s="507"/>
      <c r="F20" s="435"/>
      <c r="G20" s="508"/>
      <c r="I20" s="355"/>
    </row>
    <row r="21" spans="1:9" hidden="1" x14ac:dyDescent="0.25">
      <c r="A21" s="431"/>
      <c r="B21" s="432"/>
      <c r="C21" s="432"/>
      <c r="D21" s="432"/>
      <c r="E21" s="432"/>
      <c r="F21" s="432"/>
      <c r="G21" s="456"/>
      <c r="I21" s="355"/>
    </row>
    <row r="22" spans="1:9" x14ac:dyDescent="0.25">
      <c r="A22" s="437"/>
      <c r="B22" s="438"/>
      <c r="C22" s="438"/>
      <c r="D22" s="438"/>
      <c r="E22" s="439"/>
      <c r="F22" s="483" t="s">
        <v>457</v>
      </c>
      <c r="G22" s="440">
        <f>+G12</f>
        <v>0</v>
      </c>
      <c r="I22" s="417" t="s">
        <v>642</v>
      </c>
    </row>
    <row r="23" spans="1:9" ht="14.25" customHeight="1" x14ac:dyDescent="0.25">
      <c r="A23" s="404"/>
      <c r="B23" s="404"/>
      <c r="C23" s="404"/>
      <c r="D23" s="404"/>
      <c r="E23" s="404"/>
      <c r="F23" s="404"/>
      <c r="G23" s="404"/>
      <c r="I23" s="355"/>
    </row>
    <row r="24" spans="1:9" hidden="1" x14ac:dyDescent="0.25">
      <c r="A24" s="404"/>
      <c r="B24" s="404"/>
      <c r="C24" s="404"/>
      <c r="D24" s="404"/>
      <c r="E24" s="404"/>
      <c r="F24" s="404"/>
      <c r="G24" s="404"/>
      <c r="I24" s="355"/>
    </row>
    <row r="25" spans="1:9" x14ac:dyDescent="0.25">
      <c r="A25" s="340" t="s">
        <v>785</v>
      </c>
      <c r="B25" s="343"/>
      <c r="C25" s="344"/>
      <c r="D25" s="344"/>
      <c r="E25" s="344"/>
      <c r="F25" s="344"/>
      <c r="G25" s="348"/>
      <c r="I25" s="417" t="s">
        <v>462</v>
      </c>
    </row>
    <row r="26" spans="1:9" ht="14.25" customHeight="1" x14ac:dyDescent="0.25">
      <c r="A26" s="442"/>
      <c r="B26" s="443"/>
      <c r="C26" s="443"/>
      <c r="D26" s="443"/>
      <c r="E26" s="443"/>
      <c r="F26" s="443"/>
      <c r="G26" s="458"/>
    </row>
    <row r="27" spans="1:9" ht="14.25" customHeight="1" x14ac:dyDescent="0.25">
      <c r="A27" s="442"/>
      <c r="B27" s="443"/>
      <c r="C27" s="443"/>
      <c r="D27" s="443"/>
      <c r="E27" s="443"/>
      <c r="F27" s="509"/>
      <c r="G27" s="494"/>
    </row>
    <row r="28" spans="1:9" ht="15.75" customHeight="1" x14ac:dyDescent="0.25">
      <c r="A28" s="345"/>
      <c r="B28" s="346"/>
      <c r="C28" s="346"/>
      <c r="D28" s="346"/>
      <c r="E28" s="439"/>
      <c r="F28" s="342" t="s">
        <v>783</v>
      </c>
      <c r="G28" s="440">
        <f>+G15</f>
        <v>0</v>
      </c>
      <c r="I28" s="417" t="s">
        <v>644</v>
      </c>
    </row>
    <row r="29" spans="1:9" ht="15.75" customHeight="1" x14ac:dyDescent="0.25">
      <c r="A29" s="443"/>
      <c r="B29" s="443"/>
      <c r="C29" s="443"/>
      <c r="D29" s="443"/>
      <c r="E29" s="404"/>
      <c r="F29" s="444"/>
      <c r="G29" s="445"/>
      <c r="I29" s="417"/>
    </row>
    <row r="30" spans="1:9" x14ac:dyDescent="0.25">
      <c r="A30" s="404"/>
      <c r="B30" s="404"/>
      <c r="C30" s="404"/>
      <c r="D30" s="404"/>
      <c r="E30" s="828" t="s">
        <v>786</v>
      </c>
      <c r="F30" s="828"/>
      <c r="G30" s="411">
        <f>+G22+G20+G27+G28</f>
        <v>0</v>
      </c>
      <c r="I30" s="446" t="s">
        <v>646</v>
      </c>
    </row>
  </sheetData>
  <sheetProtection password="DBAD" sheet="1" objects="1" scenarios="1"/>
  <mergeCells count="10">
    <mergeCell ref="E30:F30"/>
    <mergeCell ref="A1:F1"/>
    <mergeCell ref="A2:G2"/>
    <mergeCell ref="A3:G3"/>
    <mergeCell ref="A4:G4"/>
    <mergeCell ref="A5:G5"/>
    <mergeCell ref="A6:A7"/>
    <mergeCell ref="B6:B7"/>
    <mergeCell ref="C6:F7"/>
    <mergeCell ref="G6:G7"/>
  </mergeCells>
  <pageMargins left="0.7" right="0.7" top="0.75" bottom="0.75" header="0.3" footer="0.3"/>
  <pageSetup scale="9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K34"/>
  <sheetViews>
    <sheetView workbookViewId="0">
      <selection activeCell="B1" sqref="B1:H1"/>
    </sheetView>
  </sheetViews>
  <sheetFormatPr defaultRowHeight="15" x14ac:dyDescent="0.25"/>
  <cols>
    <col min="1" max="1" width="2.5703125" style="371" customWidth="1"/>
    <col min="2" max="2" width="37.140625" style="371" customWidth="1"/>
    <col min="3" max="3" width="11.5703125" style="371" customWidth="1"/>
    <col min="4" max="8" width="13" style="371" customWidth="1"/>
    <col min="9" max="9" width="14.5703125" style="371" customWidth="1"/>
    <col min="10" max="10" width="2.85546875" style="371" customWidth="1"/>
    <col min="11" max="16384" width="9.140625" style="371"/>
  </cols>
  <sheetData>
    <row r="1" spans="2:11" ht="30" customHeight="1" x14ac:dyDescent="0.25">
      <c r="B1" s="829" t="s">
        <v>446</v>
      </c>
      <c r="C1" s="829"/>
      <c r="D1" s="829"/>
      <c r="E1" s="829"/>
      <c r="F1" s="829"/>
      <c r="G1" s="829"/>
      <c r="H1" s="829"/>
      <c r="I1" s="404" t="s">
        <v>172</v>
      </c>
    </row>
    <row r="2" spans="2:11" ht="46.5" customHeight="1" x14ac:dyDescent="0.25">
      <c r="B2" s="840" t="s">
        <v>767</v>
      </c>
      <c r="C2" s="840"/>
      <c r="D2" s="840"/>
      <c r="E2" s="840"/>
      <c r="F2" s="840"/>
      <c r="G2" s="840"/>
      <c r="H2" s="840"/>
      <c r="I2" s="840"/>
    </row>
    <row r="3" spans="2:11" ht="16.5" customHeight="1" x14ac:dyDescent="0.25">
      <c r="B3" s="846" t="s">
        <v>768</v>
      </c>
      <c r="C3" s="831" t="s">
        <v>769</v>
      </c>
      <c r="D3" s="831"/>
      <c r="E3" s="831"/>
      <c r="F3" s="831" t="s">
        <v>450</v>
      </c>
      <c r="G3" s="831"/>
      <c r="H3" s="831"/>
      <c r="I3" s="831" t="s">
        <v>451</v>
      </c>
    </row>
    <row r="4" spans="2:11" ht="14.25" customHeight="1" x14ac:dyDescent="0.25">
      <c r="B4" s="846"/>
      <c r="C4" s="831"/>
      <c r="D4" s="831"/>
      <c r="E4" s="831"/>
      <c r="F4" s="492" t="s">
        <v>770</v>
      </c>
      <c r="G4" s="492" t="s">
        <v>771</v>
      </c>
      <c r="H4" s="492" t="s">
        <v>772</v>
      </c>
      <c r="I4" s="831"/>
    </row>
    <row r="5" spans="2:11" x14ac:dyDescent="0.25">
      <c r="B5" s="493"/>
      <c r="C5" s="844"/>
      <c r="D5" s="844"/>
      <c r="E5" s="844"/>
      <c r="F5" s="404"/>
      <c r="G5" s="404"/>
      <c r="H5" s="404"/>
      <c r="I5" s="411">
        <f>SUM(I4:I4)</f>
        <v>0</v>
      </c>
    </row>
    <row r="6" spans="2:11" ht="15" customHeight="1" x14ac:dyDescent="0.4">
      <c r="B6" s="408"/>
      <c r="C6" s="845"/>
      <c r="D6" s="845"/>
      <c r="E6" s="845"/>
      <c r="F6" s="413"/>
      <c r="G6" s="409"/>
      <c r="H6" s="409"/>
      <c r="I6" s="414">
        <f>ROUND(+F6*H6,2)</f>
        <v>0</v>
      </c>
    </row>
    <row r="7" spans="2:11" x14ac:dyDescent="0.25">
      <c r="B7" s="408"/>
      <c r="C7" s="408"/>
      <c r="D7" s="408"/>
      <c r="E7" s="408"/>
      <c r="F7" s="408"/>
      <c r="G7" s="476"/>
      <c r="H7" s="416" t="s">
        <v>457</v>
      </c>
      <c r="I7" s="411">
        <f>SUM(I6:I6)</f>
        <v>0</v>
      </c>
      <c r="K7" s="417" t="s">
        <v>726</v>
      </c>
    </row>
    <row r="8" spans="2:11" x14ac:dyDescent="0.25">
      <c r="B8" s="408"/>
      <c r="C8" s="408"/>
      <c r="D8" s="408"/>
      <c r="E8" s="408"/>
      <c r="F8" s="408"/>
      <c r="G8" s="416"/>
      <c r="H8" s="416"/>
      <c r="I8" s="411"/>
      <c r="K8" s="417"/>
    </row>
    <row r="9" spans="2:11" ht="17.25" x14ac:dyDescent="0.4">
      <c r="B9" s="408"/>
      <c r="C9" s="408"/>
      <c r="D9" s="408"/>
      <c r="E9" s="408"/>
      <c r="F9" s="413"/>
      <c r="G9" s="409"/>
      <c r="H9" s="409"/>
      <c r="I9" s="414">
        <f>ROUND(+F9*H9,2)</f>
        <v>0</v>
      </c>
    </row>
    <row r="10" spans="2:11" x14ac:dyDescent="0.25">
      <c r="B10" s="408"/>
      <c r="C10" s="408"/>
      <c r="D10" s="408"/>
      <c r="E10" s="408"/>
      <c r="F10" s="408"/>
      <c r="G10" s="422"/>
      <c r="H10" s="423" t="s">
        <v>584</v>
      </c>
      <c r="I10" s="411">
        <f>I9</f>
        <v>0</v>
      </c>
      <c r="K10" s="417" t="s">
        <v>727</v>
      </c>
    </row>
    <row r="11" spans="2:11" x14ac:dyDescent="0.25">
      <c r="B11" s="408"/>
      <c r="C11" s="408"/>
      <c r="D11" s="408"/>
      <c r="E11" s="408"/>
      <c r="F11" s="408"/>
      <c r="G11" s="416"/>
      <c r="H11" s="416"/>
      <c r="I11" s="411"/>
    </row>
    <row r="12" spans="2:11" x14ac:dyDescent="0.25">
      <c r="B12" s="831" t="s">
        <v>773</v>
      </c>
      <c r="C12" s="831" t="s">
        <v>722</v>
      </c>
      <c r="D12" s="832" t="s">
        <v>450</v>
      </c>
      <c r="E12" s="832"/>
      <c r="F12" s="832"/>
      <c r="G12" s="832"/>
      <c r="H12" s="832"/>
      <c r="I12" s="831" t="s">
        <v>451</v>
      </c>
    </row>
    <row r="13" spans="2:11" x14ac:dyDescent="0.25">
      <c r="B13" s="831"/>
      <c r="C13" s="831"/>
      <c r="D13" s="407" t="s">
        <v>723</v>
      </c>
      <c r="E13" s="407" t="s">
        <v>724</v>
      </c>
      <c r="F13" s="407" t="s">
        <v>638</v>
      </c>
      <c r="G13" s="407" t="s">
        <v>637</v>
      </c>
      <c r="H13" s="407" t="s">
        <v>725</v>
      </c>
      <c r="I13" s="831"/>
    </row>
    <row r="14" spans="2:11" x14ac:dyDescent="0.25">
      <c r="B14" s="493"/>
      <c r="C14" s="406"/>
      <c r="D14" s="406"/>
      <c r="E14" s="406"/>
      <c r="F14" s="406"/>
      <c r="G14" s="406"/>
      <c r="H14" s="406"/>
      <c r="I14" s="411">
        <f>ROUND(E14*G14*H14,2)</f>
        <v>0</v>
      </c>
    </row>
    <row r="15" spans="2:11" ht="17.25" x14ac:dyDescent="0.4">
      <c r="B15" s="408"/>
      <c r="C15" s="408"/>
      <c r="D15" s="410"/>
      <c r="E15" s="413"/>
      <c r="F15" s="410"/>
      <c r="G15" s="410"/>
      <c r="H15" s="410"/>
      <c r="I15" s="414">
        <f>ROUND(E15*G15*H15,2)</f>
        <v>0</v>
      </c>
    </row>
    <row r="16" spans="2:11" x14ac:dyDescent="0.25">
      <c r="B16" s="404"/>
      <c r="C16" s="404"/>
      <c r="D16" s="404"/>
      <c r="E16" s="415"/>
      <c r="F16" s="404"/>
      <c r="G16" s="843" t="s">
        <v>457</v>
      </c>
      <c r="H16" s="843"/>
      <c r="I16" s="411">
        <f>SUM(I15:I15)</f>
        <v>0</v>
      </c>
      <c r="K16" s="417" t="s">
        <v>726</v>
      </c>
    </row>
    <row r="17" spans="2:11" x14ac:dyDescent="0.25">
      <c r="B17" s="404"/>
      <c r="C17" s="404"/>
      <c r="D17" s="404"/>
      <c r="E17" s="415"/>
      <c r="F17" s="404"/>
      <c r="G17" s="416"/>
      <c r="H17" s="416"/>
      <c r="I17" s="411"/>
      <c r="K17" s="417"/>
    </row>
    <row r="18" spans="2:11" ht="17.25" x14ac:dyDescent="0.4">
      <c r="B18" s="447"/>
      <c r="C18" s="447"/>
      <c r="D18" s="410"/>
      <c r="E18" s="413"/>
      <c r="F18" s="410"/>
      <c r="G18" s="410"/>
      <c r="H18" s="410"/>
      <c r="I18" s="414">
        <f>ROUND(E18*G18*H18,2)</f>
        <v>0</v>
      </c>
    </row>
    <row r="19" spans="2:11" x14ac:dyDescent="0.25">
      <c r="B19" s="404"/>
      <c r="C19" s="404"/>
      <c r="D19" s="404"/>
      <c r="E19" s="415"/>
      <c r="F19" s="404"/>
      <c r="G19" s="422"/>
      <c r="H19" s="423" t="s">
        <v>584</v>
      </c>
      <c r="I19" s="411">
        <f>I18</f>
        <v>0</v>
      </c>
      <c r="K19" s="417" t="s">
        <v>727</v>
      </c>
    </row>
    <row r="20" spans="2:11" x14ac:dyDescent="0.25">
      <c r="B20" s="404"/>
      <c r="C20" s="404"/>
      <c r="D20" s="404"/>
      <c r="E20" s="415"/>
      <c r="F20" s="404"/>
      <c r="G20" s="416"/>
      <c r="H20" s="416"/>
      <c r="I20" s="411"/>
      <c r="K20" s="417"/>
    </row>
    <row r="21" spans="2:11" x14ac:dyDescent="0.25">
      <c r="B21" s="340" t="s">
        <v>774</v>
      </c>
      <c r="C21" s="426"/>
      <c r="D21" s="426"/>
      <c r="E21" s="426"/>
      <c r="F21" s="426"/>
      <c r="G21" s="426"/>
      <c r="H21" s="426"/>
      <c r="I21" s="427"/>
      <c r="K21" s="417" t="s">
        <v>462</v>
      </c>
    </row>
    <row r="22" spans="2:11" ht="30" customHeight="1" x14ac:dyDescent="0.25">
      <c r="B22" s="833"/>
      <c r="C22" s="834"/>
      <c r="D22" s="834"/>
      <c r="E22" s="834"/>
      <c r="F22" s="834"/>
      <c r="G22" s="834"/>
      <c r="H22" s="834"/>
      <c r="I22" s="835"/>
      <c r="K22" s="355"/>
    </row>
    <row r="23" spans="2:11" x14ac:dyDescent="0.25">
      <c r="B23" s="431"/>
      <c r="C23" s="432"/>
      <c r="D23" s="432"/>
      <c r="E23" s="432"/>
      <c r="F23" s="432"/>
      <c r="G23" s="432"/>
      <c r="H23" s="432"/>
      <c r="I23" s="433"/>
      <c r="K23" s="355"/>
    </row>
    <row r="24" spans="2:11" x14ac:dyDescent="0.25">
      <c r="B24" s="431"/>
      <c r="C24" s="432"/>
      <c r="D24" s="432"/>
      <c r="E24" s="432"/>
      <c r="F24" s="432"/>
      <c r="G24" s="432"/>
      <c r="H24" s="432"/>
      <c r="I24" s="434"/>
      <c r="K24" s="417"/>
    </row>
    <row r="25" spans="2:11" x14ac:dyDescent="0.25">
      <c r="B25" s="431"/>
      <c r="C25" s="432"/>
      <c r="D25" s="432"/>
      <c r="E25" s="432"/>
      <c r="F25" s="432"/>
      <c r="G25" s="432"/>
      <c r="H25" s="416"/>
      <c r="I25" s="494"/>
      <c r="K25" s="417" t="s">
        <v>729</v>
      </c>
    </row>
    <row r="26" spans="2:11" x14ac:dyDescent="0.25">
      <c r="B26" s="437"/>
      <c r="C26" s="438"/>
      <c r="D26" s="438"/>
      <c r="E26" s="438"/>
      <c r="F26" s="439"/>
      <c r="G26" s="341"/>
      <c r="H26" s="495" t="s">
        <v>457</v>
      </c>
      <c r="I26" s="440">
        <f>+I16+I7</f>
        <v>0</v>
      </c>
    </row>
    <row r="27" spans="2:11" x14ac:dyDescent="0.25">
      <c r="B27" s="404"/>
      <c r="C27" s="404"/>
      <c r="D27" s="404"/>
      <c r="E27" s="404"/>
      <c r="F27" s="404"/>
      <c r="G27" s="404"/>
      <c r="H27" s="404"/>
      <c r="I27" s="404"/>
      <c r="K27" s="417"/>
    </row>
    <row r="28" spans="2:11" x14ac:dyDescent="0.25">
      <c r="B28" s="404"/>
      <c r="C28" s="404"/>
      <c r="D28" s="404"/>
      <c r="E28" s="404"/>
      <c r="F28" s="404"/>
      <c r="G28" s="404"/>
      <c r="H28" s="404"/>
      <c r="I28" s="404"/>
    </row>
    <row r="29" spans="2:11" x14ac:dyDescent="0.25">
      <c r="B29" s="340" t="s">
        <v>775</v>
      </c>
      <c r="C29" s="343"/>
      <c r="D29" s="344"/>
      <c r="E29" s="344"/>
      <c r="F29" s="344"/>
      <c r="G29" s="344"/>
      <c r="H29" s="344"/>
      <c r="I29" s="441"/>
      <c r="K29" s="417" t="s">
        <v>462</v>
      </c>
    </row>
    <row r="30" spans="2:11" x14ac:dyDescent="0.25">
      <c r="B30" s="442"/>
      <c r="C30" s="443"/>
      <c r="D30" s="443"/>
      <c r="E30" s="443"/>
      <c r="F30" s="443"/>
      <c r="G30" s="443"/>
      <c r="H30" s="443"/>
      <c r="I30" s="434"/>
    </row>
    <row r="31" spans="2:11" x14ac:dyDescent="0.25">
      <c r="B31" s="442"/>
      <c r="C31" s="443"/>
      <c r="D31" s="443"/>
      <c r="E31" s="443"/>
      <c r="F31" s="443"/>
      <c r="G31" s="443"/>
      <c r="H31" s="423"/>
      <c r="I31" s="494"/>
    </row>
    <row r="32" spans="2:11" x14ac:dyDescent="0.25">
      <c r="B32" s="345"/>
      <c r="C32" s="346"/>
      <c r="D32" s="346"/>
      <c r="E32" s="346"/>
      <c r="F32" s="439"/>
      <c r="G32" s="342"/>
      <c r="H32" s="484" t="s">
        <v>584</v>
      </c>
      <c r="I32" s="440">
        <f>+I10+I19</f>
        <v>0</v>
      </c>
      <c r="K32" s="417" t="s">
        <v>731</v>
      </c>
    </row>
    <row r="33" spans="2:11" x14ac:dyDescent="0.25">
      <c r="B33" s="443"/>
      <c r="C33" s="443"/>
      <c r="D33" s="443"/>
      <c r="E33" s="443"/>
      <c r="F33" s="404"/>
      <c r="G33" s="444"/>
      <c r="H33" s="444"/>
      <c r="I33" s="445"/>
      <c r="K33" s="417"/>
    </row>
    <row r="34" spans="2:11" x14ac:dyDescent="0.25">
      <c r="B34" s="404"/>
      <c r="C34" s="404"/>
      <c r="D34" s="404"/>
      <c r="E34" s="404"/>
      <c r="F34" s="404"/>
      <c r="G34" s="828" t="s">
        <v>776</v>
      </c>
      <c r="H34" s="828"/>
      <c r="I34" s="411">
        <f>+I26+I32</f>
        <v>0</v>
      </c>
      <c r="K34" s="446" t="s">
        <v>733</v>
      </c>
    </row>
  </sheetData>
  <sheetProtection password="DBAD" sheet="1" objects="1" scenarios="1"/>
  <mergeCells count="15">
    <mergeCell ref="B1:H1"/>
    <mergeCell ref="B2:I2"/>
    <mergeCell ref="B3:B4"/>
    <mergeCell ref="C3:E4"/>
    <mergeCell ref="F3:H3"/>
    <mergeCell ref="I3:I4"/>
    <mergeCell ref="G16:H16"/>
    <mergeCell ref="B22:I22"/>
    <mergeCell ref="G34:H34"/>
    <mergeCell ref="C5:E5"/>
    <mergeCell ref="C6:E6"/>
    <mergeCell ref="B12:B13"/>
    <mergeCell ref="C12:C13"/>
    <mergeCell ref="D12:H12"/>
    <mergeCell ref="I12:I13"/>
  </mergeCells>
  <pageMargins left="0.7" right="0.7" top="0.75" bottom="0.75" header="0.3" footer="0.3"/>
  <pageSetup scale="9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4"/>
  <sheetViews>
    <sheetView workbookViewId="0">
      <selection sqref="A1:F1"/>
    </sheetView>
  </sheetViews>
  <sheetFormatPr defaultRowHeight="15" x14ac:dyDescent="0.25"/>
  <cols>
    <col min="1" max="2" width="23.28515625" style="371" customWidth="1"/>
    <col min="3" max="5" width="16.5703125" style="371" customWidth="1"/>
    <col min="6" max="6" width="15" style="371" customWidth="1"/>
    <col min="7" max="7" width="16.5703125" style="371" customWidth="1"/>
    <col min="8" max="8" width="2.28515625" style="371" customWidth="1"/>
    <col min="9" max="16384" width="9.140625" style="371"/>
  </cols>
  <sheetData>
    <row r="1" spans="1:9" ht="30" customHeight="1" x14ac:dyDescent="0.25">
      <c r="A1" s="829" t="s">
        <v>446</v>
      </c>
      <c r="B1" s="829"/>
      <c r="C1" s="829"/>
      <c r="D1" s="829"/>
      <c r="E1" s="829"/>
      <c r="F1" s="829"/>
      <c r="G1" s="404" t="s">
        <v>172</v>
      </c>
    </row>
    <row r="2" spans="1:9" ht="63" customHeight="1" x14ac:dyDescent="0.25">
      <c r="A2" s="840" t="s">
        <v>761</v>
      </c>
      <c r="B2" s="840"/>
      <c r="C2" s="840"/>
      <c r="D2" s="840"/>
      <c r="E2" s="840"/>
      <c r="F2" s="840"/>
      <c r="G2" s="840"/>
    </row>
    <row r="3" spans="1:9" ht="25.5" customHeight="1" x14ac:dyDescent="0.25">
      <c r="A3" s="838" t="s">
        <v>752</v>
      </c>
      <c r="B3" s="838"/>
      <c r="C3" s="838" t="s">
        <v>753</v>
      </c>
      <c r="D3" s="838"/>
      <c r="E3" s="838"/>
      <c r="F3" s="838"/>
      <c r="G3" s="486" t="s">
        <v>451</v>
      </c>
    </row>
    <row r="4" spans="1:9" x14ac:dyDescent="0.25">
      <c r="A4" s="487" t="s">
        <v>762</v>
      </c>
      <c r="B4" s="447"/>
      <c r="C4" s="447"/>
      <c r="D4" s="447"/>
      <c r="E4" s="447"/>
      <c r="F4" s="447"/>
      <c r="G4" s="454"/>
    </row>
    <row r="5" spans="1:9" ht="17.25" x14ac:dyDescent="0.4">
      <c r="A5" s="408" t="s">
        <v>763</v>
      </c>
      <c r="B5" s="408"/>
      <c r="C5" s="408"/>
      <c r="D5" s="408"/>
      <c r="E5" s="410"/>
      <c r="F5" s="409"/>
      <c r="G5" s="414">
        <v>0</v>
      </c>
    </row>
    <row r="6" spans="1:9" x14ac:dyDescent="0.25">
      <c r="A6" s="404"/>
      <c r="B6" s="404"/>
      <c r="C6" s="404"/>
      <c r="D6" s="404"/>
      <c r="E6" s="843" t="s">
        <v>735</v>
      </c>
      <c r="F6" s="843"/>
      <c r="G6" s="411">
        <f>SUM(G4:G5)</f>
        <v>0</v>
      </c>
      <c r="I6" s="417" t="s">
        <v>639</v>
      </c>
    </row>
    <row r="7" spans="1:9" x14ac:dyDescent="0.25">
      <c r="A7" s="404"/>
      <c r="B7" s="404"/>
      <c r="C7" s="404"/>
      <c r="D7" s="404"/>
      <c r="E7" s="404"/>
      <c r="F7" s="404"/>
      <c r="G7" s="419"/>
    </row>
    <row r="8" spans="1:9" x14ac:dyDescent="0.25">
      <c r="A8" s="404"/>
      <c r="B8" s="404"/>
      <c r="C8" s="404"/>
      <c r="D8" s="404"/>
      <c r="E8" s="404"/>
      <c r="F8" s="404"/>
      <c r="G8" s="491">
        <v>0</v>
      </c>
    </row>
    <row r="9" spans="1:9" x14ac:dyDescent="0.25">
      <c r="A9" s="404"/>
      <c r="B9" s="404"/>
      <c r="C9" s="404"/>
      <c r="D9" s="404"/>
      <c r="E9" s="422"/>
      <c r="F9" s="423" t="s">
        <v>584</v>
      </c>
      <c r="G9" s="411">
        <f>G8</f>
        <v>0</v>
      </c>
      <c r="I9" s="417" t="s">
        <v>640</v>
      </c>
    </row>
    <row r="10" spans="1:9" x14ac:dyDescent="0.25">
      <c r="A10" s="404"/>
      <c r="B10" s="404"/>
      <c r="C10" s="404"/>
      <c r="D10" s="404"/>
      <c r="E10" s="404"/>
      <c r="F10" s="488"/>
      <c r="G10" s="419"/>
    </row>
    <row r="11" spans="1:9" x14ac:dyDescent="0.25">
      <c r="A11" s="340" t="s">
        <v>764</v>
      </c>
      <c r="B11" s="426"/>
      <c r="C11" s="426"/>
      <c r="D11" s="426"/>
      <c r="E11" s="426"/>
      <c r="F11" s="426"/>
      <c r="G11" s="455"/>
      <c r="I11" s="417" t="s">
        <v>462</v>
      </c>
    </row>
    <row r="12" spans="1:9" x14ac:dyDescent="0.25">
      <c r="A12" s="489"/>
      <c r="B12" s="432"/>
      <c r="C12" s="432"/>
      <c r="D12" s="432"/>
      <c r="E12" s="432"/>
      <c r="F12" s="432"/>
      <c r="G12" s="456"/>
    </row>
    <row r="13" spans="1:9" x14ac:dyDescent="0.25">
      <c r="A13" s="431"/>
      <c r="B13" s="432"/>
      <c r="C13" s="432"/>
      <c r="D13" s="432"/>
      <c r="E13" s="432"/>
      <c r="F13" s="432"/>
      <c r="G13" s="456"/>
      <c r="I13" s="417"/>
    </row>
    <row r="14" spans="1:9" x14ac:dyDescent="0.25">
      <c r="A14" s="431"/>
      <c r="B14" s="432"/>
      <c r="C14" s="432"/>
      <c r="D14" s="432"/>
      <c r="E14" s="432"/>
      <c r="F14" s="432"/>
      <c r="G14" s="456"/>
      <c r="I14" s="417"/>
    </row>
    <row r="15" spans="1:9" x14ac:dyDescent="0.25">
      <c r="A15" s="431"/>
      <c r="B15" s="432"/>
      <c r="C15" s="432"/>
      <c r="D15" s="432"/>
      <c r="E15" s="432"/>
      <c r="F15" s="432"/>
      <c r="G15" s="456"/>
      <c r="I15" s="417"/>
    </row>
    <row r="16" spans="1:9" x14ac:dyDescent="0.25">
      <c r="A16" s="437"/>
      <c r="B16" s="438"/>
      <c r="C16" s="438"/>
      <c r="D16" s="438"/>
      <c r="E16" s="439"/>
      <c r="F16" s="341" t="s">
        <v>457</v>
      </c>
      <c r="G16" s="440">
        <f>+G6</f>
        <v>0</v>
      </c>
      <c r="I16" s="417" t="s">
        <v>642</v>
      </c>
    </row>
    <row r="17" spans="1:9" x14ac:dyDescent="0.25">
      <c r="A17" s="404"/>
      <c r="B17" s="404"/>
      <c r="C17" s="404"/>
      <c r="D17" s="404"/>
      <c r="E17" s="404"/>
      <c r="F17" s="404"/>
      <c r="G17" s="404"/>
      <c r="I17" s="417"/>
    </row>
    <row r="18" spans="1:9" x14ac:dyDescent="0.25">
      <c r="A18" s="404"/>
      <c r="B18" s="404"/>
      <c r="C18" s="404"/>
      <c r="D18" s="404"/>
      <c r="E18" s="404"/>
      <c r="F18" s="404"/>
      <c r="G18" s="404"/>
    </row>
    <row r="19" spans="1:9" x14ac:dyDescent="0.25">
      <c r="A19" s="340" t="s">
        <v>765</v>
      </c>
      <c r="B19" s="343"/>
      <c r="C19" s="344"/>
      <c r="D19" s="344"/>
      <c r="E19" s="344"/>
      <c r="F19" s="344"/>
      <c r="G19" s="348"/>
      <c r="I19" s="417" t="s">
        <v>462</v>
      </c>
    </row>
    <row r="20" spans="1:9" x14ac:dyDescent="0.25">
      <c r="A20" s="442"/>
      <c r="B20" s="443"/>
      <c r="C20" s="443"/>
      <c r="D20" s="443"/>
      <c r="E20" s="443"/>
      <c r="F20" s="443"/>
      <c r="G20" s="458"/>
    </row>
    <row r="21" spans="1:9" x14ac:dyDescent="0.25">
      <c r="A21" s="442"/>
      <c r="B21" s="443"/>
      <c r="C21" s="443"/>
      <c r="D21" s="443"/>
      <c r="E21" s="443"/>
      <c r="F21" s="423"/>
      <c r="G21" s="347"/>
    </row>
    <row r="22" spans="1:9" x14ac:dyDescent="0.25">
      <c r="A22" s="345"/>
      <c r="B22" s="346"/>
      <c r="C22" s="346"/>
      <c r="D22" s="346"/>
      <c r="E22" s="439"/>
      <c r="F22" s="342" t="s">
        <v>584</v>
      </c>
      <c r="G22" s="440">
        <f>+G9</f>
        <v>0</v>
      </c>
      <c r="I22" s="417" t="s">
        <v>644</v>
      </c>
    </row>
    <row r="23" spans="1:9" x14ac:dyDescent="0.25">
      <c r="A23" s="404"/>
      <c r="B23" s="404"/>
      <c r="C23" s="404"/>
      <c r="D23" s="404"/>
      <c r="E23" s="404"/>
      <c r="F23" s="404"/>
      <c r="G23" s="459"/>
    </row>
    <row r="24" spans="1:9" x14ac:dyDescent="0.25">
      <c r="A24" s="404"/>
      <c r="B24" s="404"/>
      <c r="C24" s="404"/>
      <c r="D24" s="404"/>
      <c r="E24" s="828" t="s">
        <v>766</v>
      </c>
      <c r="F24" s="828"/>
      <c r="G24" s="411">
        <f>+G16+G22</f>
        <v>0</v>
      </c>
      <c r="I24" s="446" t="s">
        <v>646</v>
      </c>
    </row>
  </sheetData>
  <sheetProtection password="DBAD" sheet="1" objects="1" scenarios="1"/>
  <mergeCells count="6">
    <mergeCell ref="E24:F24"/>
    <mergeCell ref="A1:F1"/>
    <mergeCell ref="A2:G2"/>
    <mergeCell ref="A3:B3"/>
    <mergeCell ref="C3:F3"/>
    <mergeCell ref="E6:F6"/>
  </mergeCells>
  <pageMargins left="0.7" right="0.7" top="0.75" bottom="0.75" header="0.3" footer="0.3"/>
  <pageSetup scale="9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J27"/>
  <sheetViews>
    <sheetView workbookViewId="0">
      <selection activeCell="B1" sqref="B1:G1"/>
    </sheetView>
  </sheetViews>
  <sheetFormatPr defaultRowHeight="12.75" x14ac:dyDescent="0.2"/>
  <cols>
    <col min="1" max="1" width="2.5703125" style="412" customWidth="1"/>
    <col min="2" max="2" width="18" style="412" customWidth="1"/>
    <col min="3" max="3" width="24" style="412" customWidth="1"/>
    <col min="4" max="7" width="16.85546875" style="412" customWidth="1"/>
    <col min="8" max="8" width="18.42578125" style="412" customWidth="1"/>
    <col min="9" max="9" width="2.7109375" style="412" customWidth="1"/>
    <col min="10" max="16384" width="9.140625" style="412"/>
  </cols>
  <sheetData>
    <row r="1" spans="2:10" ht="25.5" customHeight="1" x14ac:dyDescent="0.25">
      <c r="B1" s="829" t="s">
        <v>446</v>
      </c>
      <c r="C1" s="829"/>
      <c r="D1" s="829"/>
      <c r="E1" s="829"/>
      <c r="F1" s="829"/>
      <c r="G1" s="829"/>
      <c r="H1" s="404" t="s">
        <v>172</v>
      </c>
    </row>
    <row r="2" spans="2:10" ht="67.5" customHeight="1" x14ac:dyDescent="0.2">
      <c r="B2" s="847" t="s">
        <v>757</v>
      </c>
      <c r="C2" s="847"/>
      <c r="D2" s="847"/>
      <c r="E2" s="847"/>
      <c r="F2" s="847"/>
      <c r="G2" s="847"/>
      <c r="H2" s="847"/>
    </row>
    <row r="3" spans="2:10" x14ac:dyDescent="0.2">
      <c r="B3" s="447"/>
      <c r="C3" s="447"/>
      <c r="D3" s="447"/>
      <c r="E3" s="447"/>
      <c r="F3" s="447"/>
      <c r="G3" s="447"/>
      <c r="H3" s="447"/>
    </row>
    <row r="4" spans="2:10" x14ac:dyDescent="0.2">
      <c r="B4" s="846" t="s">
        <v>636</v>
      </c>
      <c r="C4" s="846"/>
      <c r="D4" s="846" t="s">
        <v>450</v>
      </c>
      <c r="E4" s="846"/>
      <c r="F4" s="846"/>
      <c r="G4" s="846"/>
      <c r="H4" s="846" t="s">
        <v>451</v>
      </c>
    </row>
    <row r="5" spans="2:10" x14ac:dyDescent="0.2">
      <c r="B5" s="846"/>
      <c r="C5" s="846"/>
      <c r="D5" s="448" t="s">
        <v>637</v>
      </c>
      <c r="E5" s="448" t="s">
        <v>638</v>
      </c>
      <c r="F5" s="448" t="s">
        <v>451</v>
      </c>
      <c r="G5" s="448" t="s">
        <v>455</v>
      </c>
      <c r="H5" s="846"/>
      <c r="J5" s="417" t="s">
        <v>456</v>
      </c>
    </row>
    <row r="6" spans="2:10" ht="15" x14ac:dyDescent="0.25">
      <c r="B6" s="449"/>
      <c r="C6" s="447"/>
      <c r="D6" s="410"/>
      <c r="E6" s="410"/>
      <c r="F6" s="413"/>
      <c r="G6" s="410"/>
      <c r="H6" s="411">
        <f>ROUND(+D6*F6*G6,2)</f>
        <v>0</v>
      </c>
      <c r="J6" s="355"/>
    </row>
    <row r="7" spans="2:10" ht="15" x14ac:dyDescent="0.25">
      <c r="B7" s="408"/>
      <c r="C7" s="408"/>
      <c r="D7" s="410"/>
      <c r="E7" s="410"/>
      <c r="F7" s="413"/>
      <c r="G7" s="410"/>
      <c r="H7" s="411">
        <f>ROUND(+D7*F7*G7,2)</f>
        <v>0</v>
      </c>
      <c r="J7" s="355"/>
    </row>
    <row r="8" spans="2:10" ht="17.25" x14ac:dyDescent="0.4">
      <c r="B8" s="408"/>
      <c r="C8" s="408"/>
      <c r="D8" s="410"/>
      <c r="E8" s="410"/>
      <c r="F8" s="413"/>
      <c r="G8" s="410"/>
      <c r="H8" s="414">
        <f>ROUND(+D8*F8*G8,2)</f>
        <v>0</v>
      </c>
      <c r="J8" s="355"/>
    </row>
    <row r="9" spans="2:10" ht="13.5" x14ac:dyDescent="0.25">
      <c r="B9" s="447"/>
      <c r="C9" s="447"/>
      <c r="D9" s="447"/>
      <c r="E9" s="447"/>
      <c r="F9" s="843" t="s">
        <v>735</v>
      </c>
      <c r="G9" s="843"/>
      <c r="H9" s="411">
        <f>SUM(H7:H8)</f>
        <v>0</v>
      </c>
      <c r="J9" s="417" t="s">
        <v>458</v>
      </c>
    </row>
    <row r="10" spans="2:10" x14ac:dyDescent="0.2">
      <c r="B10" s="447"/>
      <c r="C10" s="447"/>
      <c r="D10" s="447"/>
      <c r="E10" s="447"/>
      <c r="F10" s="451"/>
      <c r="G10" s="447"/>
      <c r="H10" s="454"/>
    </row>
    <row r="11" spans="2:10" ht="15.75" x14ac:dyDescent="0.4">
      <c r="B11" s="447"/>
      <c r="C11" s="447"/>
      <c r="D11" s="410"/>
      <c r="E11" s="410"/>
      <c r="F11" s="413"/>
      <c r="G11" s="410"/>
      <c r="H11" s="414">
        <f>ROUND(+D11*F11*G11,2)</f>
        <v>0</v>
      </c>
    </row>
    <row r="12" spans="2:10" ht="13.5" x14ac:dyDescent="0.25">
      <c r="B12" s="447"/>
      <c r="C12" s="447"/>
      <c r="D12" s="447"/>
      <c r="E12" s="447"/>
      <c r="F12" s="422"/>
      <c r="G12" s="423" t="s">
        <v>584</v>
      </c>
      <c r="H12" s="411">
        <f>H11</f>
        <v>0</v>
      </c>
      <c r="J12" s="417" t="s">
        <v>460</v>
      </c>
    </row>
    <row r="13" spans="2:10" x14ac:dyDescent="0.2">
      <c r="B13" s="447"/>
      <c r="C13" s="447"/>
      <c r="D13" s="447"/>
      <c r="E13" s="447"/>
      <c r="F13" s="447"/>
      <c r="G13" s="447"/>
      <c r="H13" s="454"/>
    </row>
    <row r="14" spans="2:10" ht="15" x14ac:dyDescent="0.2">
      <c r="B14" s="340" t="s">
        <v>758</v>
      </c>
      <c r="C14" s="426"/>
      <c r="D14" s="426"/>
      <c r="E14" s="426"/>
      <c r="F14" s="426"/>
      <c r="G14" s="426"/>
      <c r="H14" s="455"/>
      <c r="J14" s="417" t="s">
        <v>462</v>
      </c>
    </row>
    <row r="15" spans="2:10" ht="15" x14ac:dyDescent="0.25">
      <c r="B15" s="428"/>
      <c r="C15" s="429"/>
      <c r="D15" s="429"/>
      <c r="E15" s="429"/>
      <c r="F15" s="429"/>
      <c r="G15" s="429"/>
      <c r="H15" s="456"/>
      <c r="J15" s="355"/>
    </row>
    <row r="16" spans="2:10" ht="15" x14ac:dyDescent="0.25">
      <c r="B16" s="428"/>
      <c r="C16" s="477"/>
      <c r="D16" s="477"/>
      <c r="E16" s="432"/>
      <c r="F16" s="432"/>
      <c r="G16" s="432"/>
      <c r="H16" s="456"/>
      <c r="J16" s="355"/>
    </row>
    <row r="17" spans="2:10" ht="15" x14ac:dyDescent="0.25">
      <c r="B17" s="431"/>
      <c r="C17" s="432"/>
      <c r="D17" s="432"/>
      <c r="E17" s="432"/>
      <c r="F17" s="432"/>
      <c r="G17" s="432"/>
      <c r="H17" s="456"/>
      <c r="J17" s="355"/>
    </row>
    <row r="18" spans="2:10" ht="15" x14ac:dyDescent="0.25">
      <c r="B18" s="431"/>
      <c r="C18" s="432"/>
      <c r="D18" s="432"/>
      <c r="E18" s="432"/>
      <c r="F18" s="432"/>
      <c r="G18" s="432"/>
      <c r="H18" s="456"/>
      <c r="J18" s="355"/>
    </row>
    <row r="19" spans="2:10" ht="15" x14ac:dyDescent="0.25">
      <c r="B19" s="437"/>
      <c r="C19" s="438"/>
      <c r="D19" s="438"/>
      <c r="E19" s="438"/>
      <c r="F19" s="439"/>
      <c r="G19" s="341" t="s">
        <v>457</v>
      </c>
      <c r="H19" s="440">
        <f>H9</f>
        <v>0</v>
      </c>
      <c r="J19" s="417" t="s">
        <v>463</v>
      </c>
    </row>
    <row r="20" spans="2:10" ht="15" x14ac:dyDescent="0.25">
      <c r="B20" s="404"/>
      <c r="C20" s="404"/>
      <c r="D20" s="404"/>
      <c r="E20" s="404"/>
      <c r="F20" s="404"/>
      <c r="G20" s="404"/>
      <c r="H20" s="404"/>
      <c r="J20" s="355"/>
    </row>
    <row r="21" spans="2:10" ht="15" x14ac:dyDescent="0.25">
      <c r="B21" s="404"/>
      <c r="C21" s="404"/>
      <c r="D21" s="404"/>
      <c r="E21" s="404"/>
      <c r="F21" s="404"/>
      <c r="G21" s="404"/>
      <c r="H21" s="404"/>
      <c r="J21" s="355"/>
    </row>
    <row r="22" spans="2:10" x14ac:dyDescent="0.2">
      <c r="B22" s="340" t="s">
        <v>759</v>
      </c>
      <c r="C22" s="343"/>
      <c r="D22" s="344"/>
      <c r="E22" s="344"/>
      <c r="F22" s="344"/>
      <c r="G22" s="344"/>
      <c r="H22" s="348"/>
      <c r="J22" s="417" t="s">
        <v>462</v>
      </c>
    </row>
    <row r="23" spans="2:10" x14ac:dyDescent="0.2">
      <c r="B23" s="442"/>
      <c r="C23" s="443"/>
      <c r="D23" s="443"/>
      <c r="E23" s="443"/>
      <c r="F23" s="443"/>
      <c r="G23" s="443"/>
      <c r="H23" s="458"/>
    </row>
    <row r="24" spans="2:10" ht="13.5" x14ac:dyDescent="0.2">
      <c r="B24" s="442"/>
      <c r="C24" s="443"/>
      <c r="D24" s="443"/>
      <c r="E24" s="443"/>
      <c r="F24" s="443"/>
      <c r="G24" s="423"/>
      <c r="H24" s="347"/>
    </row>
    <row r="25" spans="2:10" ht="15" x14ac:dyDescent="0.25">
      <c r="B25" s="345"/>
      <c r="C25" s="346"/>
      <c r="D25" s="346"/>
      <c r="E25" s="346"/>
      <c r="F25" s="439"/>
      <c r="G25" s="342" t="s">
        <v>584</v>
      </c>
      <c r="H25" s="440">
        <f>+H12</f>
        <v>0</v>
      </c>
      <c r="J25" s="417" t="s">
        <v>465</v>
      </c>
    </row>
    <row r="26" spans="2:10" ht="15" x14ac:dyDescent="0.25">
      <c r="B26" s="443"/>
      <c r="C26" s="443"/>
      <c r="D26" s="443"/>
      <c r="E26" s="443"/>
      <c r="F26" s="404"/>
      <c r="G26" s="444"/>
      <c r="H26" s="445"/>
      <c r="J26" s="417"/>
    </row>
    <row r="27" spans="2:10" ht="15" x14ac:dyDescent="0.25">
      <c r="B27" s="404"/>
      <c r="C27" s="404"/>
      <c r="D27" s="404"/>
      <c r="E27" s="404"/>
      <c r="F27" s="490"/>
      <c r="G27" s="490" t="s">
        <v>760</v>
      </c>
      <c r="H27" s="411">
        <f>+H25+H19</f>
        <v>0</v>
      </c>
      <c r="J27" s="446" t="s">
        <v>467</v>
      </c>
    </row>
  </sheetData>
  <sheetProtection password="DBAD" sheet="1" objects="1" scenarios="1"/>
  <mergeCells count="6">
    <mergeCell ref="F9:G9"/>
    <mergeCell ref="B1:G1"/>
    <mergeCell ref="B2:H2"/>
    <mergeCell ref="B4:C5"/>
    <mergeCell ref="D4:G4"/>
    <mergeCell ref="H4:H5"/>
  </mergeCells>
  <pageMargins left="0.7" right="0.7" top="0.75" bottom="0.75" header="0.3" footer="0.3"/>
  <pageSetup scale="9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24"/>
  <sheetViews>
    <sheetView workbookViewId="0">
      <selection sqref="A1:F1"/>
    </sheetView>
  </sheetViews>
  <sheetFormatPr defaultRowHeight="15" x14ac:dyDescent="0.25"/>
  <cols>
    <col min="1" max="5" width="18.5703125" style="371" customWidth="1"/>
    <col min="6" max="6" width="16" style="371" customWidth="1"/>
    <col min="7" max="7" width="18.5703125" style="371" customWidth="1"/>
    <col min="8" max="8" width="2.140625" style="371" customWidth="1"/>
    <col min="9" max="16384" width="9.140625" style="371"/>
  </cols>
  <sheetData>
    <row r="1" spans="1:9" ht="20.25" customHeight="1" x14ac:dyDescent="0.25">
      <c r="A1" s="829" t="s">
        <v>446</v>
      </c>
      <c r="B1" s="829"/>
      <c r="C1" s="829"/>
      <c r="D1" s="829"/>
      <c r="E1" s="829"/>
      <c r="F1" s="829"/>
      <c r="G1" s="404" t="s">
        <v>172</v>
      </c>
    </row>
    <row r="2" spans="1:9" ht="53.25" customHeight="1" x14ac:dyDescent="0.25">
      <c r="A2" s="840" t="s">
        <v>751</v>
      </c>
      <c r="B2" s="840"/>
      <c r="C2" s="840"/>
      <c r="D2" s="840"/>
      <c r="E2" s="840"/>
      <c r="F2" s="840"/>
      <c r="G2" s="840"/>
    </row>
    <row r="3" spans="1:9" x14ac:dyDescent="0.25">
      <c r="A3" s="838" t="s">
        <v>752</v>
      </c>
      <c r="B3" s="838"/>
      <c r="C3" s="838" t="s">
        <v>753</v>
      </c>
      <c r="D3" s="838"/>
      <c r="E3" s="838"/>
      <c r="F3" s="838"/>
      <c r="G3" s="486" t="s">
        <v>451</v>
      </c>
    </row>
    <row r="4" spans="1:9" x14ac:dyDescent="0.25">
      <c r="A4" s="487"/>
      <c r="B4" s="447"/>
      <c r="C4" s="447"/>
      <c r="D4" s="447"/>
      <c r="E4" s="447"/>
      <c r="F4" s="447"/>
      <c r="G4" s="411">
        <v>0</v>
      </c>
    </row>
    <row r="5" spans="1:9" ht="17.25" x14ac:dyDescent="0.4">
      <c r="A5" s="408"/>
      <c r="B5" s="408"/>
      <c r="C5" s="408"/>
      <c r="D5" s="408"/>
      <c r="E5" s="410"/>
      <c r="F5" s="409"/>
      <c r="G5" s="414">
        <v>0</v>
      </c>
    </row>
    <row r="6" spans="1:9" x14ac:dyDescent="0.25">
      <c r="A6" s="404"/>
      <c r="B6" s="404"/>
      <c r="C6" s="404"/>
      <c r="D6" s="404"/>
      <c r="E6" s="843" t="s">
        <v>735</v>
      </c>
      <c r="F6" s="843"/>
      <c r="G6" s="411">
        <f>SUM(G4:G5)</f>
        <v>0</v>
      </c>
      <c r="I6" s="417" t="s">
        <v>639</v>
      </c>
    </row>
    <row r="7" spans="1:9" x14ac:dyDescent="0.25">
      <c r="A7" s="404"/>
      <c r="B7" s="404"/>
      <c r="C7" s="404"/>
      <c r="D7" s="404"/>
      <c r="E7" s="404"/>
      <c r="F7" s="404"/>
      <c r="G7" s="419"/>
    </row>
    <row r="8" spans="1:9" ht="17.25" x14ac:dyDescent="0.4">
      <c r="A8" s="404"/>
      <c r="B8" s="404"/>
      <c r="C8" s="404"/>
      <c r="D8" s="404"/>
      <c r="E8" s="404"/>
      <c r="F8" s="404"/>
      <c r="G8" s="414">
        <v>0</v>
      </c>
    </row>
    <row r="9" spans="1:9" x14ac:dyDescent="0.25">
      <c r="A9" s="404"/>
      <c r="B9" s="404"/>
      <c r="C9" s="404"/>
      <c r="D9" s="404"/>
      <c r="E9" s="422"/>
      <c r="F9" s="423" t="s">
        <v>584</v>
      </c>
      <c r="G9" s="411">
        <f>G8</f>
        <v>0</v>
      </c>
      <c r="I9" s="417" t="s">
        <v>640</v>
      </c>
    </row>
    <row r="10" spans="1:9" x14ac:dyDescent="0.25">
      <c r="A10" s="404"/>
      <c r="B10" s="404"/>
      <c r="C10" s="404"/>
      <c r="D10" s="404"/>
      <c r="E10" s="404"/>
      <c r="F10" s="488"/>
      <c r="G10" s="419"/>
    </row>
    <row r="11" spans="1:9" x14ac:dyDescent="0.25">
      <c r="A11" s="340" t="s">
        <v>754</v>
      </c>
      <c r="B11" s="426"/>
      <c r="C11" s="426"/>
      <c r="D11" s="426"/>
      <c r="E11" s="426"/>
      <c r="F11" s="426"/>
      <c r="G11" s="455"/>
      <c r="I11" s="417" t="s">
        <v>462</v>
      </c>
    </row>
    <row r="12" spans="1:9" x14ac:dyDescent="0.25">
      <c r="A12" s="489"/>
      <c r="B12" s="432"/>
      <c r="C12" s="432"/>
      <c r="D12" s="432"/>
      <c r="E12" s="432"/>
      <c r="F12" s="432"/>
      <c r="G12" s="456"/>
      <c r="I12" s="355"/>
    </row>
    <row r="13" spans="1:9" x14ac:dyDescent="0.25">
      <c r="A13" s="431"/>
      <c r="B13" s="432"/>
      <c r="C13" s="432"/>
      <c r="D13" s="432"/>
      <c r="E13" s="432"/>
      <c r="F13" s="432"/>
      <c r="G13" s="456"/>
      <c r="I13" s="355"/>
    </row>
    <row r="14" spans="1:9" x14ac:dyDescent="0.25">
      <c r="A14" s="431"/>
      <c r="B14" s="432"/>
      <c r="C14" s="432"/>
      <c r="D14" s="432"/>
      <c r="E14" s="432"/>
      <c r="F14" s="432"/>
      <c r="G14" s="456"/>
      <c r="I14" s="355"/>
    </row>
    <row r="15" spans="1:9" x14ac:dyDescent="0.25">
      <c r="A15" s="431"/>
      <c r="B15" s="432"/>
      <c r="C15" s="432"/>
      <c r="D15" s="432"/>
      <c r="E15" s="432"/>
      <c r="F15" s="432"/>
      <c r="G15" s="456"/>
      <c r="I15" s="355"/>
    </row>
    <row r="16" spans="1:9" x14ac:dyDescent="0.25">
      <c r="A16" s="437"/>
      <c r="B16" s="438"/>
      <c r="C16" s="438"/>
      <c r="D16" s="438"/>
      <c r="E16" s="439"/>
      <c r="F16" s="341" t="s">
        <v>457</v>
      </c>
      <c r="G16" s="440">
        <f>ROUND(G6,2)</f>
        <v>0</v>
      </c>
      <c r="I16" s="417" t="s">
        <v>642</v>
      </c>
    </row>
    <row r="17" spans="1:9" x14ac:dyDescent="0.25">
      <c r="A17" s="404"/>
      <c r="B17" s="404"/>
      <c r="C17" s="404"/>
      <c r="D17" s="404"/>
      <c r="E17" s="404"/>
      <c r="F17" s="404"/>
      <c r="G17" s="404"/>
    </row>
    <row r="18" spans="1:9" x14ac:dyDescent="0.25">
      <c r="A18" s="404"/>
      <c r="B18" s="404"/>
      <c r="C18" s="404"/>
      <c r="D18" s="404"/>
      <c r="E18" s="404"/>
      <c r="F18" s="404"/>
      <c r="G18" s="404"/>
    </row>
    <row r="19" spans="1:9" x14ac:dyDescent="0.25">
      <c r="A19" s="340" t="s">
        <v>755</v>
      </c>
      <c r="B19" s="343"/>
      <c r="C19" s="344"/>
      <c r="D19" s="344"/>
      <c r="E19" s="344"/>
      <c r="F19" s="344"/>
      <c r="G19" s="348"/>
      <c r="I19" s="417" t="s">
        <v>462</v>
      </c>
    </row>
    <row r="20" spans="1:9" x14ac:dyDescent="0.25">
      <c r="A20" s="442"/>
      <c r="B20" s="443"/>
      <c r="C20" s="443"/>
      <c r="D20" s="443"/>
      <c r="E20" s="443"/>
      <c r="F20" s="443"/>
      <c r="G20" s="458"/>
    </row>
    <row r="21" spans="1:9" x14ac:dyDescent="0.25">
      <c r="A21" s="442"/>
      <c r="B21" s="443"/>
      <c r="C21" s="443"/>
      <c r="D21" s="443"/>
      <c r="E21" s="443"/>
      <c r="F21" s="423"/>
      <c r="G21" s="347"/>
    </row>
    <row r="22" spans="1:9" x14ac:dyDescent="0.25">
      <c r="A22" s="345"/>
      <c r="B22" s="346"/>
      <c r="C22" s="346"/>
      <c r="D22" s="346"/>
      <c r="E22" s="439"/>
      <c r="F22" s="342" t="s">
        <v>584</v>
      </c>
      <c r="G22" s="440">
        <f>+G9</f>
        <v>0</v>
      </c>
      <c r="I22" s="417" t="s">
        <v>644</v>
      </c>
    </row>
    <row r="23" spans="1:9" x14ac:dyDescent="0.25">
      <c r="A23" s="404"/>
      <c r="B23" s="404"/>
      <c r="C23" s="404"/>
      <c r="D23" s="404"/>
      <c r="E23" s="404"/>
      <c r="F23" s="404"/>
      <c r="G23" s="459"/>
    </row>
    <row r="24" spans="1:9" x14ac:dyDescent="0.25">
      <c r="A24" s="404"/>
      <c r="B24" s="404"/>
      <c r="C24" s="404"/>
      <c r="D24" s="404"/>
      <c r="E24" s="828" t="s">
        <v>756</v>
      </c>
      <c r="F24" s="828"/>
      <c r="G24" s="411">
        <f>+G16+G22</f>
        <v>0</v>
      </c>
      <c r="I24" s="446" t="s">
        <v>646</v>
      </c>
    </row>
  </sheetData>
  <sheetProtection password="DBAD" sheet="1" objects="1" scenarios="1"/>
  <mergeCells count="6">
    <mergeCell ref="E24:F24"/>
    <mergeCell ref="A1:F1"/>
    <mergeCell ref="A2:G2"/>
    <mergeCell ref="A3:B3"/>
    <mergeCell ref="C3:F3"/>
    <mergeCell ref="E6:F6"/>
  </mergeCells>
  <pageMargins left="0.7" right="0.7" top="0.75" bottom="0.75" header="0.3" footer="0.3"/>
  <pageSetup scale="96"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26"/>
  <sheetViews>
    <sheetView workbookViewId="0">
      <selection sqref="A1:F1"/>
    </sheetView>
  </sheetViews>
  <sheetFormatPr defaultRowHeight="15" x14ac:dyDescent="0.25"/>
  <cols>
    <col min="1" max="1" width="22.5703125" style="371" customWidth="1"/>
    <col min="2" max="2" width="23.7109375" style="371" customWidth="1"/>
    <col min="3" max="6" width="16.42578125" style="371" customWidth="1"/>
    <col min="7" max="7" width="16.7109375" style="371" customWidth="1"/>
    <col min="8" max="8" width="2.42578125" style="371" customWidth="1"/>
    <col min="9" max="16384" width="9.140625" style="371"/>
  </cols>
  <sheetData>
    <row r="1" spans="1:9" ht="29.25" customHeight="1" x14ac:dyDescent="0.25">
      <c r="A1" s="829" t="s">
        <v>446</v>
      </c>
      <c r="B1" s="829"/>
      <c r="C1" s="829"/>
      <c r="D1" s="829"/>
      <c r="E1" s="829"/>
      <c r="F1" s="829"/>
      <c r="G1" s="404" t="s">
        <v>172</v>
      </c>
    </row>
    <row r="2" spans="1:9" ht="41.25" customHeight="1" x14ac:dyDescent="0.25">
      <c r="A2" s="847" t="s">
        <v>747</v>
      </c>
      <c r="B2" s="847"/>
      <c r="C2" s="847"/>
      <c r="D2" s="847"/>
      <c r="E2" s="847"/>
      <c r="F2" s="847"/>
      <c r="G2" s="847"/>
    </row>
    <row r="3" spans="1:9" ht="7.5" customHeight="1" x14ac:dyDescent="0.25">
      <c r="A3" s="447"/>
      <c r="B3" s="447"/>
      <c r="C3" s="447"/>
      <c r="D3" s="447"/>
      <c r="E3" s="447"/>
      <c r="F3" s="447"/>
      <c r="G3" s="447"/>
    </row>
    <row r="4" spans="1:9" x14ac:dyDescent="0.25">
      <c r="A4" s="846" t="s">
        <v>636</v>
      </c>
      <c r="B4" s="846"/>
      <c r="C4" s="846" t="s">
        <v>450</v>
      </c>
      <c r="D4" s="846"/>
      <c r="E4" s="846"/>
      <c r="F4" s="846"/>
      <c r="G4" s="846" t="s">
        <v>451</v>
      </c>
    </row>
    <row r="5" spans="1:9" x14ac:dyDescent="0.25">
      <c r="A5" s="846"/>
      <c r="B5" s="846"/>
      <c r="C5" s="448" t="s">
        <v>637</v>
      </c>
      <c r="D5" s="448" t="s">
        <v>638</v>
      </c>
      <c r="E5" s="448" t="s">
        <v>451</v>
      </c>
      <c r="F5" s="448" t="s">
        <v>455</v>
      </c>
      <c r="G5" s="846"/>
    </row>
    <row r="6" spans="1:9" x14ac:dyDescent="0.25">
      <c r="A6" s="449"/>
      <c r="B6" s="447"/>
      <c r="C6" s="447"/>
      <c r="D6" s="447"/>
      <c r="E6" s="447"/>
      <c r="F6" s="447"/>
      <c r="G6" s="411">
        <f>ROUND(+C6*E6*F6,2)</f>
        <v>0</v>
      </c>
    </row>
    <row r="7" spans="1:9" x14ac:dyDescent="0.25">
      <c r="A7" s="408"/>
      <c r="B7" s="408"/>
      <c r="C7" s="410"/>
      <c r="D7" s="410"/>
      <c r="E7" s="413"/>
      <c r="F7" s="410"/>
      <c r="G7" s="411">
        <f>ROUND(+C7*E7*F7,2)</f>
        <v>0</v>
      </c>
    </row>
    <row r="8" spans="1:9" ht="17.25" x14ac:dyDescent="0.4">
      <c r="A8" s="408"/>
      <c r="B8" s="408"/>
      <c r="C8" s="410"/>
      <c r="D8" s="410"/>
      <c r="E8" s="413"/>
      <c r="F8" s="410"/>
      <c r="G8" s="414">
        <f>ROUND(+C8*E8*F8,2)</f>
        <v>0</v>
      </c>
    </row>
    <row r="9" spans="1:9" x14ac:dyDescent="0.25">
      <c r="A9" s="447"/>
      <c r="B9" s="447"/>
      <c r="C9" s="447"/>
      <c r="D9" s="447"/>
      <c r="E9" s="476"/>
      <c r="F9" s="416" t="s">
        <v>457</v>
      </c>
      <c r="G9" s="411">
        <f>SUM(G7:G8)</f>
        <v>0</v>
      </c>
      <c r="I9" s="417" t="s">
        <v>639</v>
      </c>
    </row>
    <row r="10" spans="1:9" x14ac:dyDescent="0.25">
      <c r="A10" s="447"/>
      <c r="B10" s="447"/>
      <c r="C10" s="447"/>
      <c r="D10" s="447"/>
      <c r="E10" s="451"/>
      <c r="F10" s="447"/>
      <c r="G10" s="454"/>
    </row>
    <row r="11" spans="1:9" ht="17.25" x14ac:dyDescent="0.4">
      <c r="A11" s="447"/>
      <c r="B11" s="447"/>
      <c r="C11" s="410"/>
      <c r="D11" s="410"/>
      <c r="E11" s="413"/>
      <c r="F11" s="410"/>
      <c r="G11" s="414">
        <f>ROUND(+C11*E11*F11,2)</f>
        <v>0</v>
      </c>
    </row>
    <row r="12" spans="1:9" x14ac:dyDescent="0.25">
      <c r="A12" s="447"/>
      <c r="B12" s="447"/>
      <c r="C12" s="447"/>
      <c r="D12" s="447"/>
      <c r="E12" s="422"/>
      <c r="F12" s="423" t="s">
        <v>584</v>
      </c>
      <c r="G12" s="411">
        <f>G11</f>
        <v>0</v>
      </c>
      <c r="I12" s="417" t="s">
        <v>640</v>
      </c>
    </row>
    <row r="13" spans="1:9" x14ac:dyDescent="0.25">
      <c r="A13" s="480"/>
      <c r="B13" s="432"/>
      <c r="C13" s="432"/>
      <c r="D13" s="432"/>
      <c r="E13" s="432"/>
      <c r="F13" s="432"/>
      <c r="G13" s="481"/>
    </row>
    <row r="14" spans="1:9" x14ac:dyDescent="0.25">
      <c r="A14" s="340" t="s">
        <v>748</v>
      </c>
      <c r="B14" s="482"/>
      <c r="C14" s="482"/>
      <c r="D14" s="482"/>
      <c r="E14" s="426"/>
      <c r="F14" s="426"/>
      <c r="G14" s="455"/>
      <c r="I14" s="417" t="s">
        <v>462</v>
      </c>
    </row>
    <row r="15" spans="1:9" x14ac:dyDescent="0.25">
      <c r="A15" s="431"/>
      <c r="B15" s="432"/>
      <c r="C15" s="432"/>
      <c r="D15" s="432"/>
      <c r="E15" s="432"/>
      <c r="F15" s="432"/>
      <c r="G15" s="456"/>
      <c r="I15" s="355"/>
    </row>
    <row r="16" spans="1:9" x14ac:dyDescent="0.25">
      <c r="A16" s="431"/>
      <c r="B16" s="432"/>
      <c r="C16" s="432"/>
      <c r="D16" s="432"/>
      <c r="E16" s="432"/>
      <c r="F16" s="432"/>
      <c r="G16" s="456"/>
      <c r="I16" s="355"/>
    </row>
    <row r="17" spans="1:9" x14ac:dyDescent="0.25">
      <c r="A17" s="431"/>
      <c r="B17" s="432"/>
      <c r="C17" s="432"/>
      <c r="D17" s="432"/>
      <c r="E17" s="432"/>
      <c r="F17" s="435"/>
      <c r="G17" s="347"/>
      <c r="I17" s="355"/>
    </row>
    <row r="18" spans="1:9" x14ac:dyDescent="0.25">
      <c r="A18" s="437"/>
      <c r="B18" s="438"/>
      <c r="C18" s="438"/>
      <c r="D18" s="438"/>
      <c r="E18" s="439"/>
      <c r="F18" s="483" t="s">
        <v>457</v>
      </c>
      <c r="G18" s="440">
        <f>+G9</f>
        <v>0</v>
      </c>
      <c r="I18" s="417" t="s">
        <v>642</v>
      </c>
    </row>
    <row r="19" spans="1:9" x14ac:dyDescent="0.25">
      <c r="A19" s="404"/>
      <c r="B19" s="404"/>
      <c r="C19" s="404"/>
      <c r="D19" s="404"/>
      <c r="E19" s="404"/>
      <c r="F19" s="404"/>
      <c r="G19" s="404"/>
      <c r="I19" s="417"/>
    </row>
    <row r="20" spans="1:9" x14ac:dyDescent="0.25">
      <c r="A20" s="404"/>
      <c r="B20" s="404"/>
      <c r="C20" s="404"/>
      <c r="D20" s="404"/>
      <c r="E20" s="404"/>
      <c r="F20" s="404"/>
      <c r="G20" s="404"/>
    </row>
    <row r="21" spans="1:9" x14ac:dyDescent="0.25">
      <c r="A21" s="340" t="s">
        <v>749</v>
      </c>
      <c r="B21" s="343"/>
      <c r="C21" s="344"/>
      <c r="D21" s="344"/>
      <c r="E21" s="344"/>
      <c r="F21" s="344"/>
      <c r="G21" s="348"/>
      <c r="I21" s="417" t="s">
        <v>462</v>
      </c>
    </row>
    <row r="22" spans="1:9" x14ac:dyDescent="0.25">
      <c r="A22" s="442"/>
      <c r="B22" s="443"/>
      <c r="C22" s="443"/>
      <c r="D22" s="443"/>
      <c r="E22" s="443"/>
      <c r="F22" s="443"/>
      <c r="G22" s="458"/>
    </row>
    <row r="23" spans="1:9" x14ac:dyDescent="0.25">
      <c r="A23" s="442"/>
      <c r="B23" s="443"/>
      <c r="C23" s="443"/>
      <c r="D23" s="443"/>
      <c r="E23" s="443"/>
      <c r="F23" s="423"/>
      <c r="G23" s="347"/>
    </row>
    <row r="24" spans="1:9" x14ac:dyDescent="0.25">
      <c r="A24" s="345"/>
      <c r="B24" s="346"/>
      <c r="C24" s="346"/>
      <c r="D24" s="346"/>
      <c r="E24" s="439"/>
      <c r="F24" s="484" t="s">
        <v>584</v>
      </c>
      <c r="G24" s="440">
        <f>+G12</f>
        <v>0</v>
      </c>
      <c r="I24" s="417" t="s">
        <v>644</v>
      </c>
    </row>
    <row r="25" spans="1:9" x14ac:dyDescent="0.25">
      <c r="A25" s="404"/>
      <c r="B25" s="404"/>
      <c r="C25" s="404"/>
      <c r="D25" s="404"/>
      <c r="E25" s="404"/>
      <c r="F25" s="404"/>
      <c r="G25" s="485"/>
    </row>
    <row r="26" spans="1:9" x14ac:dyDescent="0.25">
      <c r="A26" s="404"/>
      <c r="B26" s="404"/>
      <c r="C26" s="404"/>
      <c r="D26" s="828" t="s">
        <v>750</v>
      </c>
      <c r="E26" s="828"/>
      <c r="F26" s="828"/>
      <c r="G26" s="411">
        <f>+G18+G24</f>
        <v>0</v>
      </c>
      <c r="I26" s="446" t="s">
        <v>646</v>
      </c>
    </row>
  </sheetData>
  <sheetProtection password="DBAD" sheet="1" objects="1" scenarios="1"/>
  <mergeCells count="6">
    <mergeCell ref="D26:F26"/>
    <mergeCell ref="A1:F1"/>
    <mergeCell ref="A2:G2"/>
    <mergeCell ref="A4:B5"/>
    <mergeCell ref="C4:F4"/>
    <mergeCell ref="G4:G5"/>
  </mergeCells>
  <pageMargins left="0.7" right="0.7" top="0.75" bottom="0.75" header="0.3" footer="0.3"/>
  <pageSetup scale="9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K27"/>
  <sheetViews>
    <sheetView workbookViewId="0">
      <selection sqref="A1:F1"/>
    </sheetView>
  </sheetViews>
  <sheetFormatPr defaultRowHeight="15" x14ac:dyDescent="0.25"/>
  <cols>
    <col min="1" max="1" width="31.5703125" style="371" customWidth="1"/>
    <col min="2" max="2" width="29.140625" style="371" customWidth="1"/>
    <col min="3" max="6" width="12.5703125" style="371" customWidth="1"/>
    <col min="7" max="7" width="17.140625" style="371" customWidth="1"/>
    <col min="8" max="8" width="2.42578125" style="371" customWidth="1"/>
    <col min="9" max="16384" width="9.140625" style="371"/>
  </cols>
  <sheetData>
    <row r="1" spans="1:9" ht="24.75" customHeight="1" x14ac:dyDescent="0.25">
      <c r="A1" s="829" t="s">
        <v>446</v>
      </c>
      <c r="B1" s="829"/>
      <c r="C1" s="829"/>
      <c r="D1" s="829"/>
      <c r="E1" s="829"/>
      <c r="F1" s="829"/>
      <c r="G1" s="404" t="s">
        <v>172</v>
      </c>
    </row>
    <row r="2" spans="1:9" ht="42" customHeight="1" x14ac:dyDescent="0.25">
      <c r="A2" s="847" t="s">
        <v>743</v>
      </c>
      <c r="B2" s="847"/>
      <c r="C2" s="847"/>
      <c r="D2" s="847"/>
      <c r="E2" s="847"/>
      <c r="F2" s="847"/>
      <c r="G2" s="847"/>
    </row>
    <row r="3" spans="1:9" x14ac:dyDescent="0.25">
      <c r="A3" s="447"/>
      <c r="B3" s="447"/>
      <c r="C3" s="447"/>
      <c r="D3" s="447"/>
      <c r="E3" s="447"/>
      <c r="F3" s="447"/>
      <c r="G3" s="447"/>
    </row>
    <row r="4" spans="1:9" x14ac:dyDescent="0.25">
      <c r="A4" s="846" t="s">
        <v>636</v>
      </c>
      <c r="B4" s="846"/>
      <c r="C4" s="846" t="s">
        <v>450</v>
      </c>
      <c r="D4" s="846"/>
      <c r="E4" s="846"/>
      <c r="F4" s="846"/>
      <c r="G4" s="846" t="s">
        <v>451</v>
      </c>
    </row>
    <row r="5" spans="1:9" x14ac:dyDescent="0.25">
      <c r="A5" s="846"/>
      <c r="B5" s="846"/>
      <c r="C5" s="448" t="s">
        <v>637</v>
      </c>
      <c r="D5" s="448" t="s">
        <v>638</v>
      </c>
      <c r="E5" s="448" t="s">
        <v>451</v>
      </c>
      <c r="F5" s="448" t="s">
        <v>455</v>
      </c>
      <c r="G5" s="846"/>
      <c r="I5" s="417" t="s">
        <v>456</v>
      </c>
    </row>
    <row r="6" spans="1:9" x14ac:dyDescent="0.25">
      <c r="A6" s="449"/>
      <c r="B6" s="447"/>
      <c r="C6" s="447"/>
      <c r="D6" s="447"/>
      <c r="E6" s="447"/>
      <c r="F6" s="447"/>
      <c r="G6" s="411">
        <f>ROUND(+C6*E6*F6,2)</f>
        <v>0</v>
      </c>
      <c r="I6" s="355"/>
    </row>
    <row r="7" spans="1:9" x14ac:dyDescent="0.25">
      <c r="A7" s="408"/>
      <c r="B7" s="408"/>
      <c r="C7" s="410"/>
      <c r="D7" s="410"/>
      <c r="E7" s="413"/>
      <c r="F7" s="410"/>
      <c r="G7" s="411">
        <f>ROUND(+C7*E7*F7,2)</f>
        <v>0</v>
      </c>
      <c r="I7" s="355"/>
    </row>
    <row r="8" spans="1:9" ht="17.25" x14ac:dyDescent="0.4">
      <c r="A8" s="408"/>
      <c r="B8" s="408"/>
      <c r="C8" s="410"/>
      <c r="D8" s="410"/>
      <c r="E8" s="413"/>
      <c r="F8" s="410"/>
      <c r="G8" s="414">
        <f>ROUND(+C8*E8*F8,2)</f>
        <v>0</v>
      </c>
      <c r="I8" s="355"/>
    </row>
    <row r="9" spans="1:9" x14ac:dyDescent="0.25">
      <c r="A9" s="447"/>
      <c r="B9" s="447"/>
      <c r="C9" s="447"/>
      <c r="D9" s="447"/>
      <c r="E9" s="476"/>
      <c r="F9" s="416" t="s">
        <v>457</v>
      </c>
      <c r="G9" s="411">
        <f>SUM(G7:G8)</f>
        <v>0</v>
      </c>
      <c r="I9" s="417" t="s">
        <v>639</v>
      </c>
    </row>
    <row r="10" spans="1:9" x14ac:dyDescent="0.25">
      <c r="A10" s="447"/>
      <c r="B10" s="447"/>
      <c r="C10" s="447"/>
      <c r="D10" s="447"/>
      <c r="E10" s="451"/>
      <c r="F10" s="447"/>
      <c r="G10" s="454"/>
    </row>
    <row r="11" spans="1:9" ht="17.25" x14ac:dyDescent="0.4">
      <c r="A11" s="447"/>
      <c r="B11" s="447"/>
      <c r="C11" s="410"/>
      <c r="D11" s="410"/>
      <c r="E11" s="413"/>
      <c r="F11" s="410"/>
      <c r="G11" s="414">
        <f>ROUND(+C11*E11*F11,2)</f>
        <v>0</v>
      </c>
    </row>
    <row r="12" spans="1:9" x14ac:dyDescent="0.25">
      <c r="A12" s="447"/>
      <c r="B12" s="447"/>
      <c r="C12" s="447"/>
      <c r="D12" s="447"/>
      <c r="E12" s="422"/>
      <c r="F12" s="423" t="s">
        <v>584</v>
      </c>
      <c r="G12" s="411">
        <f>G11</f>
        <v>0</v>
      </c>
      <c r="I12" s="417" t="s">
        <v>640</v>
      </c>
    </row>
    <row r="13" spans="1:9" x14ac:dyDescent="0.25">
      <c r="A13" s="447"/>
      <c r="B13" s="447"/>
      <c r="C13" s="447"/>
      <c r="D13" s="447"/>
      <c r="E13" s="447"/>
      <c r="F13" s="447"/>
      <c r="G13" s="454"/>
    </row>
    <row r="14" spans="1:9" x14ac:dyDescent="0.25">
      <c r="A14" s="340" t="s">
        <v>744</v>
      </c>
      <c r="B14" s="426"/>
      <c r="C14" s="426"/>
      <c r="D14" s="426"/>
      <c r="E14" s="426"/>
      <c r="F14" s="426"/>
      <c r="G14" s="455"/>
      <c r="I14" s="417" t="s">
        <v>462</v>
      </c>
    </row>
    <row r="15" spans="1:9" ht="19.5" customHeight="1" x14ac:dyDescent="0.25">
      <c r="A15" s="428"/>
      <c r="B15" s="477"/>
      <c r="C15" s="477"/>
      <c r="D15" s="477"/>
      <c r="E15" s="477"/>
      <c r="F15" s="477"/>
      <c r="G15" s="478"/>
      <c r="I15" s="355"/>
    </row>
    <row r="16" spans="1:9" x14ac:dyDescent="0.25">
      <c r="A16" s="431"/>
      <c r="B16" s="432"/>
      <c r="C16" s="432"/>
      <c r="D16" s="432"/>
      <c r="E16" s="432"/>
      <c r="F16" s="432"/>
      <c r="G16" s="456"/>
      <c r="I16" s="355"/>
    </row>
    <row r="17" spans="1:11" x14ac:dyDescent="0.25">
      <c r="A17" s="431"/>
      <c r="B17" s="432"/>
      <c r="C17" s="432"/>
      <c r="D17" s="432"/>
      <c r="E17" s="432"/>
      <c r="F17" s="432"/>
      <c r="G17" s="456"/>
      <c r="I17" s="355"/>
    </row>
    <row r="18" spans="1:11" x14ac:dyDescent="0.25">
      <c r="A18" s="431"/>
      <c r="B18" s="432"/>
      <c r="C18" s="432"/>
      <c r="D18" s="432"/>
      <c r="E18" s="432"/>
      <c r="F18" s="416"/>
      <c r="G18" s="347"/>
      <c r="I18" s="417"/>
      <c r="J18" s="479"/>
      <c r="K18" s="479"/>
    </row>
    <row r="19" spans="1:11" x14ac:dyDescent="0.25">
      <c r="A19" s="437"/>
      <c r="B19" s="438"/>
      <c r="C19" s="438"/>
      <c r="D19" s="438"/>
      <c r="E19" s="439"/>
      <c r="F19" s="341" t="s">
        <v>457</v>
      </c>
      <c r="G19" s="440">
        <f>+G9</f>
        <v>0</v>
      </c>
      <c r="I19" s="417" t="s">
        <v>642</v>
      </c>
      <c r="J19" s="479"/>
      <c r="K19" s="479"/>
    </row>
    <row r="20" spans="1:11" x14ac:dyDescent="0.25">
      <c r="A20" s="404"/>
      <c r="B20" s="404"/>
      <c r="C20" s="404"/>
      <c r="D20" s="404"/>
      <c r="E20" s="404"/>
      <c r="F20" s="404"/>
      <c r="G20" s="404"/>
    </row>
    <row r="21" spans="1:11" x14ac:dyDescent="0.25">
      <c r="A21" s="404"/>
      <c r="B21" s="404"/>
      <c r="C21" s="404"/>
      <c r="D21" s="404"/>
      <c r="E21" s="404"/>
      <c r="F21" s="404"/>
      <c r="G21" s="404"/>
      <c r="I21" s="417"/>
    </row>
    <row r="22" spans="1:11" x14ac:dyDescent="0.25">
      <c r="A22" s="340" t="s">
        <v>745</v>
      </c>
      <c r="B22" s="343"/>
      <c r="C22" s="344"/>
      <c r="D22" s="344"/>
      <c r="E22" s="344"/>
      <c r="F22" s="344"/>
      <c r="G22" s="348"/>
      <c r="I22" s="417" t="s">
        <v>462</v>
      </c>
    </row>
    <row r="23" spans="1:11" x14ac:dyDescent="0.25">
      <c r="A23" s="442"/>
      <c r="B23" s="443"/>
      <c r="C23" s="443"/>
      <c r="D23" s="443"/>
      <c r="E23" s="443"/>
      <c r="F23" s="443"/>
      <c r="G23" s="458"/>
    </row>
    <row r="24" spans="1:11" x14ac:dyDescent="0.25">
      <c r="A24" s="442"/>
      <c r="B24" s="443"/>
      <c r="C24" s="443"/>
      <c r="D24" s="443"/>
      <c r="E24" s="443"/>
      <c r="F24" s="423"/>
      <c r="G24" s="347"/>
    </row>
    <row r="25" spans="1:11" x14ac:dyDescent="0.25">
      <c r="A25" s="345"/>
      <c r="B25" s="346"/>
      <c r="C25" s="346"/>
      <c r="D25" s="346"/>
      <c r="E25" s="439"/>
      <c r="F25" s="342" t="s">
        <v>584</v>
      </c>
      <c r="G25" s="440">
        <f>+G12</f>
        <v>0</v>
      </c>
      <c r="I25" s="417" t="s">
        <v>644</v>
      </c>
    </row>
    <row r="26" spans="1:11" x14ac:dyDescent="0.25">
      <c r="A26" s="404"/>
      <c r="B26" s="404"/>
      <c r="C26" s="404"/>
      <c r="D26" s="404"/>
      <c r="E26" s="404"/>
      <c r="F26" s="404"/>
      <c r="G26" s="459"/>
    </row>
    <row r="27" spans="1:11" x14ac:dyDescent="0.25">
      <c r="A27" s="404"/>
      <c r="B27" s="404"/>
      <c r="C27" s="404"/>
      <c r="D27" s="828" t="s">
        <v>746</v>
      </c>
      <c r="E27" s="828"/>
      <c r="F27" s="828"/>
      <c r="G27" s="411">
        <f>+G19+G25</f>
        <v>0</v>
      </c>
      <c r="I27" s="446" t="s">
        <v>646</v>
      </c>
    </row>
  </sheetData>
  <sheetProtection password="DBAD" sheet="1" objects="1" scenarios="1"/>
  <mergeCells count="6">
    <mergeCell ref="D27:F27"/>
    <mergeCell ref="A1:F1"/>
    <mergeCell ref="A2:G2"/>
    <mergeCell ref="A4:B5"/>
    <mergeCell ref="C4:F4"/>
    <mergeCell ref="G4:G5"/>
  </mergeCells>
  <pageMargins left="0.7" right="0.7" top="0.75" bottom="0.75" header="0.3" footer="0.3"/>
  <pageSetup scale="9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J26"/>
  <sheetViews>
    <sheetView workbookViewId="0">
      <selection activeCell="B1" sqref="B1:G1"/>
    </sheetView>
  </sheetViews>
  <sheetFormatPr defaultRowHeight="15" x14ac:dyDescent="0.25"/>
  <cols>
    <col min="1" max="1" width="2.28515625" style="371" customWidth="1"/>
    <col min="2" max="2" width="31.140625" style="371" customWidth="1"/>
    <col min="3" max="3" width="24.85546875" style="371" customWidth="1"/>
    <col min="4" max="7" width="14.5703125" style="371" customWidth="1"/>
    <col min="8" max="8" width="14.42578125" style="371" customWidth="1"/>
    <col min="9" max="9" width="2.42578125" style="371" customWidth="1"/>
    <col min="10" max="16384" width="9.140625" style="371"/>
  </cols>
  <sheetData>
    <row r="1" spans="2:10" ht="27" customHeight="1" x14ac:dyDescent="0.25">
      <c r="B1" s="829" t="s">
        <v>446</v>
      </c>
      <c r="C1" s="829"/>
      <c r="D1" s="829"/>
      <c r="E1" s="829"/>
      <c r="F1" s="829"/>
      <c r="G1" s="829"/>
      <c r="H1" s="404" t="s">
        <v>172</v>
      </c>
    </row>
    <row r="2" spans="2:10" ht="54.75" customHeight="1" x14ac:dyDescent="0.25">
      <c r="B2" s="834" t="s">
        <v>739</v>
      </c>
      <c r="C2" s="834"/>
      <c r="D2" s="834"/>
      <c r="E2" s="834"/>
      <c r="F2" s="834"/>
      <c r="G2" s="834"/>
      <c r="H2" s="834"/>
    </row>
    <row r="3" spans="2:10" ht="8.25" customHeight="1" x14ac:dyDescent="0.25">
      <c r="B3" s="447"/>
      <c r="C3" s="447"/>
      <c r="D3" s="447"/>
      <c r="E3" s="447"/>
      <c r="F3" s="447"/>
      <c r="G3" s="447"/>
      <c r="H3" s="447"/>
    </row>
    <row r="4" spans="2:10" x14ac:dyDescent="0.25">
      <c r="B4" s="846" t="s">
        <v>448</v>
      </c>
      <c r="C4" s="846" t="s">
        <v>449</v>
      </c>
      <c r="D4" s="846" t="s">
        <v>450</v>
      </c>
      <c r="E4" s="846"/>
      <c r="F4" s="846"/>
      <c r="G4" s="846"/>
      <c r="H4" s="846" t="s">
        <v>451</v>
      </c>
    </row>
    <row r="5" spans="2:10" ht="24" x14ac:dyDescent="0.25">
      <c r="B5" s="846"/>
      <c r="C5" s="846"/>
      <c r="D5" s="460" t="s">
        <v>452</v>
      </c>
      <c r="E5" s="460" t="s">
        <v>453</v>
      </c>
      <c r="F5" s="448" t="s">
        <v>454</v>
      </c>
      <c r="G5" s="448" t="s">
        <v>455</v>
      </c>
      <c r="H5" s="846"/>
      <c r="J5" s="417" t="s">
        <v>456</v>
      </c>
    </row>
    <row r="6" spans="2:10" x14ac:dyDescent="0.25">
      <c r="B6" s="461"/>
      <c r="C6" s="461"/>
      <c r="D6" s="447"/>
      <c r="E6" s="447"/>
      <c r="F6" s="447"/>
      <c r="G6" s="447"/>
      <c r="H6" s="453">
        <f>ROUND(+D6*F6*G6,2)</f>
        <v>0</v>
      </c>
      <c r="J6" s="355"/>
    </row>
    <row r="7" spans="2:10" ht="17.25" x14ac:dyDescent="0.4">
      <c r="B7" s="462"/>
      <c r="C7" s="462"/>
      <c r="D7" s="463"/>
      <c r="E7" s="464"/>
      <c r="F7" s="465"/>
      <c r="G7" s="464"/>
      <c r="H7" s="466">
        <f>ROUND(+D7*F7*G7,2)</f>
        <v>0</v>
      </c>
      <c r="J7" s="355"/>
    </row>
    <row r="8" spans="2:10" x14ac:dyDescent="0.25">
      <c r="B8" s="462"/>
      <c r="C8" s="462"/>
      <c r="D8" s="467"/>
      <c r="E8" s="464"/>
      <c r="F8" s="465"/>
      <c r="G8" s="468" t="s">
        <v>457</v>
      </c>
      <c r="H8" s="453">
        <f>SUM(H7:H7)</f>
        <v>0</v>
      </c>
      <c r="J8" s="417" t="s">
        <v>458</v>
      </c>
    </row>
    <row r="9" spans="2:10" x14ac:dyDescent="0.25">
      <c r="B9" s="447"/>
      <c r="C9" s="447"/>
      <c r="D9" s="454"/>
      <c r="E9" s="469"/>
      <c r="F9" s="470"/>
      <c r="G9" s="469"/>
      <c r="H9" s="471"/>
      <c r="J9" s="417"/>
    </row>
    <row r="10" spans="2:10" ht="17.25" x14ac:dyDescent="0.4">
      <c r="B10" s="408"/>
      <c r="C10" s="408"/>
      <c r="D10" s="463"/>
      <c r="E10" s="464"/>
      <c r="F10" s="465"/>
      <c r="G10" s="464"/>
      <c r="H10" s="466">
        <f>ROUND(+D10*F10*G10,2)</f>
        <v>0</v>
      </c>
    </row>
    <row r="11" spans="2:10" x14ac:dyDescent="0.25">
      <c r="B11" s="408"/>
      <c r="C11" s="408"/>
      <c r="D11" s="450"/>
      <c r="E11" s="410"/>
      <c r="F11" s="422"/>
      <c r="G11" s="423" t="s">
        <v>584</v>
      </c>
      <c r="H11" s="411">
        <f>H10</f>
        <v>0</v>
      </c>
      <c r="J11" s="417" t="s">
        <v>460</v>
      </c>
    </row>
    <row r="12" spans="2:10" x14ac:dyDescent="0.25">
      <c r="B12" s="404"/>
      <c r="C12" s="404"/>
      <c r="D12" s="415"/>
      <c r="E12" s="472"/>
      <c r="F12" s="473"/>
      <c r="G12" s="472"/>
      <c r="H12" s="419"/>
    </row>
    <row r="13" spans="2:10" x14ac:dyDescent="0.25">
      <c r="B13" s="340" t="s">
        <v>740</v>
      </c>
      <c r="C13" s="426"/>
      <c r="D13" s="426"/>
      <c r="E13" s="426"/>
      <c r="F13" s="426"/>
      <c r="G13" s="426"/>
      <c r="H13" s="455"/>
      <c r="J13" s="417" t="s">
        <v>462</v>
      </c>
    </row>
    <row r="14" spans="2:10" ht="18.75" customHeight="1" x14ac:dyDescent="0.25">
      <c r="B14" s="833"/>
      <c r="C14" s="834"/>
      <c r="D14" s="834"/>
      <c r="E14" s="834"/>
      <c r="F14" s="834"/>
      <c r="G14" s="834"/>
      <c r="H14" s="835"/>
      <c r="J14" s="355"/>
    </row>
    <row r="15" spans="2:10" x14ac:dyDescent="0.25">
      <c r="B15" s="431"/>
      <c r="C15" s="432"/>
      <c r="D15" s="432"/>
      <c r="E15" s="432"/>
      <c r="F15" s="432"/>
      <c r="G15" s="432"/>
      <c r="H15" s="456"/>
      <c r="J15" s="355"/>
    </row>
    <row r="16" spans="2:10" x14ac:dyDescent="0.25">
      <c r="B16" s="431"/>
      <c r="C16" s="432"/>
      <c r="D16" s="432"/>
      <c r="E16" s="432"/>
      <c r="F16" s="432"/>
      <c r="G16" s="432"/>
      <c r="H16" s="456"/>
      <c r="J16" s="355"/>
    </row>
    <row r="17" spans="2:10" x14ac:dyDescent="0.25">
      <c r="B17" s="431"/>
      <c r="C17" s="432"/>
      <c r="D17" s="432"/>
      <c r="E17" s="432"/>
      <c r="F17" s="432"/>
      <c r="G17" s="468"/>
      <c r="H17" s="347"/>
      <c r="J17" s="355"/>
    </row>
    <row r="18" spans="2:10" x14ac:dyDescent="0.25">
      <c r="B18" s="437"/>
      <c r="C18" s="438"/>
      <c r="D18" s="438"/>
      <c r="E18" s="438"/>
      <c r="F18" s="474"/>
      <c r="G18" s="341" t="s">
        <v>457</v>
      </c>
      <c r="H18" s="440">
        <f>+H8</f>
        <v>0</v>
      </c>
      <c r="J18" s="417" t="s">
        <v>463</v>
      </c>
    </row>
    <row r="19" spans="2:10" x14ac:dyDescent="0.25">
      <c r="B19" s="404"/>
      <c r="C19" s="404"/>
      <c r="D19" s="404"/>
      <c r="E19" s="404"/>
      <c r="F19" s="404"/>
      <c r="G19" s="404"/>
      <c r="H19" s="404"/>
    </row>
    <row r="20" spans="2:10" x14ac:dyDescent="0.25">
      <c r="B20" s="404"/>
      <c r="C20" s="404"/>
      <c r="D20" s="404"/>
      <c r="E20" s="404"/>
      <c r="F20" s="404"/>
      <c r="G20" s="404"/>
      <c r="H20" s="404"/>
    </row>
    <row r="21" spans="2:10" x14ac:dyDescent="0.25">
      <c r="B21" s="340" t="s">
        <v>741</v>
      </c>
      <c r="C21" s="343"/>
      <c r="D21" s="344"/>
      <c r="E21" s="344"/>
      <c r="F21" s="344"/>
      <c r="G21" s="344"/>
      <c r="H21" s="348"/>
      <c r="J21" s="417" t="s">
        <v>462</v>
      </c>
    </row>
    <row r="22" spans="2:10" x14ac:dyDescent="0.25">
      <c r="B22" s="442"/>
      <c r="C22" s="443"/>
      <c r="D22" s="443"/>
      <c r="E22" s="443"/>
      <c r="F22" s="443"/>
      <c r="G22" s="443"/>
      <c r="H22" s="458"/>
    </row>
    <row r="23" spans="2:10" x14ac:dyDescent="0.25">
      <c r="B23" s="442"/>
      <c r="C23" s="443"/>
      <c r="D23" s="443"/>
      <c r="E23" s="443"/>
      <c r="F23" s="443"/>
      <c r="G23" s="423"/>
      <c r="H23" s="347"/>
    </row>
    <row r="24" spans="2:10" x14ac:dyDescent="0.25">
      <c r="B24" s="345"/>
      <c r="C24" s="346"/>
      <c r="D24" s="346"/>
      <c r="E24" s="346"/>
      <c r="F24" s="475"/>
      <c r="G24" s="342" t="s">
        <v>584</v>
      </c>
      <c r="H24" s="440">
        <f>+H11</f>
        <v>0</v>
      </c>
      <c r="J24" s="417" t="s">
        <v>465</v>
      </c>
    </row>
    <row r="25" spans="2:10" x14ac:dyDescent="0.25">
      <c r="B25" s="404"/>
      <c r="C25" s="404"/>
      <c r="D25" s="404"/>
      <c r="E25" s="404"/>
      <c r="F25" s="404"/>
      <c r="G25" s="404"/>
      <c r="H25" s="459"/>
    </row>
    <row r="26" spans="2:10" x14ac:dyDescent="0.25">
      <c r="B26" s="404"/>
      <c r="C26" s="404"/>
      <c r="D26" s="404"/>
      <c r="E26" s="828" t="s">
        <v>742</v>
      </c>
      <c r="F26" s="828"/>
      <c r="G26" s="828"/>
      <c r="H26" s="411">
        <f>+H18+H24</f>
        <v>0</v>
      </c>
      <c r="J26" s="446" t="s">
        <v>467</v>
      </c>
    </row>
  </sheetData>
  <sheetProtection password="DBAD" sheet="1" objects="1" scenarios="1"/>
  <mergeCells count="8">
    <mergeCell ref="B14:H14"/>
    <mergeCell ref="E26:G26"/>
    <mergeCell ref="B1:G1"/>
    <mergeCell ref="B2:H2"/>
    <mergeCell ref="B4:B5"/>
    <mergeCell ref="C4:C5"/>
    <mergeCell ref="D4:G4"/>
    <mergeCell ref="H4:H5"/>
  </mergeCells>
  <pageMargins left="0.7" right="0.7" top="0.75" bottom="0.75" header="0.3" footer="0.3"/>
  <pageSetup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155"/>
  <sheetViews>
    <sheetView tabSelected="1" zoomScaleNormal="100" workbookViewId="0">
      <selection activeCell="C38" sqref="C38"/>
    </sheetView>
  </sheetViews>
  <sheetFormatPr defaultRowHeight="15" x14ac:dyDescent="0.25"/>
  <cols>
    <col min="1" max="1" width="44.5703125" style="2" customWidth="1"/>
    <col min="2" max="3" width="44.5703125" style="3" customWidth="1"/>
    <col min="4" max="16384" width="9.140625" style="3"/>
  </cols>
  <sheetData>
    <row r="1" spans="1:4" ht="21" customHeight="1" x14ac:dyDescent="0.25">
      <c r="A1" s="41" t="s">
        <v>161</v>
      </c>
      <c r="B1" s="48" t="s">
        <v>162</v>
      </c>
      <c r="C1" s="47" t="s">
        <v>163</v>
      </c>
    </row>
    <row r="2" spans="1:4" ht="18" customHeight="1" x14ac:dyDescent="0.25">
      <c r="A2" s="69" t="s">
        <v>164</v>
      </c>
      <c r="B2" s="70" t="s">
        <v>165</v>
      </c>
      <c r="C2" s="70" t="s">
        <v>166</v>
      </c>
      <c r="D2" s="7" t="s">
        <v>167</v>
      </c>
    </row>
    <row r="3" spans="1:4" ht="19.5" customHeight="1" x14ac:dyDescent="0.25">
      <c r="A3" s="71" t="s">
        <v>168</v>
      </c>
      <c r="B3" s="71" t="s">
        <v>169</v>
      </c>
      <c r="C3" s="72" t="s">
        <v>170</v>
      </c>
      <c r="D3" s="7" t="s">
        <v>167</v>
      </c>
    </row>
    <row r="4" spans="1:4" ht="20.25" customHeight="1" x14ac:dyDescent="0.25">
      <c r="A4" s="664" t="s">
        <v>171</v>
      </c>
      <c r="B4" s="665"/>
      <c r="C4" s="73" t="s">
        <v>172</v>
      </c>
      <c r="D4" s="7" t="s">
        <v>173</v>
      </c>
    </row>
    <row r="5" spans="1:4" ht="17.25" customHeight="1" x14ac:dyDescent="0.25">
      <c r="A5" s="54" t="s">
        <v>174</v>
      </c>
      <c r="B5" s="55"/>
      <c r="C5" s="56" t="s">
        <v>175</v>
      </c>
    </row>
    <row r="6" spans="1:4" ht="17.25" customHeight="1" thickBot="1" x14ac:dyDescent="0.3">
      <c r="A6" s="57" t="s">
        <v>176</v>
      </c>
      <c r="B6" s="58"/>
      <c r="C6" s="68">
        <v>5000000</v>
      </c>
    </row>
    <row r="7" spans="1:4" ht="24" customHeight="1" thickBot="1" x14ac:dyDescent="0.3">
      <c r="A7" s="666" t="s">
        <v>177</v>
      </c>
      <c r="B7" s="666"/>
      <c r="C7" s="666"/>
    </row>
    <row r="8" spans="1:4" ht="38.25" customHeight="1" x14ac:dyDescent="0.25">
      <c r="A8" s="54" t="s">
        <v>178</v>
      </c>
      <c r="B8" s="54" t="s">
        <v>179</v>
      </c>
      <c r="C8" s="56" t="s">
        <v>180</v>
      </c>
    </row>
    <row r="9" spans="1:4" ht="18.95" customHeight="1" x14ac:dyDescent="0.25">
      <c r="A9" s="37" t="s">
        <v>181</v>
      </c>
      <c r="B9" s="38">
        <v>200.43</v>
      </c>
      <c r="C9" s="42">
        <f>+'1A'!H33</f>
        <v>200000</v>
      </c>
    </row>
    <row r="10" spans="1:4" ht="18.95" customHeight="1" x14ac:dyDescent="0.25">
      <c r="A10" s="37" t="s">
        <v>182</v>
      </c>
      <c r="B10" s="38">
        <v>200.43</v>
      </c>
      <c r="C10" s="42">
        <f>+'1B'!H33</f>
        <v>0</v>
      </c>
    </row>
    <row r="11" spans="1:4" ht="18.95" customHeight="1" x14ac:dyDescent="0.25">
      <c r="A11" s="37" t="s">
        <v>183</v>
      </c>
      <c r="B11" s="38"/>
      <c r="C11" s="42">
        <f>+'1C'!H33</f>
        <v>150000</v>
      </c>
    </row>
    <row r="12" spans="1:4" ht="18.95" customHeight="1" x14ac:dyDescent="0.25">
      <c r="A12" s="37" t="s">
        <v>184</v>
      </c>
      <c r="B12" s="38"/>
      <c r="C12" s="42">
        <f>+'1D'!H33</f>
        <v>150000</v>
      </c>
    </row>
    <row r="13" spans="1:4" ht="18.95" customHeight="1" x14ac:dyDescent="0.25">
      <c r="A13" s="37" t="s">
        <v>185</v>
      </c>
      <c r="B13" s="38"/>
      <c r="C13" s="42">
        <f>+'1E'!H33</f>
        <v>150000</v>
      </c>
    </row>
    <row r="14" spans="1:4" ht="18.95" customHeight="1" x14ac:dyDescent="0.25">
      <c r="A14" s="37" t="s">
        <v>186</v>
      </c>
      <c r="B14" s="39">
        <v>200.43100000000001</v>
      </c>
      <c r="C14" s="42">
        <f>+'2A'!H31</f>
        <v>50000</v>
      </c>
    </row>
    <row r="15" spans="1:4" ht="18.95" customHeight="1" x14ac:dyDescent="0.25">
      <c r="A15" s="37" t="s">
        <v>187</v>
      </c>
      <c r="B15" s="39">
        <v>200.43100000000001</v>
      </c>
      <c r="C15" s="42">
        <f>+'2B'!H31</f>
        <v>0</v>
      </c>
    </row>
    <row r="16" spans="1:4" ht="18.95" customHeight="1" x14ac:dyDescent="0.25">
      <c r="A16" s="37" t="s">
        <v>188</v>
      </c>
      <c r="B16" s="39"/>
      <c r="C16" s="42">
        <f>+'2C'!H31</f>
        <v>50000</v>
      </c>
    </row>
    <row r="17" spans="1:3" ht="18.95" customHeight="1" x14ac:dyDescent="0.25">
      <c r="A17" s="37" t="s">
        <v>189</v>
      </c>
      <c r="B17" s="39"/>
      <c r="C17" s="42">
        <f>+'2D'!H31</f>
        <v>50000</v>
      </c>
    </row>
    <row r="18" spans="1:3" ht="18.95" customHeight="1" x14ac:dyDescent="0.25">
      <c r="A18" s="37" t="s">
        <v>190</v>
      </c>
      <c r="B18" s="39"/>
      <c r="C18" s="42">
        <f>+'2E'!H31</f>
        <v>50000</v>
      </c>
    </row>
    <row r="19" spans="1:3" ht="18.95" customHeight="1" x14ac:dyDescent="0.25">
      <c r="A19" s="74" t="s">
        <v>191</v>
      </c>
      <c r="B19" s="75">
        <v>200.47399999999999</v>
      </c>
      <c r="C19" s="76">
        <f>+Travel!I19</f>
        <v>0</v>
      </c>
    </row>
    <row r="20" spans="1:3" ht="18.95" customHeight="1" x14ac:dyDescent="0.25">
      <c r="A20" s="74" t="s">
        <v>192</v>
      </c>
      <c r="B20" s="75">
        <v>200.43899999999999</v>
      </c>
      <c r="C20" s="76">
        <f>+Equipment!G16</f>
        <v>0</v>
      </c>
    </row>
    <row r="21" spans="1:3" ht="18.95" customHeight="1" x14ac:dyDescent="0.25">
      <c r="A21" s="74" t="s">
        <v>193</v>
      </c>
      <c r="B21" s="75">
        <v>200.94</v>
      </c>
      <c r="C21" s="76">
        <f>+Supplies!H21</f>
        <v>0</v>
      </c>
    </row>
    <row r="22" spans="1:3" ht="18.95" customHeight="1" x14ac:dyDescent="0.25">
      <c r="A22" s="74" t="s">
        <v>194</v>
      </c>
      <c r="B22" s="75" t="s">
        <v>195</v>
      </c>
      <c r="C22" s="76">
        <f>+'Contractual Services'!G22</f>
        <v>0</v>
      </c>
    </row>
    <row r="23" spans="1:3" ht="18.95" customHeight="1" x14ac:dyDescent="0.25">
      <c r="A23" s="74" t="s">
        <v>196</v>
      </c>
      <c r="B23" s="75">
        <v>200.459</v>
      </c>
      <c r="C23" s="76">
        <f>+Consultant!I26</f>
        <v>0</v>
      </c>
    </row>
    <row r="24" spans="1:3" ht="18.95" customHeight="1" x14ac:dyDescent="0.25">
      <c r="A24" s="74" t="s">
        <v>197</v>
      </c>
      <c r="B24" s="75"/>
      <c r="C24" s="76">
        <f>+Construction!G16</f>
        <v>0</v>
      </c>
    </row>
    <row r="25" spans="1:3" ht="18.95" customHeight="1" x14ac:dyDescent="0.25">
      <c r="A25" s="74" t="s">
        <v>198</v>
      </c>
      <c r="B25" s="75">
        <v>200.465</v>
      </c>
      <c r="C25" s="76">
        <f>+Occupancy!H19</f>
        <v>0</v>
      </c>
    </row>
    <row r="26" spans="1:3" ht="18.95" customHeight="1" x14ac:dyDescent="0.25">
      <c r="A26" s="74" t="s">
        <v>199</v>
      </c>
      <c r="B26" s="75">
        <v>200.87</v>
      </c>
      <c r="C26" s="76">
        <f>+'R &amp; D'!G16</f>
        <v>0</v>
      </c>
    </row>
    <row r="27" spans="1:3" ht="18.95" customHeight="1" x14ac:dyDescent="0.25">
      <c r="A27" s="74" t="s">
        <v>200</v>
      </c>
      <c r="B27" s="75"/>
      <c r="C27" s="76">
        <f>+Telecommunications!G18</f>
        <v>0</v>
      </c>
    </row>
    <row r="28" spans="1:3" ht="18.95" customHeight="1" x14ac:dyDescent="0.25">
      <c r="A28" s="74" t="s">
        <v>201</v>
      </c>
      <c r="B28" s="75">
        <v>200.47200000000001</v>
      </c>
      <c r="C28" s="76">
        <f>+'Training &amp; Education'!G19</f>
        <v>0</v>
      </c>
    </row>
    <row r="29" spans="1:3" ht="18.95" customHeight="1" x14ac:dyDescent="0.25">
      <c r="A29" s="74" t="s">
        <v>202</v>
      </c>
      <c r="B29" s="75" t="s">
        <v>203</v>
      </c>
      <c r="C29" s="76">
        <f>+'Direct Administrative'!H18</f>
        <v>0</v>
      </c>
    </row>
    <row r="30" spans="1:3" ht="18.95" customHeight="1" x14ac:dyDescent="0.25">
      <c r="A30" s="74" t="s">
        <v>204</v>
      </c>
      <c r="B30" s="75"/>
      <c r="C30" s="76">
        <f>+'Miscellaneous (other) Costs'!G20</f>
        <v>0</v>
      </c>
    </row>
    <row r="31" spans="1:3" ht="18.95" customHeight="1" x14ac:dyDescent="0.25">
      <c r="A31" s="394" t="s">
        <v>205</v>
      </c>
      <c r="B31" s="39"/>
      <c r="C31" s="42">
        <f>+'15A'!G33</f>
        <v>50000</v>
      </c>
    </row>
    <row r="32" spans="1:3" ht="18.95" customHeight="1" x14ac:dyDescent="0.25">
      <c r="A32" s="395" t="s">
        <v>718</v>
      </c>
      <c r="B32" s="39"/>
      <c r="C32" s="42">
        <f>+'15B1'!G32</f>
        <v>0</v>
      </c>
    </row>
    <row r="33" spans="1:3" ht="18.95" customHeight="1" x14ac:dyDescent="0.25">
      <c r="A33" s="396" t="s">
        <v>207</v>
      </c>
      <c r="B33" s="39"/>
      <c r="C33" s="42">
        <f>+'15B2'!G32</f>
        <v>0</v>
      </c>
    </row>
    <row r="34" spans="1:3" ht="18.95" customHeight="1" x14ac:dyDescent="0.25">
      <c r="A34" s="396" t="s">
        <v>208</v>
      </c>
      <c r="B34" s="39"/>
      <c r="C34" s="42">
        <f>+'15B3'!G32</f>
        <v>0</v>
      </c>
    </row>
    <row r="35" spans="1:3" ht="18.95" customHeight="1" x14ac:dyDescent="0.25">
      <c r="A35" s="396" t="s">
        <v>209</v>
      </c>
      <c r="B35" s="39"/>
      <c r="C35" s="42">
        <f>+'15C1'!G32</f>
        <v>900000</v>
      </c>
    </row>
    <row r="36" spans="1:3" ht="18.95" customHeight="1" x14ac:dyDescent="0.25">
      <c r="A36" s="396" t="s">
        <v>719</v>
      </c>
      <c r="B36" s="39"/>
      <c r="C36" s="42">
        <f>+'15C2'!G32</f>
        <v>100000</v>
      </c>
    </row>
    <row r="37" spans="1:3" ht="18.95" customHeight="1" x14ac:dyDescent="0.25">
      <c r="A37" s="396" t="s">
        <v>211</v>
      </c>
      <c r="B37" s="39"/>
      <c r="C37" s="50">
        <f>+'15C3'!G32</f>
        <v>300000</v>
      </c>
    </row>
    <row r="38" spans="1:3" ht="18.95" customHeight="1" x14ac:dyDescent="0.25">
      <c r="A38" s="396" t="s">
        <v>212</v>
      </c>
      <c r="B38" s="39"/>
      <c r="C38" s="50">
        <f>+'15D1'!G32</f>
        <v>600000</v>
      </c>
    </row>
    <row r="39" spans="1:3" ht="18.95" customHeight="1" x14ac:dyDescent="0.25">
      <c r="A39" s="396" t="s">
        <v>213</v>
      </c>
      <c r="B39" s="39"/>
      <c r="C39" s="50">
        <f>+'15D2'!G32</f>
        <v>600000</v>
      </c>
    </row>
    <row r="40" spans="1:3" ht="18.95" customHeight="1" x14ac:dyDescent="0.25">
      <c r="A40" s="396" t="s">
        <v>214</v>
      </c>
      <c r="B40" s="39"/>
      <c r="C40" s="50">
        <f>+'15D3'!G32</f>
        <v>100000</v>
      </c>
    </row>
    <row r="41" spans="1:3" ht="18.95" customHeight="1" x14ac:dyDescent="0.25">
      <c r="A41" s="396" t="s">
        <v>215</v>
      </c>
      <c r="B41" s="39"/>
      <c r="C41" s="50">
        <f>+'15E1'!G32</f>
        <v>600000</v>
      </c>
    </row>
    <row r="42" spans="1:3" ht="18.95" customHeight="1" x14ac:dyDescent="0.25">
      <c r="A42" s="396" t="s">
        <v>216</v>
      </c>
      <c r="B42" s="39"/>
      <c r="C42" s="50">
        <f>+'15E2'!G32</f>
        <v>600000</v>
      </c>
    </row>
    <row r="43" spans="1:3" ht="18.95" customHeight="1" x14ac:dyDescent="0.25">
      <c r="A43" s="396" t="s">
        <v>217</v>
      </c>
      <c r="B43" s="39"/>
      <c r="C43" s="50">
        <f>+'15E3'!G32</f>
        <v>100000</v>
      </c>
    </row>
    <row r="44" spans="1:3" ht="18.95" customHeight="1" x14ac:dyDescent="0.25">
      <c r="A44" s="37" t="s">
        <v>218</v>
      </c>
      <c r="B44" s="40">
        <v>200.41300000000001</v>
      </c>
      <c r="C44" s="50">
        <f>SUM(C9:C43)</f>
        <v>4800000</v>
      </c>
    </row>
    <row r="45" spans="1:3" ht="23.25" customHeight="1" x14ac:dyDescent="0.25">
      <c r="A45" s="61" t="s">
        <v>219</v>
      </c>
      <c r="B45" s="62">
        <v>200.41399999999999</v>
      </c>
      <c r="C45" s="42">
        <f>+'17A'!H26</f>
        <v>200000</v>
      </c>
    </row>
    <row r="46" spans="1:3" ht="28.5" customHeight="1" x14ac:dyDescent="0.25">
      <c r="A46" s="63" t="s">
        <v>842</v>
      </c>
      <c r="B46" s="64"/>
      <c r="C46" s="51"/>
    </row>
    <row r="47" spans="1:3" ht="28.5" customHeight="1" x14ac:dyDescent="0.25">
      <c r="A47" s="61" t="s">
        <v>221</v>
      </c>
      <c r="B47" s="62">
        <v>200.41399999999999</v>
      </c>
      <c r="C47" s="50">
        <f>+'17B'!H27</f>
        <v>0</v>
      </c>
    </row>
    <row r="48" spans="1:3" ht="28.5" customHeight="1" x14ac:dyDescent="0.25">
      <c r="A48" s="63" t="s">
        <v>220</v>
      </c>
      <c r="B48" s="64"/>
      <c r="C48" s="43"/>
    </row>
    <row r="49" spans="1:3" ht="28.5" customHeight="1" x14ac:dyDescent="0.25">
      <c r="A49" s="61" t="s">
        <v>222</v>
      </c>
      <c r="B49" s="62">
        <v>200.41399999999999</v>
      </c>
      <c r="C49" s="50">
        <f>+'17C'!H26</f>
        <v>0</v>
      </c>
    </row>
    <row r="50" spans="1:3" ht="28.5" customHeight="1" x14ac:dyDescent="0.25">
      <c r="A50" s="63" t="s">
        <v>220</v>
      </c>
      <c r="B50" s="64"/>
      <c r="C50" s="43"/>
    </row>
    <row r="51" spans="1:3" ht="28.5" customHeight="1" x14ac:dyDescent="0.25">
      <c r="A51" s="61" t="s">
        <v>223</v>
      </c>
      <c r="B51" s="62">
        <v>200.41399999999999</v>
      </c>
      <c r="C51" s="50">
        <f>+'17D'!H26</f>
        <v>0</v>
      </c>
    </row>
    <row r="52" spans="1:3" ht="28.5" customHeight="1" x14ac:dyDescent="0.25">
      <c r="A52" s="63" t="s">
        <v>220</v>
      </c>
      <c r="B52" s="64"/>
      <c r="C52" s="43"/>
    </row>
    <row r="53" spans="1:3" ht="28.5" customHeight="1" x14ac:dyDescent="0.25">
      <c r="A53" s="61" t="s">
        <v>224</v>
      </c>
      <c r="B53" s="62">
        <v>200.41399999999999</v>
      </c>
      <c r="C53" s="50">
        <f>+'17E'!H26</f>
        <v>0</v>
      </c>
    </row>
    <row r="54" spans="1:3" ht="28.5" customHeight="1" thickBot="1" x14ac:dyDescent="0.3">
      <c r="A54" s="63" t="s">
        <v>220</v>
      </c>
      <c r="B54" s="64"/>
      <c r="C54" s="77"/>
    </row>
    <row r="55" spans="1:3" ht="26.25" customHeight="1" thickTop="1" x14ac:dyDescent="0.25">
      <c r="A55" s="41" t="s">
        <v>225</v>
      </c>
      <c r="B55" s="44"/>
      <c r="C55" s="78">
        <f>SUM(C44:C54)</f>
        <v>5000000</v>
      </c>
    </row>
    <row r="56" spans="1:3" ht="17.25" customHeight="1" x14ac:dyDescent="0.25">
      <c r="A56" s="3"/>
    </row>
    <row r="57" spans="1:3" ht="24" customHeight="1" x14ac:dyDescent="0.25">
      <c r="A57" s="32"/>
      <c r="B57" s="32"/>
    </row>
    <row r="58" spans="1:3" x14ac:dyDescent="0.25">
      <c r="A58" s="3"/>
    </row>
    <row r="59" spans="1:3" x14ac:dyDescent="0.25">
      <c r="A59" s="3"/>
    </row>
    <row r="60" spans="1:3" x14ac:dyDescent="0.25">
      <c r="A60" s="3"/>
    </row>
    <row r="61" spans="1:3" x14ac:dyDescent="0.25">
      <c r="A61" s="3"/>
    </row>
    <row r="62" spans="1:3" x14ac:dyDescent="0.25">
      <c r="A62" s="3"/>
    </row>
    <row r="63" spans="1:3" x14ac:dyDescent="0.25">
      <c r="A63" s="3"/>
    </row>
    <row r="64" spans="1:3"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sheetData>
  <sheetProtection password="DBAD" sheet="1" objects="1" scenarios="1"/>
  <mergeCells count="2">
    <mergeCell ref="A4:B4"/>
    <mergeCell ref="A7:C7"/>
  </mergeCells>
  <pageMargins left="0.5" right="0.5" top="0.5" bottom="0.5" header="0.3" footer="0.3"/>
  <pageSetup scale="94" fitToHeight="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28"/>
  <sheetViews>
    <sheetView workbookViewId="0">
      <selection sqref="A1:F1"/>
    </sheetView>
  </sheetViews>
  <sheetFormatPr defaultRowHeight="15" x14ac:dyDescent="0.25"/>
  <cols>
    <col min="1" max="2" width="21.7109375" style="371" customWidth="1"/>
    <col min="3" max="6" width="15.28515625" style="371" customWidth="1"/>
    <col min="7" max="7" width="17" style="371" customWidth="1"/>
    <col min="8" max="8" width="2.7109375" style="371" customWidth="1"/>
    <col min="9" max="16384" width="9.140625" style="371"/>
  </cols>
  <sheetData>
    <row r="1" spans="1:9" ht="20.25" customHeight="1" x14ac:dyDescent="0.25">
      <c r="A1" s="829" t="s">
        <v>446</v>
      </c>
      <c r="B1" s="829"/>
      <c r="C1" s="829"/>
      <c r="D1" s="829"/>
      <c r="E1" s="829"/>
      <c r="F1" s="829"/>
      <c r="G1" s="404" t="s">
        <v>172</v>
      </c>
    </row>
    <row r="2" spans="1:9" ht="48" customHeight="1" x14ac:dyDescent="0.25">
      <c r="A2" s="847" t="s">
        <v>734</v>
      </c>
      <c r="B2" s="847"/>
      <c r="C2" s="847"/>
      <c r="D2" s="847"/>
      <c r="E2" s="847"/>
      <c r="F2" s="847"/>
      <c r="G2" s="847"/>
    </row>
    <row r="3" spans="1:9" x14ac:dyDescent="0.25">
      <c r="A3" s="447"/>
      <c r="B3" s="447"/>
      <c r="C3" s="447"/>
      <c r="D3" s="447"/>
      <c r="E3" s="447"/>
      <c r="F3" s="447"/>
      <c r="G3" s="447"/>
    </row>
    <row r="4" spans="1:9" x14ac:dyDescent="0.25">
      <c r="A4" s="846" t="s">
        <v>636</v>
      </c>
      <c r="B4" s="846"/>
      <c r="C4" s="846" t="s">
        <v>450</v>
      </c>
      <c r="D4" s="846"/>
      <c r="E4" s="846"/>
      <c r="F4" s="846"/>
      <c r="G4" s="846" t="s">
        <v>451</v>
      </c>
    </row>
    <row r="5" spans="1:9" x14ac:dyDescent="0.25">
      <c r="A5" s="846"/>
      <c r="B5" s="846"/>
      <c r="C5" s="448" t="s">
        <v>637</v>
      </c>
      <c r="D5" s="448" t="s">
        <v>638</v>
      </c>
      <c r="E5" s="448" t="s">
        <v>451</v>
      </c>
      <c r="F5" s="448" t="s">
        <v>455</v>
      </c>
      <c r="G5" s="846"/>
      <c r="I5" s="417" t="s">
        <v>456</v>
      </c>
    </row>
    <row r="6" spans="1:9" x14ac:dyDescent="0.25">
      <c r="A6" s="449"/>
      <c r="B6" s="447"/>
      <c r="C6" s="447"/>
      <c r="D6" s="447"/>
      <c r="E6" s="447"/>
      <c r="F6" s="447"/>
      <c r="G6" s="450">
        <f>ROUND(+C6*E6*F6,2)</f>
        <v>0</v>
      </c>
      <c r="I6" s="355"/>
    </row>
    <row r="7" spans="1:9" x14ac:dyDescent="0.25">
      <c r="A7" s="408"/>
      <c r="B7" s="408"/>
      <c r="C7" s="410"/>
      <c r="D7" s="410"/>
      <c r="E7" s="413"/>
      <c r="F7" s="410"/>
      <c r="G7" s="450">
        <f>ROUND(+C7*E7*F7,2)</f>
        <v>0</v>
      </c>
      <c r="I7" s="355"/>
    </row>
    <row r="8" spans="1:9" x14ac:dyDescent="0.25">
      <c r="A8" s="408"/>
      <c r="B8" s="408"/>
      <c r="C8" s="410"/>
      <c r="D8" s="410"/>
      <c r="E8" s="413"/>
      <c r="F8" s="410"/>
      <c r="G8" s="450">
        <f>ROUND(+C8*E8*F8,2)</f>
        <v>0</v>
      </c>
      <c r="I8" s="355"/>
    </row>
    <row r="9" spans="1:9" ht="17.25" x14ac:dyDescent="0.4">
      <c r="A9" s="408"/>
      <c r="B9" s="447"/>
      <c r="C9" s="410"/>
      <c r="D9" s="410"/>
      <c r="E9" s="413"/>
      <c r="F9" s="410"/>
      <c r="G9" s="414">
        <f>ROUND(+C9*E9*F9,2)</f>
        <v>0</v>
      </c>
      <c r="I9" s="355"/>
    </row>
    <row r="10" spans="1:9" x14ac:dyDescent="0.25">
      <c r="A10" s="447"/>
      <c r="B10" s="447"/>
      <c r="C10" s="447"/>
      <c r="D10" s="447"/>
      <c r="E10" s="451"/>
      <c r="F10" s="452" t="s">
        <v>735</v>
      </c>
      <c r="G10" s="453">
        <f>ROUND(SUM(G6:G9),2)</f>
        <v>0</v>
      </c>
      <c r="I10" s="417" t="s">
        <v>639</v>
      </c>
    </row>
    <row r="11" spans="1:9" x14ac:dyDescent="0.25">
      <c r="A11" s="447"/>
      <c r="B11" s="447"/>
      <c r="C11" s="447"/>
      <c r="D11" s="447"/>
      <c r="E11" s="451"/>
      <c r="F11" s="447"/>
      <c r="G11" s="454"/>
    </row>
    <row r="12" spans="1:9" ht="17.25" x14ac:dyDescent="0.4">
      <c r="A12" s="447"/>
      <c r="B12" s="447"/>
      <c r="C12" s="410"/>
      <c r="D12" s="410"/>
      <c r="E12" s="413"/>
      <c r="F12" s="410"/>
      <c r="G12" s="414">
        <f>ROUND(+C12*E12*F12,2)</f>
        <v>0</v>
      </c>
    </row>
    <row r="13" spans="1:9" x14ac:dyDescent="0.25">
      <c r="A13" s="447"/>
      <c r="B13" s="447"/>
      <c r="C13" s="447"/>
      <c r="D13" s="447"/>
      <c r="E13" s="422"/>
      <c r="F13" s="423" t="s">
        <v>584</v>
      </c>
      <c r="G13" s="411">
        <f>ROUND(G12,2)</f>
        <v>0</v>
      </c>
      <c r="I13" s="417" t="s">
        <v>640</v>
      </c>
    </row>
    <row r="14" spans="1:9" x14ac:dyDescent="0.25">
      <c r="A14" s="447"/>
      <c r="B14" s="447"/>
      <c r="C14" s="447"/>
      <c r="D14" s="447"/>
      <c r="E14" s="447"/>
      <c r="F14" s="447"/>
      <c r="G14" s="454"/>
    </row>
    <row r="15" spans="1:9" x14ac:dyDescent="0.25">
      <c r="A15" s="340" t="s">
        <v>736</v>
      </c>
      <c r="B15" s="426"/>
      <c r="C15" s="426"/>
      <c r="D15" s="426"/>
      <c r="E15" s="426"/>
      <c r="F15" s="426"/>
      <c r="G15" s="455"/>
      <c r="I15" s="417" t="s">
        <v>462</v>
      </c>
    </row>
    <row r="16" spans="1:9" x14ac:dyDescent="0.25">
      <c r="A16" s="428"/>
      <c r="B16" s="429"/>
      <c r="C16" s="429"/>
      <c r="D16" s="429"/>
      <c r="E16" s="429"/>
      <c r="F16" s="432"/>
      <c r="G16" s="456"/>
      <c r="I16" s="355"/>
    </row>
    <row r="17" spans="1:9" x14ac:dyDescent="0.25">
      <c r="A17" s="431"/>
      <c r="B17" s="432"/>
      <c r="C17" s="432"/>
      <c r="D17" s="432"/>
      <c r="E17" s="432"/>
      <c r="F17" s="432"/>
      <c r="G17" s="456"/>
      <c r="I17" s="355"/>
    </row>
    <row r="18" spans="1:9" x14ac:dyDescent="0.25">
      <c r="A18" s="431"/>
      <c r="B18" s="432"/>
      <c r="C18" s="432"/>
      <c r="D18" s="432"/>
      <c r="E18" s="432"/>
      <c r="F18" s="432"/>
      <c r="G18" s="456"/>
      <c r="I18" s="355"/>
    </row>
    <row r="19" spans="1:9" x14ac:dyDescent="0.25">
      <c r="A19" s="431"/>
      <c r="B19" s="432"/>
      <c r="C19" s="432"/>
      <c r="D19" s="432"/>
      <c r="E19" s="432"/>
      <c r="F19" s="432"/>
      <c r="G19" s="456"/>
      <c r="I19" s="355"/>
    </row>
    <row r="20" spans="1:9" x14ac:dyDescent="0.25">
      <c r="A20" s="437"/>
      <c r="B20" s="438"/>
      <c r="C20" s="438"/>
      <c r="D20" s="438"/>
      <c r="E20" s="439"/>
      <c r="F20" s="341" t="s">
        <v>457</v>
      </c>
      <c r="G20" s="440">
        <f>ROUND(G10,2)</f>
        <v>0</v>
      </c>
      <c r="I20" s="417" t="s">
        <v>642</v>
      </c>
    </row>
    <row r="21" spans="1:9" x14ac:dyDescent="0.25">
      <c r="A21" s="404"/>
      <c r="B21" s="404"/>
      <c r="C21" s="404"/>
      <c r="D21" s="404"/>
      <c r="E21" s="404"/>
      <c r="F21" s="404"/>
      <c r="G21" s="404"/>
      <c r="I21" s="457"/>
    </row>
    <row r="22" spans="1:9" x14ac:dyDescent="0.25">
      <c r="A22" s="404"/>
      <c r="B22" s="404"/>
      <c r="C22" s="404"/>
      <c r="D22" s="404"/>
      <c r="E22" s="404"/>
      <c r="F22" s="404"/>
      <c r="G22" s="404"/>
      <c r="I22" s="457"/>
    </row>
    <row r="23" spans="1:9" x14ac:dyDescent="0.25">
      <c r="A23" s="340" t="s">
        <v>737</v>
      </c>
      <c r="B23" s="343"/>
      <c r="C23" s="344"/>
      <c r="D23" s="344"/>
      <c r="E23" s="344"/>
      <c r="F23" s="344"/>
      <c r="G23" s="348"/>
      <c r="I23" s="417" t="s">
        <v>462</v>
      </c>
    </row>
    <row r="24" spans="1:9" x14ac:dyDescent="0.25">
      <c r="A24" s="442"/>
      <c r="B24" s="443"/>
      <c r="C24" s="443"/>
      <c r="D24" s="443"/>
      <c r="E24" s="443"/>
      <c r="F24" s="443"/>
      <c r="G24" s="458"/>
    </row>
    <row r="25" spans="1:9" x14ac:dyDescent="0.25">
      <c r="A25" s="442"/>
      <c r="B25" s="443"/>
      <c r="C25" s="443"/>
      <c r="D25" s="443"/>
      <c r="E25" s="443"/>
      <c r="F25" s="423"/>
      <c r="G25" s="347"/>
    </row>
    <row r="26" spans="1:9" x14ac:dyDescent="0.25">
      <c r="A26" s="345"/>
      <c r="B26" s="346"/>
      <c r="C26" s="346"/>
      <c r="D26" s="346"/>
      <c r="E26" s="439"/>
      <c r="F26" s="342" t="s">
        <v>584</v>
      </c>
      <c r="G26" s="440">
        <f>+G13</f>
        <v>0</v>
      </c>
      <c r="I26" s="417" t="s">
        <v>644</v>
      </c>
    </row>
    <row r="27" spans="1:9" x14ac:dyDescent="0.25">
      <c r="A27" s="404"/>
      <c r="B27" s="404"/>
      <c r="C27" s="404"/>
      <c r="D27" s="404"/>
      <c r="E27" s="404"/>
      <c r="F27" s="404"/>
      <c r="G27" s="459"/>
    </row>
    <row r="28" spans="1:9" x14ac:dyDescent="0.25">
      <c r="A28" s="404"/>
      <c r="B28" s="404"/>
      <c r="C28" s="404"/>
      <c r="D28" s="828" t="s">
        <v>738</v>
      </c>
      <c r="E28" s="828"/>
      <c r="F28" s="828"/>
      <c r="G28" s="411">
        <f>+G20+G26</f>
        <v>0</v>
      </c>
      <c r="I28" s="446" t="s">
        <v>646</v>
      </c>
    </row>
  </sheetData>
  <sheetProtection password="DBAD" sheet="1" objects="1" scenarios="1"/>
  <mergeCells count="6">
    <mergeCell ref="D28:F28"/>
    <mergeCell ref="A1:F1"/>
    <mergeCell ref="A2:G2"/>
    <mergeCell ref="A4:B5"/>
    <mergeCell ref="C4:F4"/>
    <mergeCell ref="G4:G5"/>
  </mergeCells>
  <pageMargins left="0.7" right="0.7" top="0.75" bottom="0.7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43"/>
  <sheetViews>
    <sheetView workbookViewId="0">
      <selection activeCell="D7" sqref="D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635</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25000</v>
      </c>
      <c r="F6" s="605">
        <v>2</v>
      </c>
      <c r="G6" s="596">
        <f t="shared" ref="G6:G18" si="0">ROUND(+C6*E6*F6,2)</f>
        <v>50000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x14ac:dyDescent="0.25">
      <c r="A18" s="848"/>
      <c r="B18" s="848"/>
      <c r="C18" s="605"/>
      <c r="D18" s="605"/>
      <c r="E18" s="605"/>
      <c r="F18" s="605"/>
      <c r="G18" s="596">
        <f t="shared" si="0"/>
        <v>0</v>
      </c>
      <c r="I18" s="111"/>
    </row>
    <row r="19" spans="1:9" s="93" customFormat="1" x14ac:dyDescent="0.25">
      <c r="A19" s="848"/>
      <c r="B19" s="848"/>
      <c r="C19" s="94"/>
      <c r="D19" s="94"/>
      <c r="E19" s="94"/>
      <c r="F19" s="94"/>
      <c r="G19" s="596">
        <f>ROUND(+C19*E19*F19,2)</f>
        <v>0</v>
      </c>
      <c r="I19" s="1"/>
    </row>
    <row r="20" spans="1:9" s="93" customFormat="1" x14ac:dyDescent="0.25">
      <c r="A20" s="848"/>
      <c r="B20" s="848"/>
      <c r="C20" s="96"/>
      <c r="D20" s="96"/>
      <c r="E20" s="334"/>
      <c r="F20" s="96"/>
      <c r="G20" s="596">
        <f>ROUND(+C20*E20*F20,2)</f>
        <v>0</v>
      </c>
      <c r="I20" s="1"/>
    </row>
    <row r="21" spans="1:9" s="93" customFormat="1" x14ac:dyDescent="0.25">
      <c r="A21" s="848"/>
      <c r="B21" s="848"/>
      <c r="C21" s="96"/>
      <c r="D21" s="96"/>
      <c r="E21" s="334"/>
      <c r="F21" s="96"/>
      <c r="G21" s="596">
        <f>ROUND(+C21*E21*F21,2)</f>
        <v>0</v>
      </c>
      <c r="I21" s="1"/>
    </row>
    <row r="22" spans="1:9" s="93" customFormat="1" ht="16.5" x14ac:dyDescent="0.35">
      <c r="A22" s="848"/>
      <c r="B22" s="848"/>
      <c r="C22" s="96"/>
      <c r="D22" s="96"/>
      <c r="E22" s="334"/>
      <c r="F22" s="96"/>
      <c r="G22" s="597">
        <f>ROUND(+C22*E22*F22,2)</f>
        <v>0</v>
      </c>
      <c r="I22" s="1"/>
    </row>
    <row r="23" spans="1:9" s="93" customFormat="1" x14ac:dyDescent="0.25">
      <c r="A23" s="849"/>
      <c r="B23" s="849"/>
      <c r="C23" s="412"/>
      <c r="D23" s="412"/>
      <c r="E23" s="598"/>
      <c r="F23" s="599" t="s">
        <v>457</v>
      </c>
      <c r="G23" s="600">
        <f>ROUND(SUM(G6:G22),2)</f>
        <v>50000</v>
      </c>
      <c r="I23" s="111" t="s">
        <v>639</v>
      </c>
    </row>
    <row r="24" spans="1:9" s="93" customFormat="1" x14ac:dyDescent="0.25">
      <c r="A24" s="849"/>
      <c r="B24" s="849"/>
      <c r="C24" s="412"/>
      <c r="D24" s="412"/>
      <c r="E24" s="598"/>
      <c r="F24" s="412"/>
      <c r="G24" s="601"/>
    </row>
    <row r="25" spans="1:9" s="93" customFormat="1" ht="16.5" x14ac:dyDescent="0.35">
      <c r="A25" s="848"/>
      <c r="B25" s="848"/>
      <c r="C25" s="96"/>
      <c r="D25" s="96"/>
      <c r="E25" s="334"/>
      <c r="F25" s="96"/>
      <c r="G25" s="597">
        <f>ROUND(+C25*E25*F25,2)</f>
        <v>0</v>
      </c>
    </row>
    <row r="26" spans="1:9" s="93" customFormat="1" x14ac:dyDescent="0.25">
      <c r="A26" s="849"/>
      <c r="B26" s="849"/>
      <c r="C26" s="412"/>
      <c r="D26" s="412"/>
      <c r="E26" s="587"/>
      <c r="F26" s="588" t="s">
        <v>584</v>
      </c>
      <c r="G26" s="125">
        <f>ROUND(G25,2)</f>
        <v>0</v>
      </c>
      <c r="I26" s="111" t="s">
        <v>640</v>
      </c>
    </row>
    <row r="27" spans="1:9" s="93" customFormat="1" x14ac:dyDescent="0.25">
      <c r="A27" s="849"/>
      <c r="B27" s="849"/>
      <c r="C27" s="412"/>
      <c r="D27" s="412"/>
      <c r="E27" s="598"/>
      <c r="F27" s="412"/>
      <c r="G27" s="601"/>
    </row>
    <row r="28" spans="1:9" s="93" customFormat="1" x14ac:dyDescent="0.25">
      <c r="A28" s="569" t="s">
        <v>641</v>
      </c>
      <c r="B28" s="570"/>
      <c r="C28" s="570"/>
      <c r="D28" s="570"/>
      <c r="E28" s="570"/>
      <c r="F28" s="570"/>
      <c r="G28" s="571"/>
      <c r="I28" s="111" t="s">
        <v>462</v>
      </c>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s="93" customFormat="1" x14ac:dyDescent="0.25">
      <c r="A32" s="850"/>
      <c r="B32" s="851"/>
      <c r="C32" s="851"/>
      <c r="D32" s="851"/>
      <c r="E32" s="851"/>
      <c r="F32" s="851"/>
      <c r="G32" s="852"/>
      <c r="I32" s="1"/>
    </row>
    <row r="33" spans="1:9" x14ac:dyDescent="0.25">
      <c r="A33" s="572"/>
      <c r="B33" s="573"/>
      <c r="C33" s="573"/>
      <c r="D33" s="573"/>
      <c r="E33" s="602"/>
      <c r="F33" s="114" t="s">
        <v>457</v>
      </c>
      <c r="G33" s="575">
        <f>ROUND(+G23,2)</f>
        <v>50000</v>
      </c>
      <c r="I33" s="111" t="s">
        <v>642</v>
      </c>
    </row>
    <row r="34" spans="1:9" x14ac:dyDescent="0.25">
      <c r="A34" s="371"/>
      <c r="B34" s="371"/>
      <c r="C34" s="371"/>
      <c r="D34" s="371"/>
      <c r="E34" s="371"/>
      <c r="F34" s="371"/>
      <c r="G34" s="371"/>
      <c r="I34" s="1"/>
    </row>
    <row r="35" spans="1:9" x14ac:dyDescent="0.25">
      <c r="A35" s="371"/>
      <c r="B35" s="371"/>
      <c r="C35" s="371"/>
      <c r="D35" s="371"/>
      <c r="E35" s="371"/>
      <c r="F35" s="371"/>
      <c r="G35" s="371"/>
      <c r="I35" s="1"/>
    </row>
    <row r="36" spans="1:9" s="93" customFormat="1" x14ac:dyDescent="0.25">
      <c r="A36" s="569" t="s">
        <v>643</v>
      </c>
      <c r="B36" s="576"/>
      <c r="C36" s="577"/>
      <c r="D36" s="577"/>
      <c r="E36" s="577"/>
      <c r="F36" s="577"/>
      <c r="G36" s="578"/>
      <c r="I36" s="111" t="s">
        <v>462</v>
      </c>
    </row>
    <row r="37" spans="1:9" s="93" customFormat="1" x14ac:dyDescent="0.25">
      <c r="A37" s="853"/>
      <c r="B37" s="854"/>
      <c r="C37" s="854"/>
      <c r="D37" s="854"/>
      <c r="E37" s="854"/>
      <c r="F37" s="854"/>
      <c r="G37" s="855"/>
    </row>
    <row r="38" spans="1:9" s="93" customFormat="1" x14ac:dyDescent="0.25">
      <c r="A38" s="853"/>
      <c r="B38" s="854"/>
      <c r="C38" s="854"/>
      <c r="D38" s="854"/>
      <c r="E38" s="854"/>
      <c r="F38" s="854"/>
      <c r="G38" s="855"/>
    </row>
    <row r="39" spans="1:9" x14ac:dyDescent="0.25">
      <c r="A39" s="579"/>
      <c r="B39" s="580"/>
      <c r="C39" s="580"/>
      <c r="D39" s="580"/>
      <c r="E39" s="602"/>
      <c r="F39" s="603" t="s">
        <v>584</v>
      </c>
      <c r="G39" s="575">
        <f>ROUND(+G26,2)</f>
        <v>0</v>
      </c>
      <c r="I39" s="111" t="s">
        <v>644</v>
      </c>
    </row>
    <row r="40" spans="1:9" x14ac:dyDescent="0.25">
      <c r="A40" s="371"/>
      <c r="B40" s="371"/>
      <c r="C40" s="371"/>
      <c r="D40" s="371"/>
      <c r="E40" s="371"/>
      <c r="F40" s="371"/>
      <c r="G40" s="604"/>
    </row>
    <row r="41" spans="1:9" x14ac:dyDescent="0.25">
      <c r="A41" s="371"/>
      <c r="B41" s="371"/>
      <c r="C41" s="371"/>
      <c r="D41" s="593"/>
      <c r="E41" s="593"/>
      <c r="F41" s="594" t="s">
        <v>645</v>
      </c>
      <c r="G41" s="125">
        <f>+G33+G39</f>
        <v>50000</v>
      </c>
      <c r="I41" s="126" t="s">
        <v>646</v>
      </c>
    </row>
    <row r="43" spans="1:9" x14ac:dyDescent="0.25">
      <c r="E43" s="337"/>
    </row>
  </sheetData>
  <sheetProtection password="DBAD" sheet="1" objects="1" scenarios="1" insertRows="0"/>
  <mergeCells count="29">
    <mergeCell ref="A29:G32"/>
    <mergeCell ref="A37:G38"/>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6:B26"/>
    <mergeCell ref="A27:B27"/>
    <mergeCell ref="A21:B21"/>
    <mergeCell ref="A22:B22"/>
    <mergeCell ref="A23:B23"/>
    <mergeCell ref="A24:B24"/>
    <mergeCell ref="A25:B25"/>
  </mergeCells>
  <pageMargins left="0.7" right="0.7" top="0.75" bottom="0.75" header="0.3" footer="0.3"/>
  <pageSetup scale="95"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42"/>
  <sheetViews>
    <sheetView workbookViewId="0">
      <selection activeCell="L18" sqref="L18"/>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647</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s="93" customFormat="1" x14ac:dyDescent="0.25">
      <c r="A6" s="860"/>
      <c r="B6" s="860"/>
      <c r="C6" s="94"/>
      <c r="D6" s="94"/>
      <c r="E6" s="94"/>
      <c r="F6" s="94"/>
      <c r="G6" s="596">
        <f>ROUND(+C6*E6*F6,2)</f>
        <v>0</v>
      </c>
      <c r="I6" s="1"/>
    </row>
    <row r="7" spans="1:9" s="93" customFormat="1" x14ac:dyDescent="0.25">
      <c r="A7" s="857"/>
      <c r="B7" s="857"/>
      <c r="C7" s="94"/>
      <c r="D7" s="94"/>
      <c r="E7" s="94"/>
      <c r="F7" s="94"/>
      <c r="G7" s="596">
        <f t="shared" ref="G7:G20" si="0">ROUND(+C7*E7*F7,2)</f>
        <v>0</v>
      </c>
      <c r="I7" s="1"/>
    </row>
    <row r="8" spans="1:9" s="93" customFormat="1" x14ac:dyDescent="0.25">
      <c r="A8" s="857"/>
      <c r="B8" s="857"/>
      <c r="C8" s="94"/>
      <c r="D8" s="94"/>
      <c r="E8" s="94"/>
      <c r="F8" s="94"/>
      <c r="G8" s="596">
        <f t="shared" si="0"/>
        <v>0</v>
      </c>
      <c r="I8" s="1"/>
    </row>
    <row r="9" spans="1:9" s="93" customFormat="1" x14ac:dyDescent="0.25">
      <c r="A9" s="857"/>
      <c r="B9" s="857"/>
      <c r="C9" s="94"/>
      <c r="D9" s="94"/>
      <c r="E9" s="94"/>
      <c r="F9" s="94"/>
      <c r="G9" s="596">
        <f t="shared" si="0"/>
        <v>0</v>
      </c>
      <c r="I9" s="1"/>
    </row>
    <row r="10" spans="1:9" s="93" customFormat="1" x14ac:dyDescent="0.25">
      <c r="A10" s="857"/>
      <c r="B10" s="857"/>
      <c r="C10" s="94"/>
      <c r="D10" s="94"/>
      <c r="E10" s="94"/>
      <c r="F10" s="94"/>
      <c r="G10" s="596">
        <f t="shared" si="0"/>
        <v>0</v>
      </c>
      <c r="I10" s="1"/>
    </row>
    <row r="11" spans="1:9" s="93" customFormat="1" x14ac:dyDescent="0.25">
      <c r="A11" s="857"/>
      <c r="B11" s="857"/>
      <c r="C11" s="94"/>
      <c r="D11" s="94"/>
      <c r="E11" s="94"/>
      <c r="F11" s="94"/>
      <c r="G11" s="596">
        <f t="shared" si="0"/>
        <v>0</v>
      </c>
      <c r="I11" s="1"/>
    </row>
    <row r="12" spans="1:9" s="93" customFormat="1" x14ac:dyDescent="0.25">
      <c r="A12" s="857"/>
      <c r="B12" s="857"/>
      <c r="C12" s="94"/>
      <c r="D12" s="94"/>
      <c r="E12" s="94"/>
      <c r="F12" s="94"/>
      <c r="G12" s="596">
        <f t="shared" si="0"/>
        <v>0</v>
      </c>
      <c r="I12" s="1"/>
    </row>
    <row r="13" spans="1:9" s="93" customFormat="1" x14ac:dyDescent="0.25">
      <c r="A13" s="857"/>
      <c r="B13" s="857"/>
      <c r="C13" s="94"/>
      <c r="D13" s="94"/>
      <c r="E13" s="94"/>
      <c r="F13" s="94"/>
      <c r="G13" s="596">
        <f t="shared" si="0"/>
        <v>0</v>
      </c>
      <c r="I13" s="1"/>
    </row>
    <row r="14" spans="1:9" s="93" customFormat="1" x14ac:dyDescent="0.25">
      <c r="A14" s="857"/>
      <c r="B14" s="857"/>
      <c r="C14" s="94"/>
      <c r="D14" s="94"/>
      <c r="E14" s="94"/>
      <c r="F14" s="94"/>
      <c r="G14" s="596">
        <f t="shared" si="0"/>
        <v>0</v>
      </c>
      <c r="I14" s="1"/>
    </row>
    <row r="15" spans="1:9" s="93" customFormat="1" x14ac:dyDescent="0.25">
      <c r="A15" s="857"/>
      <c r="B15" s="857"/>
      <c r="C15" s="94"/>
      <c r="D15" s="94"/>
      <c r="E15" s="94"/>
      <c r="F15" s="94"/>
      <c r="G15" s="596">
        <f t="shared" si="0"/>
        <v>0</v>
      </c>
      <c r="I15" s="1"/>
    </row>
    <row r="16" spans="1:9" s="93" customFormat="1" x14ac:dyDescent="0.25">
      <c r="A16" s="857"/>
      <c r="B16" s="857"/>
      <c r="C16" s="94"/>
      <c r="D16" s="94"/>
      <c r="E16" s="94"/>
      <c r="F16" s="94"/>
      <c r="G16" s="596">
        <f t="shared" si="0"/>
        <v>0</v>
      </c>
      <c r="I16" s="1"/>
    </row>
    <row r="17" spans="1:9" s="93" customFormat="1" x14ac:dyDescent="0.25">
      <c r="A17" s="857"/>
      <c r="B17" s="857"/>
      <c r="C17" s="94"/>
      <c r="D17" s="94"/>
      <c r="E17" s="94"/>
      <c r="F17" s="94"/>
      <c r="G17" s="596">
        <f t="shared" si="0"/>
        <v>0</v>
      </c>
      <c r="I17" s="1"/>
    </row>
    <row r="18" spans="1:9" s="93" customFormat="1" x14ac:dyDescent="0.25">
      <c r="A18" s="857"/>
      <c r="B18" s="857"/>
      <c r="C18" s="94"/>
      <c r="D18" s="94"/>
      <c r="E18" s="94"/>
      <c r="F18" s="94"/>
      <c r="G18" s="596">
        <f t="shared" si="0"/>
        <v>0</v>
      </c>
      <c r="I18" s="1"/>
    </row>
    <row r="19" spans="1:9" s="93" customFormat="1" x14ac:dyDescent="0.25">
      <c r="A19" s="857"/>
      <c r="B19" s="857"/>
      <c r="C19" s="96"/>
      <c r="D19" s="96"/>
      <c r="E19" s="334"/>
      <c r="F19" s="96"/>
      <c r="G19" s="596">
        <f t="shared" si="0"/>
        <v>0</v>
      </c>
      <c r="I19" s="1"/>
    </row>
    <row r="20" spans="1:9" s="93" customFormat="1" x14ac:dyDescent="0.25">
      <c r="A20" s="857"/>
      <c r="B20" s="857"/>
      <c r="C20" s="96"/>
      <c r="D20" s="96"/>
      <c r="E20" s="334"/>
      <c r="F20" s="96"/>
      <c r="G20" s="596">
        <f t="shared" si="0"/>
        <v>0</v>
      </c>
      <c r="I20" s="1"/>
    </row>
    <row r="21" spans="1:9" s="93" customFormat="1" ht="16.5" x14ac:dyDescent="0.35">
      <c r="A21" s="857"/>
      <c r="B21" s="857"/>
      <c r="C21" s="96"/>
      <c r="D21" s="96"/>
      <c r="E21" s="334"/>
      <c r="F21" s="96"/>
      <c r="G21" s="597">
        <f>ROUND(+C21*E21*F21,2)</f>
        <v>0</v>
      </c>
      <c r="I21" s="1"/>
    </row>
    <row r="22" spans="1:9" s="93" customFormat="1" x14ac:dyDescent="0.25">
      <c r="A22" s="859"/>
      <c r="B22" s="859"/>
      <c r="C22" s="412"/>
      <c r="D22" s="412"/>
      <c r="E22" s="598"/>
      <c r="F22" s="639" t="s">
        <v>457</v>
      </c>
      <c r="G22" s="600">
        <f>ROUND(SUM(G6:G21),2)</f>
        <v>0</v>
      </c>
      <c r="I22" s="111" t="s">
        <v>639</v>
      </c>
    </row>
    <row r="23" spans="1:9" s="93" customFormat="1" x14ac:dyDescent="0.25">
      <c r="A23" s="858"/>
      <c r="B23" s="858"/>
      <c r="C23" s="412"/>
      <c r="D23" s="412"/>
      <c r="E23" s="598"/>
      <c r="F23" s="412"/>
      <c r="G23" s="601"/>
    </row>
    <row r="24" spans="1:9" s="93" customFormat="1" ht="16.5" x14ac:dyDescent="0.35">
      <c r="A24" s="857"/>
      <c r="B24" s="857"/>
      <c r="C24" s="96"/>
      <c r="D24" s="96"/>
      <c r="E24" s="334"/>
      <c r="F24" s="96"/>
      <c r="G24" s="597">
        <f>ROUND(+C24*E24*F24,2)</f>
        <v>0</v>
      </c>
    </row>
    <row r="25" spans="1:9" s="93" customFormat="1" x14ac:dyDescent="0.25">
      <c r="A25" s="859"/>
      <c r="B25" s="859"/>
      <c r="C25" s="412"/>
      <c r="D25" s="412"/>
      <c r="E25" s="636"/>
      <c r="F25" s="640" t="s">
        <v>584</v>
      </c>
      <c r="G25" s="125">
        <f>ROUND(G24,2)</f>
        <v>0</v>
      </c>
      <c r="I25" s="111" t="s">
        <v>640</v>
      </c>
    </row>
    <row r="26" spans="1:9" s="93" customFormat="1" x14ac:dyDescent="0.25">
      <c r="A26" s="858"/>
      <c r="B26" s="858"/>
      <c r="C26" s="412"/>
      <c r="D26" s="412"/>
      <c r="E26" s="598"/>
      <c r="F26" s="412"/>
      <c r="G26" s="601"/>
    </row>
    <row r="27" spans="1:9" s="93" customFormat="1" x14ac:dyDescent="0.25">
      <c r="A27" s="569" t="s">
        <v>648</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649</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3"/>
      <c r="E40" s="593"/>
      <c r="F40" s="594" t="s">
        <v>650</v>
      </c>
      <c r="G40" s="125">
        <f>+G32+G38</f>
        <v>0</v>
      </c>
      <c r="I40" s="126" t="s">
        <v>646</v>
      </c>
    </row>
    <row r="42" spans="1:9" x14ac:dyDescent="0.25">
      <c r="E42" s="337"/>
    </row>
  </sheetData>
  <sheetProtection password="DBAD" sheet="1" objects="1" scenarios="1" insertRows="0"/>
  <mergeCells count="28">
    <mergeCell ref="A28:G31"/>
    <mergeCell ref="A36:G37"/>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I42"/>
  <sheetViews>
    <sheetView workbookViewId="0">
      <selection activeCell="F6" sqref="F6"/>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651</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s="93" customFormat="1" x14ac:dyDescent="0.25">
      <c r="A6" s="860"/>
      <c r="B6" s="860"/>
      <c r="C6" s="94"/>
      <c r="D6" s="94"/>
      <c r="E6" s="94"/>
      <c r="F6" s="94"/>
      <c r="G6" s="596">
        <f>ROUND(+C6*E6*F6,2)</f>
        <v>0</v>
      </c>
      <c r="I6" s="1"/>
    </row>
    <row r="7" spans="1:9" s="93" customFormat="1" x14ac:dyDescent="0.25">
      <c r="A7" s="857"/>
      <c r="B7" s="857"/>
      <c r="C7" s="94"/>
      <c r="D7" s="94"/>
      <c r="E7" s="94"/>
      <c r="F7" s="94"/>
      <c r="G7" s="596">
        <f t="shared" ref="G7:G20" si="0">ROUND(+C7*E7*F7,2)</f>
        <v>0</v>
      </c>
      <c r="I7" s="1"/>
    </row>
    <row r="8" spans="1:9" s="93" customFormat="1" x14ac:dyDescent="0.25">
      <c r="A8" s="857"/>
      <c r="B8" s="857"/>
      <c r="C8" s="94"/>
      <c r="D8" s="94"/>
      <c r="E8" s="94"/>
      <c r="F8" s="94"/>
      <c r="G8" s="596">
        <f t="shared" si="0"/>
        <v>0</v>
      </c>
      <c r="I8" s="1"/>
    </row>
    <row r="9" spans="1:9" s="93" customFormat="1" x14ac:dyDescent="0.25">
      <c r="A9" s="857"/>
      <c r="B9" s="857"/>
      <c r="C9" s="94"/>
      <c r="D9" s="94"/>
      <c r="E9" s="94"/>
      <c r="F9" s="94"/>
      <c r="G9" s="596">
        <f t="shared" si="0"/>
        <v>0</v>
      </c>
      <c r="I9" s="1"/>
    </row>
    <row r="10" spans="1:9" s="93" customFormat="1" x14ac:dyDescent="0.25">
      <c r="A10" s="857"/>
      <c r="B10" s="857"/>
      <c r="C10" s="94"/>
      <c r="D10" s="94"/>
      <c r="E10" s="94"/>
      <c r="F10" s="94"/>
      <c r="G10" s="596">
        <f t="shared" si="0"/>
        <v>0</v>
      </c>
      <c r="I10" s="1"/>
    </row>
    <row r="11" spans="1:9" s="93" customFormat="1" x14ac:dyDescent="0.25">
      <c r="A11" s="857"/>
      <c r="B11" s="857"/>
      <c r="C11" s="94"/>
      <c r="D11" s="94"/>
      <c r="E11" s="94"/>
      <c r="F11" s="94"/>
      <c r="G11" s="596">
        <f t="shared" si="0"/>
        <v>0</v>
      </c>
      <c r="I11" s="1"/>
    </row>
    <row r="12" spans="1:9" s="93" customFormat="1" x14ac:dyDescent="0.25">
      <c r="A12" s="857"/>
      <c r="B12" s="857"/>
      <c r="C12" s="94"/>
      <c r="D12" s="94"/>
      <c r="E12" s="94"/>
      <c r="F12" s="94"/>
      <c r="G12" s="596">
        <f t="shared" si="0"/>
        <v>0</v>
      </c>
      <c r="I12" s="1"/>
    </row>
    <row r="13" spans="1:9" s="93" customFormat="1" x14ac:dyDescent="0.25">
      <c r="A13" s="857"/>
      <c r="B13" s="857"/>
      <c r="C13" s="94"/>
      <c r="D13" s="94"/>
      <c r="E13" s="94"/>
      <c r="F13" s="94"/>
      <c r="G13" s="596">
        <f t="shared" si="0"/>
        <v>0</v>
      </c>
      <c r="I13" s="1"/>
    </row>
    <row r="14" spans="1:9" s="93" customFormat="1" x14ac:dyDescent="0.25">
      <c r="A14" s="857"/>
      <c r="B14" s="857"/>
      <c r="C14" s="94"/>
      <c r="D14" s="94"/>
      <c r="E14" s="94"/>
      <c r="F14" s="94"/>
      <c r="G14" s="596">
        <f t="shared" si="0"/>
        <v>0</v>
      </c>
      <c r="I14" s="1"/>
    </row>
    <row r="15" spans="1:9" s="93" customFormat="1" x14ac:dyDescent="0.25">
      <c r="A15" s="857"/>
      <c r="B15" s="857"/>
      <c r="C15" s="94"/>
      <c r="D15" s="94"/>
      <c r="E15" s="94"/>
      <c r="F15" s="94"/>
      <c r="G15" s="596">
        <f t="shared" si="0"/>
        <v>0</v>
      </c>
      <c r="I15" s="1"/>
    </row>
    <row r="16" spans="1:9" s="93" customFormat="1" x14ac:dyDescent="0.25">
      <c r="A16" s="857"/>
      <c r="B16" s="857"/>
      <c r="C16" s="94"/>
      <c r="D16" s="94"/>
      <c r="E16" s="94"/>
      <c r="F16" s="94"/>
      <c r="G16" s="596">
        <f t="shared" si="0"/>
        <v>0</v>
      </c>
      <c r="I16" s="1"/>
    </row>
    <row r="17" spans="1:9" s="93" customFormat="1" x14ac:dyDescent="0.25">
      <c r="A17" s="857"/>
      <c r="B17" s="857"/>
      <c r="C17" s="94"/>
      <c r="D17" s="94"/>
      <c r="E17" s="94"/>
      <c r="F17" s="94"/>
      <c r="G17" s="596">
        <f t="shared" si="0"/>
        <v>0</v>
      </c>
      <c r="I17" s="1"/>
    </row>
    <row r="18" spans="1:9" s="93" customFormat="1" x14ac:dyDescent="0.25">
      <c r="A18" s="857"/>
      <c r="B18" s="857"/>
      <c r="C18" s="94"/>
      <c r="D18" s="94"/>
      <c r="E18" s="94"/>
      <c r="F18" s="94"/>
      <c r="G18" s="596">
        <f t="shared" si="0"/>
        <v>0</v>
      </c>
      <c r="I18" s="1"/>
    </row>
    <row r="19" spans="1:9" s="93" customFormat="1" x14ac:dyDescent="0.25">
      <c r="A19" s="857"/>
      <c r="B19" s="857"/>
      <c r="C19" s="96"/>
      <c r="D19" s="96"/>
      <c r="E19" s="334"/>
      <c r="F19" s="96"/>
      <c r="G19" s="596">
        <f t="shared" si="0"/>
        <v>0</v>
      </c>
      <c r="I19" s="1"/>
    </row>
    <row r="20" spans="1:9" s="93" customFormat="1" x14ac:dyDescent="0.25">
      <c r="A20" s="857"/>
      <c r="B20" s="857"/>
      <c r="C20" s="96"/>
      <c r="D20" s="96"/>
      <c r="E20" s="334"/>
      <c r="F20" s="96"/>
      <c r="G20" s="596">
        <f t="shared" si="0"/>
        <v>0</v>
      </c>
      <c r="I20" s="1"/>
    </row>
    <row r="21" spans="1:9" s="93" customFormat="1" ht="16.5" x14ac:dyDescent="0.35">
      <c r="A21" s="857"/>
      <c r="B21" s="857"/>
      <c r="C21" s="96"/>
      <c r="D21" s="96"/>
      <c r="E21" s="334"/>
      <c r="F21" s="96"/>
      <c r="G21" s="597">
        <f>ROUND(+C21*E21*F21,2)</f>
        <v>0</v>
      </c>
      <c r="I21" s="1"/>
    </row>
    <row r="22" spans="1:9" s="93" customFormat="1" x14ac:dyDescent="0.25">
      <c r="A22" s="859"/>
      <c r="B22" s="859"/>
      <c r="C22" s="412"/>
      <c r="D22" s="412"/>
      <c r="E22" s="598"/>
      <c r="F22" s="639" t="s">
        <v>457</v>
      </c>
      <c r="G22" s="600">
        <f>ROUND(SUM(G6:G21),2)</f>
        <v>0</v>
      </c>
      <c r="I22" s="111" t="s">
        <v>639</v>
      </c>
    </row>
    <row r="23" spans="1:9" s="93" customFormat="1" x14ac:dyDescent="0.25">
      <c r="A23" s="858"/>
      <c r="B23" s="858"/>
      <c r="C23" s="412"/>
      <c r="D23" s="412"/>
      <c r="E23" s="598"/>
      <c r="F23" s="412"/>
      <c r="G23" s="601"/>
    </row>
    <row r="24" spans="1:9" s="93" customFormat="1" ht="16.5" x14ac:dyDescent="0.35">
      <c r="A24" s="857"/>
      <c r="B24" s="857"/>
      <c r="C24" s="96"/>
      <c r="D24" s="96"/>
      <c r="E24" s="334"/>
      <c r="F24" s="96"/>
      <c r="G24" s="597">
        <f>ROUND(+C24*E24*F24,2)</f>
        <v>0</v>
      </c>
    </row>
    <row r="25" spans="1:9" s="93" customFormat="1" x14ac:dyDescent="0.25">
      <c r="A25" s="859"/>
      <c r="B25" s="859"/>
      <c r="C25" s="412"/>
      <c r="D25" s="412"/>
      <c r="E25" s="636"/>
      <c r="F25" s="640" t="s">
        <v>584</v>
      </c>
      <c r="G25" s="125">
        <f>ROUND(G24,2)</f>
        <v>0</v>
      </c>
      <c r="I25" s="111" t="s">
        <v>640</v>
      </c>
    </row>
    <row r="26" spans="1:9" s="93" customFormat="1" x14ac:dyDescent="0.25">
      <c r="A26" s="858"/>
      <c r="B26" s="858"/>
      <c r="C26" s="412"/>
      <c r="D26" s="412"/>
      <c r="E26" s="598"/>
      <c r="F26" s="412"/>
      <c r="G26" s="601"/>
    </row>
    <row r="27" spans="1:9" s="93" customFormat="1" x14ac:dyDescent="0.25">
      <c r="A27" s="569" t="s">
        <v>652</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653</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3"/>
      <c r="E40" s="593"/>
      <c r="F40" s="594" t="s">
        <v>654</v>
      </c>
      <c r="G40" s="125">
        <f>+G32+G38</f>
        <v>0</v>
      </c>
      <c r="I40" s="126" t="s">
        <v>646</v>
      </c>
    </row>
    <row r="42" spans="1:9" x14ac:dyDescent="0.25">
      <c r="E42" s="337"/>
    </row>
  </sheetData>
  <sheetProtection password="DBAD" sheet="1" objects="1" scenarios="1" insertRows="0"/>
  <mergeCells count="28">
    <mergeCell ref="A28:G31"/>
    <mergeCell ref="A36:G37"/>
    <mergeCell ref="A22:B22"/>
    <mergeCell ref="A23:B23"/>
    <mergeCell ref="A24:B24"/>
    <mergeCell ref="A25:B25"/>
    <mergeCell ref="A26:B26"/>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21:B21"/>
    <mergeCell ref="A16:B16"/>
    <mergeCell ref="A17:B17"/>
    <mergeCell ref="A18:B18"/>
    <mergeCell ref="A19:B19"/>
    <mergeCell ref="A20:B20"/>
  </mergeCells>
  <pageMargins left="0.7" right="0.7" top="0.75" bottom="0.75" header="0.3" footer="0.3"/>
  <pageSetup scale="95"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42"/>
  <sheetViews>
    <sheetView workbookViewId="0">
      <selection activeCell="F6" sqref="F6"/>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655</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c r="D6" s="605"/>
      <c r="E6" s="605"/>
      <c r="F6" s="605"/>
      <c r="G6" s="596">
        <f t="shared" ref="G6:G17" si="0">ROUND(+C6*E6*F6,2)</f>
        <v>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49"/>
      <c r="B26" s="849"/>
      <c r="C26" s="412"/>
      <c r="D26" s="412"/>
      <c r="E26" s="598"/>
      <c r="F26" s="412"/>
      <c r="G26" s="601"/>
    </row>
    <row r="27" spans="1:9" s="93" customFormat="1" x14ac:dyDescent="0.25">
      <c r="A27" s="569" t="s">
        <v>656</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657</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3"/>
      <c r="F40" s="594" t="s">
        <v>658</v>
      </c>
      <c r="G40" s="125">
        <f>+G32+G38</f>
        <v>0</v>
      </c>
      <c r="I40" s="126" t="s">
        <v>646</v>
      </c>
    </row>
    <row r="42" spans="1:9" x14ac:dyDescent="0.25">
      <c r="E42" s="337"/>
    </row>
  </sheetData>
  <sheetProtection password="DBAD" sheet="1" objects="1" scenarios="1" insertRows="0"/>
  <mergeCells count="28">
    <mergeCell ref="A28:G31"/>
    <mergeCell ref="A36:G37"/>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I42"/>
  <sheetViews>
    <sheetView workbookViewId="0">
      <selection activeCell="E7" sqref="E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659</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450000</v>
      </c>
      <c r="F6" s="605">
        <v>2</v>
      </c>
      <c r="G6" s="332">
        <f t="shared" ref="G6:G17" si="0">ROUND(+C6*E6*F6,2)</f>
        <v>900000</v>
      </c>
      <c r="I6" s="111"/>
    </row>
    <row r="7" spans="1:9" x14ac:dyDescent="0.25">
      <c r="A7" s="848"/>
      <c r="B7" s="848"/>
      <c r="C7" s="605"/>
      <c r="D7" s="605"/>
      <c r="E7" s="605"/>
      <c r="F7" s="605"/>
      <c r="G7" s="332">
        <f t="shared" si="0"/>
        <v>0</v>
      </c>
      <c r="I7" s="111"/>
    </row>
    <row r="8" spans="1:9" x14ac:dyDescent="0.25">
      <c r="A8" s="848"/>
      <c r="B8" s="848"/>
      <c r="C8" s="605"/>
      <c r="D8" s="605"/>
      <c r="E8" s="605"/>
      <c r="F8" s="605"/>
      <c r="G8" s="332">
        <f t="shared" si="0"/>
        <v>0</v>
      </c>
      <c r="I8" s="111"/>
    </row>
    <row r="9" spans="1:9" x14ac:dyDescent="0.25">
      <c r="A9" s="848"/>
      <c r="B9" s="848"/>
      <c r="C9" s="605"/>
      <c r="D9" s="605"/>
      <c r="E9" s="605"/>
      <c r="F9" s="605"/>
      <c r="G9" s="332">
        <f t="shared" si="0"/>
        <v>0</v>
      </c>
      <c r="I9" s="111"/>
    </row>
    <row r="10" spans="1:9" x14ac:dyDescent="0.25">
      <c r="A10" s="848"/>
      <c r="B10" s="848"/>
      <c r="C10" s="605"/>
      <c r="D10" s="605"/>
      <c r="E10" s="605"/>
      <c r="F10" s="605"/>
      <c r="G10" s="332">
        <f t="shared" si="0"/>
        <v>0</v>
      </c>
      <c r="I10" s="111"/>
    </row>
    <row r="11" spans="1:9" x14ac:dyDescent="0.25">
      <c r="A11" s="848"/>
      <c r="B11" s="848"/>
      <c r="C11" s="605"/>
      <c r="D11" s="605"/>
      <c r="E11" s="605"/>
      <c r="F11" s="605"/>
      <c r="G11" s="332">
        <f t="shared" si="0"/>
        <v>0</v>
      </c>
      <c r="I11" s="111"/>
    </row>
    <row r="12" spans="1:9" x14ac:dyDescent="0.25">
      <c r="A12" s="848"/>
      <c r="B12" s="848"/>
      <c r="C12" s="605"/>
      <c r="D12" s="605"/>
      <c r="E12" s="605"/>
      <c r="F12" s="605"/>
      <c r="G12" s="332">
        <f t="shared" si="0"/>
        <v>0</v>
      </c>
      <c r="I12" s="111"/>
    </row>
    <row r="13" spans="1:9" x14ac:dyDescent="0.25">
      <c r="A13" s="848"/>
      <c r="B13" s="848"/>
      <c r="C13" s="605"/>
      <c r="D13" s="605"/>
      <c r="E13" s="605"/>
      <c r="F13" s="605"/>
      <c r="G13" s="332">
        <f t="shared" si="0"/>
        <v>0</v>
      </c>
      <c r="I13" s="111"/>
    </row>
    <row r="14" spans="1:9" x14ac:dyDescent="0.25">
      <c r="A14" s="848"/>
      <c r="B14" s="848"/>
      <c r="C14" s="605"/>
      <c r="D14" s="605"/>
      <c r="E14" s="605"/>
      <c r="F14" s="605"/>
      <c r="G14" s="332">
        <f t="shared" si="0"/>
        <v>0</v>
      </c>
      <c r="I14" s="111"/>
    </row>
    <row r="15" spans="1:9" x14ac:dyDescent="0.25">
      <c r="A15" s="848"/>
      <c r="B15" s="848"/>
      <c r="C15" s="605"/>
      <c r="D15" s="605"/>
      <c r="E15" s="605"/>
      <c r="F15" s="605"/>
      <c r="G15" s="332">
        <f t="shared" si="0"/>
        <v>0</v>
      </c>
      <c r="I15" s="111"/>
    </row>
    <row r="16" spans="1:9" x14ac:dyDescent="0.25">
      <c r="A16" s="848"/>
      <c r="B16" s="848"/>
      <c r="C16" s="605"/>
      <c r="D16" s="605"/>
      <c r="E16" s="605"/>
      <c r="F16" s="605"/>
      <c r="G16" s="332">
        <f t="shared" si="0"/>
        <v>0</v>
      </c>
      <c r="I16" s="111"/>
    </row>
    <row r="17" spans="1:9" x14ac:dyDescent="0.25">
      <c r="A17" s="848"/>
      <c r="B17" s="848"/>
      <c r="C17" s="605"/>
      <c r="D17" s="605"/>
      <c r="E17" s="605"/>
      <c r="F17" s="605"/>
      <c r="G17" s="332">
        <f t="shared" si="0"/>
        <v>0</v>
      </c>
      <c r="I17" s="111"/>
    </row>
    <row r="18" spans="1:9" s="93" customFormat="1" x14ac:dyDescent="0.25">
      <c r="A18" s="848"/>
      <c r="B18" s="848"/>
      <c r="C18" s="94"/>
      <c r="D18" s="94"/>
      <c r="E18" s="94"/>
      <c r="F18" s="94"/>
      <c r="G18" s="332">
        <f>ROUND(+C18*E18*F18,2)</f>
        <v>0</v>
      </c>
      <c r="I18" s="1"/>
    </row>
    <row r="19" spans="1:9" s="93" customFormat="1" x14ac:dyDescent="0.25">
      <c r="A19" s="848"/>
      <c r="B19" s="848"/>
      <c r="C19" s="96"/>
      <c r="D19" s="96"/>
      <c r="E19" s="334"/>
      <c r="F19" s="96"/>
      <c r="G19" s="332">
        <f>ROUND(+C19*E19*F19,2)</f>
        <v>0</v>
      </c>
      <c r="I19" s="1"/>
    </row>
    <row r="20" spans="1:9" s="93" customFormat="1" x14ac:dyDescent="0.25">
      <c r="A20" s="848"/>
      <c r="B20" s="848"/>
      <c r="C20" s="96"/>
      <c r="D20" s="96"/>
      <c r="E20" s="334"/>
      <c r="F20" s="96"/>
      <c r="G20" s="332">
        <f>ROUND(+C20*E20*F20,2)</f>
        <v>0</v>
      </c>
      <c r="I20" s="1"/>
    </row>
    <row r="21" spans="1:9" s="93" customFormat="1" ht="16.5" x14ac:dyDescent="0.35">
      <c r="A21" s="848"/>
      <c r="B21" s="848"/>
      <c r="C21" s="96"/>
      <c r="D21" s="96"/>
      <c r="E21" s="334"/>
      <c r="F21" s="96"/>
      <c r="G21" s="333">
        <f>ROUND(+C21*E21*F21,2)</f>
        <v>0</v>
      </c>
      <c r="I21" s="1"/>
    </row>
    <row r="22" spans="1:9" s="93" customFormat="1" x14ac:dyDescent="0.25">
      <c r="A22" s="862"/>
      <c r="B22" s="862"/>
      <c r="C22" s="94"/>
      <c r="D22" s="94"/>
      <c r="E22" s="334"/>
      <c r="F22" s="641" t="s">
        <v>457</v>
      </c>
      <c r="G22" s="101">
        <f>ROUND(SUM(G6:G21),2)</f>
        <v>900000</v>
      </c>
      <c r="I22" s="111" t="s">
        <v>639</v>
      </c>
    </row>
    <row r="23" spans="1:9" s="93" customFormat="1" x14ac:dyDescent="0.25">
      <c r="A23" s="862"/>
      <c r="B23" s="862"/>
      <c r="C23" s="94"/>
      <c r="D23" s="94"/>
      <c r="E23" s="334"/>
      <c r="F23" s="94"/>
      <c r="G23" s="335"/>
    </row>
    <row r="24" spans="1:9" s="93" customFormat="1" ht="16.5" x14ac:dyDescent="0.35">
      <c r="A24" s="848"/>
      <c r="B24" s="848"/>
      <c r="C24" s="96"/>
      <c r="D24" s="96"/>
      <c r="E24" s="334"/>
      <c r="F24" s="96"/>
      <c r="G24" s="333">
        <f>ROUND(+C24*E24*F24,2)</f>
        <v>0</v>
      </c>
    </row>
    <row r="25" spans="1:9" s="93" customFormat="1" x14ac:dyDescent="0.25">
      <c r="A25" s="862"/>
      <c r="B25" s="862"/>
      <c r="C25" s="94"/>
      <c r="D25" s="94"/>
      <c r="E25" s="642"/>
      <c r="F25" s="643" t="s">
        <v>584</v>
      </c>
      <c r="G25" s="107">
        <f>ROUND(G24,2)</f>
        <v>0</v>
      </c>
      <c r="I25" s="111" t="s">
        <v>640</v>
      </c>
    </row>
    <row r="26" spans="1:9" s="93" customFormat="1" x14ac:dyDescent="0.25">
      <c r="A26" s="861"/>
      <c r="B26" s="861"/>
      <c r="C26" s="94"/>
      <c r="D26" s="94"/>
      <c r="E26" s="334"/>
      <c r="F26" s="94"/>
      <c r="G26" s="335"/>
    </row>
    <row r="27" spans="1:9" s="93" customFormat="1" x14ac:dyDescent="0.25">
      <c r="A27" s="108" t="s">
        <v>660</v>
      </c>
      <c r="B27" s="109"/>
      <c r="C27" s="109"/>
      <c r="D27" s="109"/>
      <c r="E27" s="109"/>
      <c r="F27" s="109"/>
      <c r="G27" s="110"/>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112"/>
      <c r="B32" s="113"/>
      <c r="C32" s="113"/>
      <c r="D32" s="113"/>
      <c r="E32" s="336"/>
      <c r="F32" s="122" t="s">
        <v>457</v>
      </c>
      <c r="G32" s="115">
        <f>ROUND(+G22,2)</f>
        <v>900000</v>
      </c>
      <c r="I32" s="111" t="s">
        <v>642</v>
      </c>
    </row>
    <row r="33" spans="1:9" x14ac:dyDescent="0.25">
      <c r="I33" s="1"/>
    </row>
    <row r="34" spans="1:9" x14ac:dyDescent="0.25">
      <c r="I34" s="1"/>
    </row>
    <row r="35" spans="1:9" s="93" customFormat="1" x14ac:dyDescent="0.25">
      <c r="A35" s="108" t="s">
        <v>661</v>
      </c>
      <c r="B35" s="116"/>
      <c r="C35" s="117"/>
      <c r="D35" s="117"/>
      <c r="E35" s="117"/>
      <c r="F35" s="117"/>
      <c r="G35" s="11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119"/>
      <c r="B38" s="120"/>
      <c r="C38" s="120"/>
      <c r="D38" s="120"/>
      <c r="E38" s="336"/>
      <c r="F38" s="121" t="s">
        <v>584</v>
      </c>
      <c r="G38" s="115">
        <f>ROUND(+G25,2)</f>
        <v>0</v>
      </c>
      <c r="I38" s="111" t="s">
        <v>644</v>
      </c>
    </row>
    <row r="39" spans="1:9" x14ac:dyDescent="0.25">
      <c r="G39" s="295"/>
    </row>
    <row r="40" spans="1:9" x14ac:dyDescent="0.25">
      <c r="D40" s="123"/>
      <c r="E40" s="123"/>
      <c r="F40" s="124" t="s">
        <v>662</v>
      </c>
      <c r="G40" s="296">
        <f>+G32+G38</f>
        <v>900000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42"/>
  <sheetViews>
    <sheetView workbookViewId="0">
      <selection activeCell="A7" sqref="A7:B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663</v>
      </c>
      <c r="B2" s="667"/>
      <c r="C2" s="667"/>
      <c r="D2" s="667"/>
      <c r="E2" s="667"/>
      <c r="F2" s="667"/>
      <c r="G2" s="667"/>
    </row>
    <row r="3" spans="1:9" x14ac:dyDescent="0.25">
      <c r="A3" s="6"/>
      <c r="B3" s="6"/>
      <c r="C3" s="6"/>
      <c r="D3" s="6"/>
      <c r="E3" s="6"/>
      <c r="F3" s="6"/>
      <c r="G3" s="6"/>
    </row>
    <row r="4" spans="1:9" x14ac:dyDescent="0.25">
      <c r="A4" s="864" t="s">
        <v>636</v>
      </c>
      <c r="B4" s="864"/>
      <c r="C4" s="864" t="s">
        <v>450</v>
      </c>
      <c r="D4" s="864"/>
      <c r="E4" s="864"/>
      <c r="F4" s="864"/>
      <c r="G4" s="864" t="s">
        <v>451</v>
      </c>
    </row>
    <row r="5" spans="1:9" x14ac:dyDescent="0.25">
      <c r="A5" s="864"/>
      <c r="B5" s="864"/>
      <c r="C5" s="606" t="s">
        <v>637</v>
      </c>
      <c r="D5" s="606" t="s">
        <v>638</v>
      </c>
      <c r="E5" s="606" t="s">
        <v>451</v>
      </c>
      <c r="F5" s="606" t="s">
        <v>455</v>
      </c>
      <c r="G5" s="864"/>
      <c r="I5" s="111" t="s">
        <v>456</v>
      </c>
    </row>
    <row r="6" spans="1:9" x14ac:dyDescent="0.25">
      <c r="A6" s="856"/>
      <c r="B6" s="856"/>
      <c r="C6" s="605">
        <v>1</v>
      </c>
      <c r="D6" s="605"/>
      <c r="E6" s="605">
        <v>50000</v>
      </c>
      <c r="F6" s="605">
        <v>2</v>
      </c>
      <c r="G6" s="596">
        <f t="shared" ref="G6:G17" si="0">ROUND(+C6*E6*F6,2)</f>
        <v>100000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100000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664</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100000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665</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3"/>
      <c r="E40" s="593"/>
      <c r="F40" s="594" t="s">
        <v>666</v>
      </c>
      <c r="G40" s="125">
        <f>+G32+G38</f>
        <v>100000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42"/>
  <sheetViews>
    <sheetView workbookViewId="0">
      <selection activeCell="E7" sqref="E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667</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150000</v>
      </c>
      <c r="F6" s="605">
        <v>2</v>
      </c>
      <c r="G6" s="596">
        <f t="shared" ref="G6:G17" si="0">ROUND(+C6*E6*F6,2)</f>
        <v>300000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300000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668</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300000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669</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3"/>
      <c r="E40" s="593"/>
      <c r="F40" s="594" t="s">
        <v>670</v>
      </c>
      <c r="G40" s="125">
        <f>+G32+G38</f>
        <v>300000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42"/>
  <sheetViews>
    <sheetView workbookViewId="0">
      <selection activeCell="E7" sqref="E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671</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300000</v>
      </c>
      <c r="F6" s="605">
        <v>2</v>
      </c>
      <c r="G6" s="596">
        <f t="shared" ref="G6:G17" si="0">ROUND(+C6*E6*F6,2)</f>
        <v>600000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600000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672</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600000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673</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3"/>
      <c r="E40" s="593"/>
      <c r="F40" s="594" t="s">
        <v>674</v>
      </c>
      <c r="G40" s="125">
        <f>+G32+G38</f>
        <v>600000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I42"/>
  <sheetViews>
    <sheetView workbookViewId="0">
      <selection activeCell="A7" sqref="A7:B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675</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300000</v>
      </c>
      <c r="F6" s="605">
        <v>2</v>
      </c>
      <c r="G6" s="596">
        <f t="shared" ref="G6:G17" si="0">ROUND(+C6*E6*F6,2)</f>
        <v>600000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600000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676</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600000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677</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4"/>
      <c r="F40" s="594" t="s">
        <v>678</v>
      </c>
      <c r="G40" s="125">
        <f>+G32+G38</f>
        <v>600000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X43"/>
  <sheetViews>
    <sheetView topLeftCell="A7" workbookViewId="0">
      <selection activeCell="C12" sqref="C12"/>
    </sheetView>
  </sheetViews>
  <sheetFormatPr defaultRowHeight="12.75" x14ac:dyDescent="0.2"/>
  <cols>
    <col min="1" max="1" width="2.7109375" style="5" customWidth="1"/>
    <col min="2" max="2" width="4.140625" style="5" customWidth="1"/>
    <col min="3" max="3" width="3.7109375" style="5" customWidth="1"/>
    <col min="4" max="4" width="4" style="5" customWidth="1"/>
    <col min="5" max="5" width="15.42578125" style="5" customWidth="1"/>
    <col min="6" max="6" width="14.7109375" style="5" customWidth="1"/>
    <col min="7" max="10" width="16.7109375" style="5" customWidth="1"/>
    <col min="11" max="11" width="17.85546875" style="5" customWidth="1"/>
    <col min="12" max="12" width="2.28515625" style="5" customWidth="1"/>
    <col min="13" max="13" width="2.42578125" style="5" customWidth="1"/>
    <col min="14" max="14" width="9.140625" style="5"/>
    <col min="15" max="15" width="21.42578125" style="5" customWidth="1"/>
    <col min="16" max="16384" width="9.140625" style="5"/>
  </cols>
  <sheetData>
    <row r="1" spans="2:24" ht="15" customHeight="1" x14ac:dyDescent="0.25">
      <c r="B1" s="668" t="s">
        <v>226</v>
      </c>
      <c r="C1" s="668"/>
      <c r="D1" s="668"/>
      <c r="E1" s="668"/>
      <c r="F1" s="668"/>
      <c r="G1" s="668"/>
      <c r="H1" s="668"/>
    </row>
    <row r="2" spans="2:24" ht="13.5" customHeight="1" x14ac:dyDescent="0.2">
      <c r="B2" s="9"/>
      <c r="C2" s="669" t="s">
        <v>227</v>
      </c>
      <c r="D2" s="669"/>
      <c r="E2" s="669"/>
      <c r="F2" s="669"/>
      <c r="G2" s="669"/>
      <c r="H2" s="669"/>
      <c r="I2" s="669"/>
      <c r="J2" s="669"/>
      <c r="K2" s="669"/>
    </row>
    <row r="3" spans="2:24" ht="6.75" customHeight="1" x14ac:dyDescent="0.2">
      <c r="B3" s="9"/>
      <c r="C3" s="9"/>
      <c r="D3" s="9"/>
      <c r="E3" s="9"/>
      <c r="F3" s="9"/>
      <c r="G3" s="9"/>
      <c r="H3" s="9"/>
      <c r="I3" s="9"/>
      <c r="J3" s="9"/>
      <c r="K3" s="9"/>
    </row>
    <row r="4" spans="2:24" ht="45.75" customHeight="1" x14ac:dyDescent="0.2">
      <c r="B4" s="14" t="s">
        <v>228</v>
      </c>
      <c r="C4" s="15"/>
      <c r="D4" s="15"/>
      <c r="E4" s="670" t="s">
        <v>229</v>
      </c>
      <c r="F4" s="670"/>
      <c r="G4" s="670"/>
      <c r="H4" s="670"/>
      <c r="I4" s="670"/>
      <c r="J4" s="670"/>
      <c r="K4" s="671"/>
      <c r="L4" s="6"/>
    </row>
    <row r="5" spans="2:24" ht="15" customHeight="1" x14ac:dyDescent="0.2">
      <c r="B5" s="16"/>
      <c r="C5" s="17"/>
      <c r="D5" s="17"/>
      <c r="E5" s="672" t="s">
        <v>230</v>
      </c>
      <c r="F5" s="672"/>
      <c r="G5" s="672"/>
      <c r="H5" s="672"/>
      <c r="I5" s="672"/>
      <c r="J5" s="672"/>
      <c r="K5" s="673"/>
      <c r="L5" s="6"/>
      <c r="N5" s="6"/>
      <c r="O5" s="6"/>
      <c r="P5" s="6"/>
      <c r="Q5" s="6"/>
      <c r="R5" s="6"/>
      <c r="S5" s="6"/>
      <c r="T5" s="6"/>
      <c r="U5" s="6"/>
      <c r="V5" s="6"/>
      <c r="W5" s="6"/>
      <c r="X5" s="6"/>
    </row>
    <row r="6" spans="2:24" ht="6.75" customHeight="1" x14ac:dyDescent="0.2">
      <c r="B6" s="18"/>
      <c r="C6" s="19"/>
      <c r="D6" s="19"/>
      <c r="E6" s="19"/>
      <c r="F6" s="19"/>
      <c r="G6" s="19"/>
      <c r="H6" s="19"/>
      <c r="I6" s="19"/>
      <c r="J6" s="19"/>
      <c r="K6" s="19"/>
      <c r="L6" s="6"/>
      <c r="N6" s="6"/>
      <c r="O6" s="6"/>
      <c r="P6" s="6"/>
      <c r="Q6" s="6"/>
      <c r="R6" s="6"/>
      <c r="S6" s="6"/>
      <c r="T6" s="6"/>
      <c r="U6" s="6"/>
      <c r="V6" s="6"/>
      <c r="W6" s="6"/>
      <c r="X6" s="6"/>
    </row>
    <row r="7" spans="2:24" ht="28.5" customHeight="1" x14ac:dyDescent="0.2">
      <c r="B7" s="674" t="s">
        <v>253</v>
      </c>
      <c r="C7" s="674"/>
      <c r="D7" s="674"/>
      <c r="E7" s="674"/>
      <c r="F7" s="674"/>
      <c r="G7" s="674"/>
      <c r="H7" s="674"/>
      <c r="I7" s="674"/>
      <c r="J7" s="674"/>
      <c r="K7" s="674"/>
      <c r="L7" s="6"/>
      <c r="N7" s="6"/>
      <c r="O7" s="667"/>
      <c r="P7" s="667"/>
      <c r="Q7" s="667"/>
      <c r="R7" s="667"/>
      <c r="S7" s="667"/>
      <c r="T7" s="667"/>
      <c r="U7" s="667"/>
      <c r="V7" s="667"/>
      <c r="W7" s="667"/>
      <c r="X7" s="667"/>
    </row>
    <row r="8" spans="2:24" ht="18" customHeight="1" x14ac:dyDescent="0.2">
      <c r="B8" s="9"/>
      <c r="C8" s="20" t="s">
        <v>231</v>
      </c>
      <c r="D8" s="674" t="s">
        <v>232</v>
      </c>
      <c r="E8" s="674"/>
      <c r="F8" s="674"/>
      <c r="G8" s="674"/>
      <c r="H8" s="674"/>
      <c r="I8" s="674"/>
      <c r="J8" s="674"/>
      <c r="K8" s="674"/>
      <c r="L8" s="6"/>
      <c r="N8" s="8"/>
      <c r="O8" s="676"/>
      <c r="P8" s="676"/>
      <c r="Q8" s="676"/>
      <c r="R8" s="676"/>
      <c r="S8" s="676"/>
      <c r="T8" s="676"/>
      <c r="U8" s="676"/>
      <c r="V8" s="676"/>
      <c r="W8" s="676"/>
      <c r="X8" s="676"/>
    </row>
    <row r="9" spans="2:24" ht="17.25" customHeight="1" x14ac:dyDescent="0.2">
      <c r="B9" s="9"/>
      <c r="C9" s="20" t="s">
        <v>233</v>
      </c>
      <c r="D9" s="674" t="s">
        <v>234</v>
      </c>
      <c r="E9" s="674"/>
      <c r="F9" s="674"/>
      <c r="G9" s="674"/>
      <c r="H9" s="674"/>
      <c r="I9" s="674"/>
      <c r="J9" s="674"/>
      <c r="K9" s="674"/>
      <c r="L9" s="6"/>
      <c r="N9" s="10"/>
      <c r="O9" s="677"/>
      <c r="P9" s="677"/>
      <c r="Q9" s="677"/>
      <c r="R9" s="677"/>
      <c r="S9" s="677"/>
      <c r="T9" s="677"/>
      <c r="U9" s="677"/>
      <c r="V9" s="677"/>
      <c r="W9" s="677"/>
      <c r="X9" s="677"/>
    </row>
    <row r="10" spans="2:24" ht="14.25" customHeight="1" x14ac:dyDescent="0.2">
      <c r="B10" s="19"/>
      <c r="C10" s="20" t="s">
        <v>235</v>
      </c>
      <c r="D10" s="678" t="s">
        <v>254</v>
      </c>
      <c r="E10" s="678"/>
      <c r="F10" s="678"/>
      <c r="G10" s="678"/>
      <c r="H10" s="678"/>
      <c r="I10" s="678"/>
      <c r="J10" s="678"/>
      <c r="K10" s="678"/>
      <c r="L10" s="6"/>
      <c r="N10" s="675"/>
      <c r="O10" s="675"/>
      <c r="P10" s="675"/>
      <c r="Q10" s="675"/>
      <c r="R10" s="675"/>
      <c r="S10" s="675"/>
      <c r="T10" s="6"/>
      <c r="U10" s="6"/>
      <c r="V10" s="6"/>
      <c r="W10" s="6"/>
      <c r="X10" s="6"/>
    </row>
    <row r="11" spans="2:24" ht="8.25" customHeight="1" x14ac:dyDescent="0.2">
      <c r="B11" s="19"/>
      <c r="C11" s="21"/>
      <c r="D11" s="21"/>
      <c r="E11" s="21"/>
      <c r="F11" s="21"/>
      <c r="G11" s="21"/>
      <c r="H11" s="21"/>
      <c r="I11" s="21"/>
      <c r="J11" s="21"/>
      <c r="K11" s="19"/>
      <c r="L11" s="6"/>
      <c r="N11" s="4"/>
      <c r="O11" s="4"/>
      <c r="P11" s="4"/>
      <c r="Q11" s="4"/>
      <c r="R11" s="4"/>
      <c r="S11" s="4"/>
    </row>
    <row r="12" spans="2:24" ht="42" customHeight="1" x14ac:dyDescent="0.2">
      <c r="B12" s="22" t="s">
        <v>236</v>
      </c>
      <c r="C12" s="15"/>
      <c r="D12" s="15"/>
      <c r="E12" s="670" t="s">
        <v>237</v>
      </c>
      <c r="F12" s="670"/>
      <c r="G12" s="670"/>
      <c r="H12" s="670"/>
      <c r="I12" s="670"/>
      <c r="J12" s="670"/>
      <c r="K12" s="671"/>
      <c r="L12" s="6"/>
    </row>
    <row r="13" spans="2:24" ht="13.5" customHeight="1" x14ac:dyDescent="0.2">
      <c r="B13" s="23"/>
      <c r="C13" s="24"/>
      <c r="D13" s="19"/>
      <c r="E13" s="679" t="s">
        <v>238</v>
      </c>
      <c r="F13" s="679"/>
      <c r="G13" s="679"/>
      <c r="H13" s="679"/>
      <c r="I13" s="679"/>
      <c r="J13" s="679"/>
      <c r="K13" s="680"/>
      <c r="L13" s="6"/>
    </row>
    <row r="14" spans="2:24" ht="48.75" customHeight="1" x14ac:dyDescent="0.2">
      <c r="B14" s="25" t="s">
        <v>239</v>
      </c>
      <c r="C14" s="19"/>
      <c r="D14" s="19"/>
      <c r="E14" s="681" t="s">
        <v>255</v>
      </c>
      <c r="F14" s="681"/>
      <c r="G14" s="681"/>
      <c r="H14" s="681"/>
      <c r="I14" s="681"/>
      <c r="J14" s="681"/>
      <c r="K14" s="682"/>
      <c r="L14" s="6"/>
    </row>
    <row r="15" spans="2:24" ht="18" customHeight="1" x14ac:dyDescent="0.2">
      <c r="B15" s="26"/>
      <c r="C15" s="17"/>
      <c r="D15" s="17"/>
      <c r="E15" s="672" t="s">
        <v>240</v>
      </c>
      <c r="F15" s="683"/>
      <c r="G15" s="683"/>
      <c r="H15" s="683"/>
      <c r="I15" s="683"/>
      <c r="J15" s="683"/>
      <c r="K15" s="684"/>
      <c r="L15" s="6"/>
      <c r="O15" s="675"/>
      <c r="P15" s="675"/>
      <c r="Q15" s="675"/>
      <c r="R15" s="675"/>
      <c r="S15" s="675"/>
      <c r="T15" s="675"/>
    </row>
    <row r="16" spans="2:24" ht="5.25" customHeight="1" x14ac:dyDescent="0.2">
      <c r="B16" s="9"/>
      <c r="C16" s="19"/>
      <c r="D16" s="19"/>
      <c r="E16" s="19"/>
      <c r="F16" s="19"/>
      <c r="G16" s="19"/>
      <c r="H16" s="19"/>
      <c r="I16" s="19"/>
      <c r="J16" s="19"/>
      <c r="K16" s="19"/>
      <c r="L16" s="6"/>
    </row>
    <row r="17" spans="2:19" ht="37.5" customHeight="1" x14ac:dyDescent="0.2">
      <c r="B17" s="22" t="s">
        <v>241</v>
      </c>
      <c r="C17" s="15"/>
      <c r="D17" s="15"/>
      <c r="E17" s="670" t="s">
        <v>242</v>
      </c>
      <c r="F17" s="670"/>
      <c r="G17" s="670"/>
      <c r="H17" s="670"/>
      <c r="I17" s="670"/>
      <c r="J17" s="670"/>
      <c r="K17" s="671"/>
      <c r="L17" s="6"/>
    </row>
    <row r="18" spans="2:19" ht="27" customHeight="1" x14ac:dyDescent="0.2">
      <c r="B18" s="26"/>
      <c r="C18" s="17"/>
      <c r="D18" s="17"/>
      <c r="E18" s="672" t="s">
        <v>243</v>
      </c>
      <c r="F18" s="672"/>
      <c r="G18" s="672"/>
      <c r="H18" s="672"/>
      <c r="I18" s="672"/>
      <c r="J18" s="672"/>
      <c r="K18" s="673"/>
    </row>
    <row r="19" spans="2:19" ht="6" customHeight="1" x14ac:dyDescent="0.2">
      <c r="B19" s="9"/>
      <c r="C19" s="9"/>
      <c r="D19" s="9"/>
      <c r="E19" s="9"/>
      <c r="F19" s="9"/>
      <c r="G19" s="9"/>
      <c r="H19" s="9"/>
      <c r="I19" s="9"/>
      <c r="J19" s="9"/>
      <c r="K19" s="9"/>
    </row>
    <row r="20" spans="2:19" x14ac:dyDescent="0.2">
      <c r="B20" s="685" t="s">
        <v>244</v>
      </c>
      <c r="C20" s="688"/>
      <c r="D20" s="15"/>
      <c r="E20" s="27" t="s">
        <v>245</v>
      </c>
      <c r="F20" s="15"/>
      <c r="G20" s="15"/>
      <c r="H20" s="15"/>
      <c r="I20" s="15"/>
      <c r="J20" s="15"/>
      <c r="K20" s="28"/>
    </row>
    <row r="21" spans="2:19" ht="15" customHeight="1" x14ac:dyDescent="0.2">
      <c r="B21" s="686"/>
      <c r="C21" s="689"/>
      <c r="D21" s="19"/>
      <c r="E21" s="29" t="s">
        <v>246</v>
      </c>
      <c r="F21" s="691" t="s">
        <v>247</v>
      </c>
      <c r="G21" s="691"/>
      <c r="H21" s="691"/>
      <c r="I21" s="691"/>
      <c r="J21" s="691"/>
      <c r="K21" s="692"/>
    </row>
    <row r="22" spans="2:19" ht="14.25" customHeight="1" x14ac:dyDescent="0.2">
      <c r="B22" s="686"/>
      <c r="C22" s="689"/>
      <c r="D22" s="19"/>
      <c r="E22" s="29" t="s">
        <v>246</v>
      </c>
      <c r="F22" s="693" t="s">
        <v>256</v>
      </c>
      <c r="G22" s="693"/>
      <c r="H22" s="693"/>
      <c r="I22" s="693"/>
      <c r="J22" s="693"/>
      <c r="K22" s="694"/>
    </row>
    <row r="23" spans="2:19" ht="12.75" customHeight="1" x14ac:dyDescent="0.2">
      <c r="B23" s="687"/>
      <c r="C23" s="690"/>
      <c r="D23" s="17"/>
      <c r="E23" s="13" t="s">
        <v>248</v>
      </c>
      <c r="F23" s="30"/>
      <c r="G23" s="30"/>
      <c r="H23" s="17"/>
      <c r="I23" s="17"/>
      <c r="J23" s="17"/>
      <c r="K23" s="31"/>
    </row>
    <row r="24" spans="2:19" ht="12.75" customHeight="1" x14ac:dyDescent="0.2">
      <c r="B24" s="29"/>
      <c r="C24" s="33"/>
      <c r="D24" s="19"/>
      <c r="E24" s="12"/>
      <c r="F24" s="24"/>
      <c r="G24" s="24"/>
      <c r="H24" s="19"/>
      <c r="I24" s="19"/>
      <c r="J24" s="19"/>
      <c r="K24" s="19"/>
    </row>
    <row r="25" spans="2:19" ht="27" customHeight="1" x14ac:dyDescent="0.2">
      <c r="B25" s="34" t="s">
        <v>249</v>
      </c>
      <c r="C25" s="35"/>
      <c r="D25" s="36"/>
      <c r="E25" s="695" t="s">
        <v>257</v>
      </c>
      <c r="F25" s="695"/>
      <c r="G25" s="695"/>
      <c r="H25" s="695"/>
      <c r="I25" s="695"/>
      <c r="J25" s="695"/>
      <c r="K25" s="696"/>
    </row>
    <row r="26" spans="2:19" ht="33" customHeight="1" thickBot="1" x14ac:dyDescent="0.25">
      <c r="B26" s="9"/>
      <c r="C26" s="9"/>
      <c r="D26" s="9"/>
      <c r="E26" s="9"/>
      <c r="F26" s="9"/>
      <c r="G26" s="9"/>
      <c r="H26" s="9"/>
      <c r="I26" s="9"/>
      <c r="J26" s="9"/>
      <c r="K26" s="9"/>
    </row>
    <row r="27" spans="2:19" ht="13.5" thickTop="1" x14ac:dyDescent="0.2">
      <c r="B27" s="697" t="s">
        <v>250</v>
      </c>
      <c r="C27" s="697"/>
      <c r="D27" s="697"/>
      <c r="E27" s="697"/>
      <c r="F27" s="698"/>
      <c r="G27" s="699" t="s">
        <v>251</v>
      </c>
      <c r="H27" s="700"/>
      <c r="I27" s="700"/>
      <c r="J27" s="700"/>
      <c r="K27" s="701"/>
    </row>
    <row r="28" spans="2:19" x14ac:dyDescent="0.2">
      <c r="B28" s="697"/>
      <c r="C28" s="697"/>
      <c r="D28" s="697"/>
      <c r="E28" s="697"/>
      <c r="F28" s="698"/>
      <c r="G28" s="702" t="s">
        <v>258</v>
      </c>
      <c r="H28" s="681"/>
      <c r="I28" s="681"/>
      <c r="J28" s="681"/>
      <c r="K28" s="703"/>
    </row>
    <row r="29" spans="2:19" ht="17.25" customHeight="1" thickBot="1" x14ac:dyDescent="0.25">
      <c r="B29" s="697"/>
      <c r="C29" s="697"/>
      <c r="D29" s="697"/>
      <c r="E29" s="697"/>
      <c r="F29" s="698"/>
      <c r="G29" s="704" t="s">
        <v>252</v>
      </c>
      <c r="H29" s="705"/>
      <c r="I29" s="705"/>
      <c r="J29" s="705"/>
      <c r="K29" s="706"/>
    </row>
    <row r="30" spans="2:19" ht="13.5" thickTop="1" x14ac:dyDescent="0.2">
      <c r="B30" s="9"/>
      <c r="C30" s="9"/>
      <c r="D30" s="9"/>
      <c r="E30" s="9"/>
      <c r="F30" s="9"/>
      <c r="G30" s="9"/>
      <c r="H30" s="9"/>
      <c r="I30" s="9"/>
      <c r="J30" s="9"/>
      <c r="K30" s="9"/>
    </row>
    <row r="31" spans="2:19" x14ac:dyDescent="0.2">
      <c r="B31" s="9"/>
      <c r="C31" s="9"/>
      <c r="D31" s="9"/>
      <c r="E31" s="9"/>
      <c r="F31" s="9"/>
      <c r="G31" s="9"/>
      <c r="H31" s="9"/>
      <c r="I31" s="9"/>
      <c r="J31" s="9"/>
      <c r="K31" s="9"/>
    </row>
    <row r="32" spans="2:19" x14ac:dyDescent="0.2">
      <c r="O32" s="6"/>
      <c r="P32" s="6"/>
      <c r="Q32" s="6"/>
      <c r="R32" s="6"/>
      <c r="S32" s="6"/>
    </row>
    <row r="33" spans="15:19" x14ac:dyDescent="0.2">
      <c r="O33" s="6"/>
      <c r="P33" s="6"/>
      <c r="Q33" s="6"/>
      <c r="R33" s="6"/>
      <c r="S33" s="6"/>
    </row>
    <row r="34" spans="15:19" x14ac:dyDescent="0.2">
      <c r="O34" s="6"/>
      <c r="P34" s="6"/>
      <c r="Q34" s="6"/>
      <c r="R34" s="6"/>
      <c r="S34" s="6"/>
    </row>
    <row r="35" spans="15:19" ht="13.5" customHeight="1" x14ac:dyDescent="0.2">
      <c r="O35" s="6"/>
      <c r="P35" s="6"/>
      <c r="Q35" s="6"/>
      <c r="R35" s="6"/>
      <c r="S35" s="6"/>
    </row>
    <row r="36" spans="15:19" ht="16.5" customHeight="1" x14ac:dyDescent="0.2">
      <c r="O36" s="6"/>
      <c r="P36" s="6"/>
      <c r="Q36" s="6"/>
      <c r="R36" s="6"/>
      <c r="S36" s="6"/>
    </row>
    <row r="37" spans="15:19" x14ac:dyDescent="0.2">
      <c r="O37" s="667"/>
      <c r="P37" s="667"/>
      <c r="Q37" s="667"/>
      <c r="R37" s="667"/>
      <c r="S37" s="667"/>
    </row>
    <row r="38" spans="15:19" x14ac:dyDescent="0.2">
      <c r="O38" s="667"/>
      <c r="P38" s="667"/>
      <c r="Q38" s="667"/>
      <c r="R38" s="667"/>
      <c r="S38" s="667"/>
    </row>
    <row r="39" spans="15:19" x14ac:dyDescent="0.2">
      <c r="O39" s="667"/>
      <c r="P39" s="667"/>
      <c r="Q39" s="667"/>
      <c r="R39" s="667"/>
      <c r="S39" s="667"/>
    </row>
    <row r="40" spans="15:19" x14ac:dyDescent="0.2">
      <c r="O40" s="6"/>
      <c r="P40" s="6"/>
      <c r="Q40" s="6"/>
      <c r="R40" s="6"/>
      <c r="S40" s="6"/>
    </row>
    <row r="41" spans="15:19" x14ac:dyDescent="0.2">
      <c r="O41" s="6"/>
      <c r="P41" s="6"/>
      <c r="Q41" s="6"/>
      <c r="R41" s="6"/>
      <c r="S41" s="6"/>
    </row>
    <row r="42" spans="15:19" x14ac:dyDescent="0.2">
      <c r="O42" s="6"/>
      <c r="P42" s="6"/>
      <c r="Q42" s="6"/>
      <c r="R42" s="6"/>
      <c r="S42" s="6"/>
    </row>
    <row r="43" spans="15:19" x14ac:dyDescent="0.2">
      <c r="O43" s="6"/>
      <c r="P43" s="6"/>
      <c r="Q43" s="6"/>
      <c r="R43" s="6"/>
      <c r="S43" s="6"/>
    </row>
  </sheetData>
  <mergeCells count="31">
    <mergeCell ref="E25:K25"/>
    <mergeCell ref="O39:S39"/>
    <mergeCell ref="B27:F29"/>
    <mergeCell ref="G27:K27"/>
    <mergeCell ref="G28:K28"/>
    <mergeCell ref="G29:K29"/>
    <mergeCell ref="O37:S37"/>
    <mergeCell ref="O38:S38"/>
    <mergeCell ref="E18:K18"/>
    <mergeCell ref="B20:B23"/>
    <mergeCell ref="C20:C23"/>
    <mergeCell ref="F21:K21"/>
    <mergeCell ref="F22:K22"/>
    <mergeCell ref="O15:T15"/>
    <mergeCell ref="E17:K17"/>
    <mergeCell ref="D8:K8"/>
    <mergeCell ref="O8:X8"/>
    <mergeCell ref="D9:K9"/>
    <mergeCell ref="O9:X9"/>
    <mergeCell ref="D10:K10"/>
    <mergeCell ref="N10:S10"/>
    <mergeCell ref="E12:K12"/>
    <mergeCell ref="E13:K13"/>
    <mergeCell ref="E14:K14"/>
    <mergeCell ref="E15:K15"/>
    <mergeCell ref="O7:X7"/>
    <mergeCell ref="B1:H1"/>
    <mergeCell ref="C2:K2"/>
    <mergeCell ref="E4:K4"/>
    <mergeCell ref="E5:K5"/>
    <mergeCell ref="B7:K7"/>
  </mergeCells>
  <pageMargins left="0.7" right="0.7" top="0.75" bottom="0.75" header="0.3" footer="0.3"/>
  <pageSetup scale="93"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42"/>
  <sheetViews>
    <sheetView workbookViewId="0">
      <selection activeCell="A7" sqref="A7:B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679</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60"/>
      <c r="B6" s="860"/>
      <c r="C6" s="605">
        <v>1</v>
      </c>
      <c r="D6" s="605"/>
      <c r="E6" s="605">
        <v>50000</v>
      </c>
      <c r="F6" s="605">
        <v>2</v>
      </c>
      <c r="G6" s="596">
        <f t="shared" ref="G6:G17" si="0">ROUND(+C6*E6*F6,2)</f>
        <v>100000</v>
      </c>
      <c r="I6" s="111"/>
    </row>
    <row r="7" spans="1:9" x14ac:dyDescent="0.25">
      <c r="A7" s="857"/>
      <c r="B7" s="857"/>
      <c r="C7" s="605"/>
      <c r="D7" s="605"/>
      <c r="E7" s="605"/>
      <c r="F7" s="605"/>
      <c r="G7" s="596">
        <f t="shared" si="0"/>
        <v>0</v>
      </c>
      <c r="I7" s="111"/>
    </row>
    <row r="8" spans="1:9" x14ac:dyDescent="0.25">
      <c r="A8" s="857"/>
      <c r="B8" s="857"/>
      <c r="C8" s="605"/>
      <c r="D8" s="605"/>
      <c r="E8" s="605"/>
      <c r="F8" s="605"/>
      <c r="G8" s="596">
        <f t="shared" si="0"/>
        <v>0</v>
      </c>
      <c r="I8" s="111"/>
    </row>
    <row r="9" spans="1:9" x14ac:dyDescent="0.25">
      <c r="A9" s="857"/>
      <c r="B9" s="857"/>
      <c r="C9" s="605"/>
      <c r="D9" s="605"/>
      <c r="E9" s="605"/>
      <c r="F9" s="605"/>
      <c r="G9" s="596">
        <f t="shared" si="0"/>
        <v>0</v>
      </c>
      <c r="I9" s="111"/>
    </row>
    <row r="10" spans="1:9" x14ac:dyDescent="0.25">
      <c r="A10" s="857"/>
      <c r="B10" s="857"/>
      <c r="C10" s="605"/>
      <c r="D10" s="605"/>
      <c r="E10" s="605"/>
      <c r="F10" s="605"/>
      <c r="G10" s="596">
        <f t="shared" si="0"/>
        <v>0</v>
      </c>
      <c r="I10" s="111"/>
    </row>
    <row r="11" spans="1:9" x14ac:dyDescent="0.25">
      <c r="A11" s="857"/>
      <c r="B11" s="857"/>
      <c r="C11" s="605"/>
      <c r="D11" s="605"/>
      <c r="E11" s="605"/>
      <c r="F11" s="605"/>
      <c r="G11" s="596">
        <f t="shared" si="0"/>
        <v>0</v>
      </c>
      <c r="I11" s="111"/>
    </row>
    <row r="12" spans="1:9" x14ac:dyDescent="0.25">
      <c r="A12" s="857"/>
      <c r="B12" s="857"/>
      <c r="C12" s="605"/>
      <c r="D12" s="605"/>
      <c r="E12" s="605"/>
      <c r="F12" s="605"/>
      <c r="G12" s="596">
        <f t="shared" si="0"/>
        <v>0</v>
      </c>
      <c r="I12" s="111"/>
    </row>
    <row r="13" spans="1:9" x14ac:dyDescent="0.25">
      <c r="A13" s="857"/>
      <c r="B13" s="857"/>
      <c r="C13" s="605"/>
      <c r="D13" s="605"/>
      <c r="E13" s="605"/>
      <c r="F13" s="605"/>
      <c r="G13" s="596">
        <f t="shared" si="0"/>
        <v>0</v>
      </c>
      <c r="I13" s="111"/>
    </row>
    <row r="14" spans="1:9" x14ac:dyDescent="0.25">
      <c r="A14" s="857"/>
      <c r="B14" s="857"/>
      <c r="C14" s="605"/>
      <c r="D14" s="605"/>
      <c r="E14" s="605"/>
      <c r="F14" s="605"/>
      <c r="G14" s="596">
        <f t="shared" si="0"/>
        <v>0</v>
      </c>
      <c r="I14" s="111"/>
    </row>
    <row r="15" spans="1:9" x14ac:dyDescent="0.25">
      <c r="A15" s="857"/>
      <c r="B15" s="857"/>
      <c r="C15" s="605"/>
      <c r="D15" s="605"/>
      <c r="E15" s="605"/>
      <c r="F15" s="605"/>
      <c r="G15" s="596">
        <f t="shared" si="0"/>
        <v>0</v>
      </c>
      <c r="I15" s="111"/>
    </row>
    <row r="16" spans="1:9" x14ac:dyDescent="0.25">
      <c r="A16" s="857"/>
      <c r="B16" s="857"/>
      <c r="C16" s="605"/>
      <c r="D16" s="605"/>
      <c r="E16" s="605"/>
      <c r="F16" s="605"/>
      <c r="G16" s="596">
        <f t="shared" si="0"/>
        <v>0</v>
      </c>
      <c r="I16" s="111"/>
    </row>
    <row r="17" spans="1:9" x14ac:dyDescent="0.25">
      <c r="A17" s="857"/>
      <c r="B17" s="857"/>
      <c r="C17" s="605"/>
      <c r="D17" s="605"/>
      <c r="E17" s="605"/>
      <c r="F17" s="605"/>
      <c r="G17" s="596">
        <f t="shared" si="0"/>
        <v>0</v>
      </c>
      <c r="I17" s="111"/>
    </row>
    <row r="18" spans="1:9" s="93" customFormat="1" x14ac:dyDescent="0.25">
      <c r="A18" s="857"/>
      <c r="B18" s="857"/>
      <c r="C18" s="94"/>
      <c r="D18" s="94"/>
      <c r="E18" s="94"/>
      <c r="F18" s="94"/>
      <c r="G18" s="596">
        <f>ROUND(+C18*E18*F18,2)</f>
        <v>0</v>
      </c>
      <c r="I18" s="1"/>
    </row>
    <row r="19" spans="1:9" s="93" customFormat="1" x14ac:dyDescent="0.25">
      <c r="A19" s="819"/>
      <c r="B19" s="819"/>
      <c r="C19" s="96"/>
      <c r="D19" s="96"/>
      <c r="E19" s="334"/>
      <c r="F19" s="96"/>
      <c r="G19" s="596">
        <f>ROUND(+C19*E19*F19,2)</f>
        <v>0</v>
      </c>
      <c r="I19" s="1"/>
    </row>
    <row r="20" spans="1:9" s="93" customFormat="1" x14ac:dyDescent="0.25">
      <c r="A20" s="819"/>
      <c r="B20" s="819"/>
      <c r="C20" s="96"/>
      <c r="D20" s="96"/>
      <c r="E20" s="334"/>
      <c r="F20" s="96"/>
      <c r="G20" s="596">
        <f>ROUND(+C20*E20*F20,2)</f>
        <v>0</v>
      </c>
      <c r="I20" s="1"/>
    </row>
    <row r="21" spans="1:9" s="93" customFormat="1" ht="16.5" x14ac:dyDescent="0.35">
      <c r="A21" s="819"/>
      <c r="B21" s="819"/>
      <c r="C21" s="96"/>
      <c r="D21" s="96"/>
      <c r="E21" s="334"/>
      <c r="F21" s="96"/>
      <c r="G21" s="597">
        <f>ROUND(+C21*E21*F21,2)</f>
        <v>0</v>
      </c>
      <c r="I21" s="1"/>
    </row>
    <row r="22" spans="1:9" s="93" customFormat="1" x14ac:dyDescent="0.25">
      <c r="A22" s="865"/>
      <c r="B22" s="865"/>
      <c r="C22" s="412"/>
      <c r="D22" s="412"/>
      <c r="E22" s="598"/>
      <c r="F22" s="639" t="s">
        <v>457</v>
      </c>
      <c r="G22" s="600">
        <f>ROUND(SUM(G6:G21),2)</f>
        <v>100000</v>
      </c>
      <c r="I22" s="111" t="s">
        <v>639</v>
      </c>
    </row>
    <row r="23" spans="1:9" s="93" customFormat="1" x14ac:dyDescent="0.25">
      <c r="A23" s="816"/>
      <c r="B23" s="816"/>
      <c r="C23" s="412"/>
      <c r="D23" s="412"/>
      <c r="E23" s="598"/>
      <c r="F23" s="412"/>
      <c r="G23" s="601"/>
    </row>
    <row r="24" spans="1:9" s="93" customFormat="1" ht="16.5" x14ac:dyDescent="0.35">
      <c r="A24" s="819"/>
      <c r="B24" s="819"/>
      <c r="C24" s="96"/>
      <c r="D24" s="96"/>
      <c r="E24" s="334"/>
      <c r="F24" s="96"/>
      <c r="G24" s="597">
        <f>ROUND(+C24*E24*F24,2)</f>
        <v>0</v>
      </c>
    </row>
    <row r="25" spans="1:9" s="93" customFormat="1" x14ac:dyDescent="0.25">
      <c r="A25" s="865"/>
      <c r="B25" s="865"/>
      <c r="C25" s="412"/>
      <c r="D25" s="412"/>
      <c r="E25" s="636"/>
      <c r="F25" s="640" t="s">
        <v>584</v>
      </c>
      <c r="G25" s="125">
        <f>ROUND(G24,2)</f>
        <v>0</v>
      </c>
      <c r="I25" s="111" t="s">
        <v>640</v>
      </c>
    </row>
    <row r="26" spans="1:9" s="93" customFormat="1" x14ac:dyDescent="0.25">
      <c r="A26" s="866"/>
      <c r="B26" s="866"/>
      <c r="C26" s="412"/>
      <c r="D26" s="412"/>
      <c r="E26" s="598"/>
      <c r="F26" s="412"/>
      <c r="G26" s="601"/>
    </row>
    <row r="27" spans="1:9" s="93" customFormat="1" x14ac:dyDescent="0.25">
      <c r="A27" s="569" t="s">
        <v>680</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100000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681</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4"/>
      <c r="F40" s="594" t="s">
        <v>682</v>
      </c>
      <c r="G40" s="125">
        <f>+G32+G38</f>
        <v>100000</v>
      </c>
      <c r="I40" s="126" t="s">
        <v>646</v>
      </c>
    </row>
    <row r="42" spans="1:9" x14ac:dyDescent="0.25">
      <c r="E42" s="337"/>
    </row>
  </sheetData>
  <sheetProtection password="DBAD" sheet="1" objects="1" scenarios="1" insertRows="0"/>
  <mergeCells count="28">
    <mergeCell ref="A21:B21"/>
    <mergeCell ref="A22:B22"/>
    <mergeCell ref="A1:F1"/>
    <mergeCell ref="A2:G2"/>
    <mergeCell ref="A4:B5"/>
    <mergeCell ref="C4:F4"/>
    <mergeCell ref="G4:G5"/>
    <mergeCell ref="A16:B16"/>
    <mergeCell ref="A17:B17"/>
    <mergeCell ref="A18:B18"/>
    <mergeCell ref="A19:B19"/>
    <mergeCell ref="A20:B20"/>
    <mergeCell ref="A11:B11"/>
    <mergeCell ref="A12:B12"/>
    <mergeCell ref="A13:B13"/>
    <mergeCell ref="A14:B14"/>
    <mergeCell ref="A15:B15"/>
    <mergeCell ref="A6:B6"/>
    <mergeCell ref="A7:B7"/>
    <mergeCell ref="A8:B8"/>
    <mergeCell ref="A9:B9"/>
    <mergeCell ref="A10:B10"/>
    <mergeCell ref="A28:G31"/>
    <mergeCell ref="A36:G37"/>
    <mergeCell ref="A23:B23"/>
    <mergeCell ref="A24:B24"/>
    <mergeCell ref="A25:B25"/>
    <mergeCell ref="A26:B26"/>
  </mergeCells>
  <pageMargins left="0.7" right="0.7" top="0.75" bottom="0.75" header="0.3" footer="0.3"/>
  <pageSetup scale="95"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I42"/>
  <sheetViews>
    <sheetView workbookViewId="0">
      <selection activeCell="E7" sqref="E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683</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300000</v>
      </c>
      <c r="F6" s="605">
        <v>2</v>
      </c>
      <c r="G6" s="596">
        <f t="shared" ref="G6:G17" si="0">ROUND(+C6*E6*F6,2)</f>
        <v>600000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600000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684</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600000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685</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4"/>
      <c r="F40" s="594" t="s">
        <v>686</v>
      </c>
      <c r="G40" s="125">
        <f>+G32+G38</f>
        <v>600000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I42"/>
  <sheetViews>
    <sheetView workbookViewId="0">
      <selection activeCell="A7" sqref="A7:B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687</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300000</v>
      </c>
      <c r="F6" s="605">
        <v>2</v>
      </c>
      <c r="G6" s="596">
        <f t="shared" ref="G6:G17" si="0">ROUND(+C6*E6*F6,2)</f>
        <v>600000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600000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688</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600000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689</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4"/>
      <c r="F40" s="594" t="s">
        <v>690</v>
      </c>
      <c r="G40" s="125">
        <f>+G32+G38</f>
        <v>600000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42"/>
  <sheetViews>
    <sheetView workbookViewId="0">
      <selection activeCell="A7" sqref="A7:B7"/>
    </sheetView>
  </sheetViews>
  <sheetFormatPr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795" t="s">
        <v>446</v>
      </c>
      <c r="B1" s="795"/>
      <c r="C1" s="795"/>
      <c r="D1" s="795"/>
      <c r="E1" s="795"/>
      <c r="F1" s="795"/>
      <c r="G1" s="3" t="str">
        <f>+'Section A'!C4</f>
        <v>Grant Number from Section A</v>
      </c>
    </row>
    <row r="2" spans="1:9" ht="42" customHeight="1" x14ac:dyDescent="0.25">
      <c r="A2" s="667" t="s">
        <v>691</v>
      </c>
      <c r="B2" s="667"/>
      <c r="C2" s="667"/>
      <c r="D2" s="667"/>
      <c r="E2" s="667"/>
      <c r="F2" s="667"/>
      <c r="G2" s="667"/>
    </row>
    <row r="3" spans="1:9" x14ac:dyDescent="0.25">
      <c r="A3" s="6"/>
      <c r="B3" s="6"/>
      <c r="C3" s="6"/>
      <c r="D3" s="6"/>
      <c r="E3" s="6"/>
      <c r="F3" s="6"/>
      <c r="G3" s="6"/>
    </row>
    <row r="4" spans="1:9" x14ac:dyDescent="0.25">
      <c r="A4" s="797" t="s">
        <v>636</v>
      </c>
      <c r="B4" s="797"/>
      <c r="C4" s="797" t="s">
        <v>450</v>
      </c>
      <c r="D4" s="797"/>
      <c r="E4" s="797"/>
      <c r="F4" s="797"/>
      <c r="G4" s="797" t="s">
        <v>451</v>
      </c>
    </row>
    <row r="5" spans="1:9" x14ac:dyDescent="0.25">
      <c r="A5" s="797"/>
      <c r="B5" s="797"/>
      <c r="C5" s="91" t="s">
        <v>637</v>
      </c>
      <c r="D5" s="91" t="s">
        <v>638</v>
      </c>
      <c r="E5" s="91" t="s">
        <v>451</v>
      </c>
      <c r="F5" s="91" t="s">
        <v>455</v>
      </c>
      <c r="G5" s="797"/>
      <c r="I5" s="111" t="s">
        <v>456</v>
      </c>
    </row>
    <row r="6" spans="1:9" x14ac:dyDescent="0.25">
      <c r="A6" s="856"/>
      <c r="B6" s="856"/>
      <c r="C6" s="605">
        <v>1</v>
      </c>
      <c r="D6" s="605"/>
      <c r="E6" s="605">
        <v>50000</v>
      </c>
      <c r="F6" s="605">
        <v>2</v>
      </c>
      <c r="G6" s="596">
        <f t="shared" ref="G6:G17" si="0">ROUND(+C6*E6*F6,2)</f>
        <v>100000</v>
      </c>
      <c r="I6" s="111"/>
    </row>
    <row r="7" spans="1:9" x14ac:dyDescent="0.25">
      <c r="A7" s="848"/>
      <c r="B7" s="848"/>
      <c r="C7" s="605"/>
      <c r="D7" s="605"/>
      <c r="E7" s="605"/>
      <c r="F7" s="605"/>
      <c r="G7" s="596">
        <f t="shared" si="0"/>
        <v>0</v>
      </c>
      <c r="I7" s="111"/>
    </row>
    <row r="8" spans="1:9" x14ac:dyDescent="0.25">
      <c r="A8" s="848"/>
      <c r="B8" s="848"/>
      <c r="C8" s="605"/>
      <c r="D8" s="605"/>
      <c r="E8" s="605"/>
      <c r="F8" s="605"/>
      <c r="G8" s="596">
        <f t="shared" si="0"/>
        <v>0</v>
      </c>
      <c r="I8" s="111"/>
    </row>
    <row r="9" spans="1:9" x14ac:dyDescent="0.25">
      <c r="A9" s="848"/>
      <c r="B9" s="848"/>
      <c r="C9" s="605"/>
      <c r="D9" s="605"/>
      <c r="E9" s="605"/>
      <c r="F9" s="605"/>
      <c r="G9" s="596">
        <f t="shared" si="0"/>
        <v>0</v>
      </c>
      <c r="I9" s="111"/>
    </row>
    <row r="10" spans="1:9" x14ac:dyDescent="0.25">
      <c r="A10" s="848"/>
      <c r="B10" s="848"/>
      <c r="C10" s="605"/>
      <c r="D10" s="605"/>
      <c r="E10" s="605"/>
      <c r="F10" s="605"/>
      <c r="G10" s="596">
        <f t="shared" si="0"/>
        <v>0</v>
      </c>
      <c r="I10" s="111"/>
    </row>
    <row r="11" spans="1:9" x14ac:dyDescent="0.25">
      <c r="A11" s="848"/>
      <c r="B11" s="848"/>
      <c r="C11" s="605"/>
      <c r="D11" s="605"/>
      <c r="E11" s="605"/>
      <c r="F11" s="605"/>
      <c r="G11" s="596">
        <f t="shared" si="0"/>
        <v>0</v>
      </c>
      <c r="I11" s="111"/>
    </row>
    <row r="12" spans="1:9" x14ac:dyDescent="0.25">
      <c r="A12" s="848"/>
      <c r="B12" s="848"/>
      <c r="C12" s="605"/>
      <c r="D12" s="605"/>
      <c r="E12" s="605"/>
      <c r="F12" s="605"/>
      <c r="G12" s="596">
        <f t="shared" si="0"/>
        <v>0</v>
      </c>
      <c r="I12" s="111"/>
    </row>
    <row r="13" spans="1:9" x14ac:dyDescent="0.25">
      <c r="A13" s="848"/>
      <c r="B13" s="848"/>
      <c r="C13" s="605"/>
      <c r="D13" s="605"/>
      <c r="E13" s="605"/>
      <c r="F13" s="605"/>
      <c r="G13" s="596">
        <f t="shared" si="0"/>
        <v>0</v>
      </c>
      <c r="I13" s="111"/>
    </row>
    <row r="14" spans="1:9" x14ac:dyDescent="0.25">
      <c r="A14" s="848"/>
      <c r="B14" s="848"/>
      <c r="C14" s="605"/>
      <c r="D14" s="605"/>
      <c r="E14" s="605"/>
      <c r="F14" s="605"/>
      <c r="G14" s="596">
        <f t="shared" si="0"/>
        <v>0</v>
      </c>
      <c r="I14" s="111"/>
    </row>
    <row r="15" spans="1:9" x14ac:dyDescent="0.25">
      <c r="A15" s="848"/>
      <c r="B15" s="848"/>
      <c r="C15" s="605"/>
      <c r="D15" s="605"/>
      <c r="E15" s="605"/>
      <c r="F15" s="605"/>
      <c r="G15" s="596">
        <f t="shared" si="0"/>
        <v>0</v>
      </c>
      <c r="I15" s="111"/>
    </row>
    <row r="16" spans="1:9" x14ac:dyDescent="0.25">
      <c r="A16" s="848"/>
      <c r="B16" s="848"/>
      <c r="C16" s="605"/>
      <c r="D16" s="605"/>
      <c r="E16" s="605"/>
      <c r="F16" s="605"/>
      <c r="G16" s="596">
        <f t="shared" si="0"/>
        <v>0</v>
      </c>
      <c r="I16" s="111"/>
    </row>
    <row r="17" spans="1:9" x14ac:dyDescent="0.25">
      <c r="A17" s="848"/>
      <c r="B17" s="848"/>
      <c r="C17" s="605"/>
      <c r="D17" s="605"/>
      <c r="E17" s="605"/>
      <c r="F17" s="605"/>
      <c r="G17" s="596">
        <f t="shared" si="0"/>
        <v>0</v>
      </c>
      <c r="I17" s="111"/>
    </row>
    <row r="18" spans="1:9" s="93" customFormat="1" x14ac:dyDescent="0.25">
      <c r="A18" s="848"/>
      <c r="B18" s="848"/>
      <c r="C18" s="94"/>
      <c r="D18" s="94"/>
      <c r="E18" s="94"/>
      <c r="F18" s="94"/>
      <c r="G18" s="596">
        <f>ROUND(+C18*E18*F18,2)</f>
        <v>0</v>
      </c>
      <c r="I18" s="1"/>
    </row>
    <row r="19" spans="1:9" s="93" customFormat="1" x14ac:dyDescent="0.25">
      <c r="A19" s="848"/>
      <c r="B19" s="848"/>
      <c r="C19" s="96"/>
      <c r="D19" s="96"/>
      <c r="E19" s="334"/>
      <c r="F19" s="96"/>
      <c r="G19" s="596">
        <f>ROUND(+C19*E19*F19,2)</f>
        <v>0</v>
      </c>
      <c r="I19" s="1"/>
    </row>
    <row r="20" spans="1:9" s="93" customFormat="1" x14ac:dyDescent="0.25">
      <c r="A20" s="848"/>
      <c r="B20" s="848"/>
      <c r="C20" s="96"/>
      <c r="D20" s="96"/>
      <c r="E20" s="334"/>
      <c r="F20" s="96"/>
      <c r="G20" s="596">
        <f>ROUND(+C20*E20*F20,2)</f>
        <v>0</v>
      </c>
      <c r="I20" s="1"/>
    </row>
    <row r="21" spans="1:9" s="93" customFormat="1" ht="16.5" x14ac:dyDescent="0.35">
      <c r="A21" s="848"/>
      <c r="B21" s="848"/>
      <c r="C21" s="96"/>
      <c r="D21" s="96"/>
      <c r="E21" s="334"/>
      <c r="F21" s="96"/>
      <c r="G21" s="597">
        <f>ROUND(+C21*E21*F21,2)</f>
        <v>0</v>
      </c>
      <c r="I21" s="1"/>
    </row>
    <row r="22" spans="1:9" s="93" customFormat="1" x14ac:dyDescent="0.25">
      <c r="A22" s="849"/>
      <c r="B22" s="849"/>
      <c r="C22" s="412"/>
      <c r="D22" s="412"/>
      <c r="E22" s="598"/>
      <c r="F22" s="639" t="s">
        <v>457</v>
      </c>
      <c r="G22" s="600">
        <f>ROUND(SUM(G6:G21),2)</f>
        <v>100000</v>
      </c>
      <c r="I22" s="111" t="s">
        <v>639</v>
      </c>
    </row>
    <row r="23" spans="1:9" s="93" customFormat="1" x14ac:dyDescent="0.25">
      <c r="A23" s="849"/>
      <c r="B23" s="849"/>
      <c r="C23" s="412"/>
      <c r="D23" s="412"/>
      <c r="E23" s="598"/>
      <c r="F23" s="412"/>
      <c r="G23" s="601"/>
    </row>
    <row r="24" spans="1:9" s="93" customFormat="1" ht="16.5" x14ac:dyDescent="0.35">
      <c r="A24" s="848"/>
      <c r="B24" s="848"/>
      <c r="C24" s="96"/>
      <c r="D24" s="96"/>
      <c r="E24" s="334"/>
      <c r="F24" s="96"/>
      <c r="G24" s="597">
        <f>ROUND(+C24*E24*F24,2)</f>
        <v>0</v>
      </c>
    </row>
    <row r="25" spans="1:9" s="93" customFormat="1" x14ac:dyDescent="0.25">
      <c r="A25" s="849"/>
      <c r="B25" s="849"/>
      <c r="C25" s="412"/>
      <c r="D25" s="412"/>
      <c r="E25" s="636"/>
      <c r="F25" s="640" t="s">
        <v>584</v>
      </c>
      <c r="G25" s="125">
        <f>ROUND(G24,2)</f>
        <v>0</v>
      </c>
      <c r="I25" s="111" t="s">
        <v>640</v>
      </c>
    </row>
    <row r="26" spans="1:9" s="93" customFormat="1" x14ac:dyDescent="0.25">
      <c r="A26" s="863"/>
      <c r="B26" s="863"/>
      <c r="C26" s="412"/>
      <c r="D26" s="412"/>
      <c r="E26" s="598"/>
      <c r="F26" s="412"/>
      <c r="G26" s="601"/>
    </row>
    <row r="27" spans="1:9" s="93" customFormat="1" x14ac:dyDescent="0.25">
      <c r="A27" s="569" t="s">
        <v>692</v>
      </c>
      <c r="B27" s="570"/>
      <c r="C27" s="570"/>
      <c r="D27" s="570"/>
      <c r="E27" s="570"/>
      <c r="F27" s="570"/>
      <c r="G27" s="571"/>
      <c r="I27" s="111" t="s">
        <v>462</v>
      </c>
    </row>
    <row r="28" spans="1:9" s="93" customFormat="1" x14ac:dyDescent="0.25">
      <c r="A28" s="850"/>
      <c r="B28" s="851"/>
      <c r="C28" s="851"/>
      <c r="D28" s="851"/>
      <c r="E28" s="851"/>
      <c r="F28" s="851"/>
      <c r="G28" s="852"/>
      <c r="I28" s="1"/>
    </row>
    <row r="29" spans="1:9" s="93" customFormat="1" x14ac:dyDescent="0.25">
      <c r="A29" s="850"/>
      <c r="B29" s="851"/>
      <c r="C29" s="851"/>
      <c r="D29" s="851"/>
      <c r="E29" s="851"/>
      <c r="F29" s="851"/>
      <c r="G29" s="852"/>
      <c r="I29" s="1"/>
    </row>
    <row r="30" spans="1:9" s="93" customFormat="1" x14ac:dyDescent="0.25">
      <c r="A30" s="850"/>
      <c r="B30" s="851"/>
      <c r="C30" s="851"/>
      <c r="D30" s="851"/>
      <c r="E30" s="851"/>
      <c r="F30" s="851"/>
      <c r="G30" s="852"/>
      <c r="I30" s="1"/>
    </row>
    <row r="31" spans="1:9" s="93" customFormat="1" x14ac:dyDescent="0.25">
      <c r="A31" s="850"/>
      <c r="B31" s="851"/>
      <c r="C31" s="851"/>
      <c r="D31" s="851"/>
      <c r="E31" s="851"/>
      <c r="F31" s="851"/>
      <c r="G31" s="852"/>
      <c r="I31" s="1"/>
    </row>
    <row r="32" spans="1:9" x14ac:dyDescent="0.25">
      <c r="A32" s="572"/>
      <c r="B32" s="573"/>
      <c r="C32" s="573"/>
      <c r="D32" s="573"/>
      <c r="E32" s="602"/>
      <c r="F32" s="114" t="s">
        <v>457</v>
      </c>
      <c r="G32" s="575">
        <f>ROUND(+G22,2)</f>
        <v>100000</v>
      </c>
      <c r="I32" s="111" t="s">
        <v>642</v>
      </c>
    </row>
    <row r="33" spans="1:9" x14ac:dyDescent="0.25">
      <c r="A33" s="371"/>
      <c r="B33" s="371"/>
      <c r="C33" s="371"/>
      <c r="D33" s="371"/>
      <c r="E33" s="371"/>
      <c r="F33" s="371"/>
      <c r="G33" s="371"/>
      <c r="I33" s="1"/>
    </row>
    <row r="34" spans="1:9" x14ac:dyDescent="0.25">
      <c r="A34" s="371"/>
      <c r="B34" s="371"/>
      <c r="C34" s="371"/>
      <c r="D34" s="371"/>
      <c r="E34" s="371"/>
      <c r="F34" s="371"/>
      <c r="G34" s="371"/>
      <c r="I34" s="1"/>
    </row>
    <row r="35" spans="1:9" s="93" customFormat="1" x14ac:dyDescent="0.25">
      <c r="A35" s="569" t="s">
        <v>693</v>
      </c>
      <c r="B35" s="576"/>
      <c r="C35" s="577"/>
      <c r="D35" s="577"/>
      <c r="E35" s="577"/>
      <c r="F35" s="577"/>
      <c r="G35" s="578"/>
      <c r="I35" s="111" t="s">
        <v>462</v>
      </c>
    </row>
    <row r="36" spans="1:9" s="93" customFormat="1" x14ac:dyDescent="0.25">
      <c r="A36" s="853"/>
      <c r="B36" s="854"/>
      <c r="C36" s="854"/>
      <c r="D36" s="854"/>
      <c r="E36" s="854"/>
      <c r="F36" s="854"/>
      <c r="G36" s="855"/>
    </row>
    <row r="37" spans="1:9" s="93" customFormat="1" x14ac:dyDescent="0.25">
      <c r="A37" s="853"/>
      <c r="B37" s="854"/>
      <c r="C37" s="854"/>
      <c r="D37" s="854"/>
      <c r="E37" s="854"/>
      <c r="F37" s="854"/>
      <c r="G37" s="855"/>
    </row>
    <row r="38" spans="1:9" x14ac:dyDescent="0.25">
      <c r="A38" s="579"/>
      <c r="B38" s="580"/>
      <c r="C38" s="580"/>
      <c r="D38" s="580"/>
      <c r="E38" s="602"/>
      <c r="F38" s="603" t="s">
        <v>584</v>
      </c>
      <c r="G38" s="575">
        <f>ROUND(+G25,2)</f>
        <v>0</v>
      </c>
      <c r="I38" s="111" t="s">
        <v>644</v>
      </c>
    </row>
    <row r="39" spans="1:9" x14ac:dyDescent="0.25">
      <c r="A39" s="371"/>
      <c r="B39" s="371"/>
      <c r="C39" s="371"/>
      <c r="D39" s="371"/>
      <c r="E39" s="371"/>
      <c r="F39" s="371"/>
      <c r="G39" s="604"/>
    </row>
    <row r="40" spans="1:9" x14ac:dyDescent="0.25">
      <c r="A40" s="371"/>
      <c r="B40" s="371"/>
      <c r="C40" s="371"/>
      <c r="D40" s="594"/>
      <c r="E40" s="594"/>
      <c r="F40" s="594" t="s">
        <v>694</v>
      </c>
      <c r="G40" s="125">
        <f>+G32+G38</f>
        <v>100000</v>
      </c>
      <c r="I40" s="126" t="s">
        <v>646</v>
      </c>
    </row>
    <row r="42" spans="1:9" x14ac:dyDescent="0.25">
      <c r="E42" s="337"/>
    </row>
  </sheetData>
  <sheetProtection password="DBAD" sheet="1" objects="1" scenarios="1" insertRows="0"/>
  <mergeCells count="28">
    <mergeCell ref="A1:F1"/>
    <mergeCell ref="A2:G2"/>
    <mergeCell ref="A4:B5"/>
    <mergeCell ref="C4:F4"/>
    <mergeCell ref="G4:G5"/>
    <mergeCell ref="A7:B7"/>
    <mergeCell ref="A6:B6"/>
    <mergeCell ref="A8:B8"/>
    <mergeCell ref="A9:B9"/>
    <mergeCell ref="A10:B10"/>
    <mergeCell ref="A11:B11"/>
    <mergeCell ref="A12:B12"/>
    <mergeCell ref="A13:B13"/>
    <mergeCell ref="A14:B14"/>
    <mergeCell ref="A15:B15"/>
    <mergeCell ref="A16:B16"/>
    <mergeCell ref="A17:B17"/>
    <mergeCell ref="A18:B18"/>
    <mergeCell ref="A19:B19"/>
    <mergeCell ref="A20:B20"/>
    <mergeCell ref="A28:G31"/>
    <mergeCell ref="A36:G37"/>
    <mergeCell ref="A26:B26"/>
    <mergeCell ref="A21:B21"/>
    <mergeCell ref="A22:B22"/>
    <mergeCell ref="A23:B23"/>
    <mergeCell ref="A24:B24"/>
    <mergeCell ref="A25:B25"/>
  </mergeCells>
  <pageMargins left="0.7" right="0.7" top="0.75" bottom="0.75" header="0.3" footer="0.3"/>
  <pageSetup scale="95"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J34"/>
  <sheetViews>
    <sheetView workbookViewId="0">
      <selection activeCell="B6" sqref="B6:E6"/>
    </sheetView>
  </sheetViews>
  <sheetFormatPr defaultRowHeight="15" x14ac:dyDescent="0.25"/>
  <cols>
    <col min="1" max="1" width="2.85546875" style="1" customWidth="1"/>
    <col min="2" max="4" width="18.42578125" style="1" customWidth="1"/>
    <col min="5" max="5" width="15.5703125" style="1" customWidth="1"/>
    <col min="6" max="7" width="18.7109375" style="1" customWidth="1"/>
    <col min="8" max="8" width="19.7109375" style="1" customWidth="1"/>
    <col min="9" max="9" width="3" style="1" customWidth="1"/>
    <col min="10" max="16384" width="9.140625" style="1"/>
  </cols>
  <sheetData>
    <row r="1" spans="1:10" ht="21.75" customHeight="1" x14ac:dyDescent="0.25">
      <c r="B1" s="795" t="s">
        <v>446</v>
      </c>
      <c r="C1" s="795"/>
      <c r="D1" s="795"/>
      <c r="E1" s="795"/>
      <c r="F1" s="795"/>
      <c r="G1" s="795"/>
      <c r="H1" s="3" t="str">
        <f>+'Section A'!C4</f>
        <v>Grant Number from Section A</v>
      </c>
    </row>
    <row r="2" spans="1:10" ht="54.75" customHeight="1" x14ac:dyDescent="0.25">
      <c r="B2" s="870" t="s">
        <v>695</v>
      </c>
      <c r="C2" s="870"/>
      <c r="D2" s="870"/>
      <c r="E2" s="870"/>
      <c r="F2" s="870"/>
      <c r="G2" s="870"/>
      <c r="H2" s="870"/>
    </row>
    <row r="3" spans="1:10" ht="15" customHeight="1" x14ac:dyDescent="0.25">
      <c r="B3" s="871" t="s">
        <v>636</v>
      </c>
      <c r="C3" s="871"/>
      <c r="D3" s="871"/>
      <c r="E3" s="871"/>
      <c r="F3" s="871" t="s">
        <v>450</v>
      </c>
      <c r="G3" s="871"/>
      <c r="H3" s="871" t="s">
        <v>451</v>
      </c>
    </row>
    <row r="4" spans="1:10" ht="15" customHeight="1" x14ac:dyDescent="0.25">
      <c r="B4" s="871"/>
      <c r="C4" s="871"/>
      <c r="D4" s="871"/>
      <c r="E4" s="871"/>
      <c r="F4" s="608" t="s">
        <v>696</v>
      </c>
      <c r="G4" s="608" t="s">
        <v>697</v>
      </c>
      <c r="H4" s="871"/>
    </row>
    <row r="5" spans="1:10" ht="15" customHeight="1" x14ac:dyDescent="0.25">
      <c r="B5" s="869" t="s">
        <v>841</v>
      </c>
      <c r="C5" s="869"/>
      <c r="D5" s="869"/>
      <c r="E5" s="869"/>
      <c r="F5" s="611">
        <v>2000000</v>
      </c>
      <c r="G5" s="644">
        <v>0.1</v>
      </c>
      <c r="H5" s="125">
        <f t="shared" ref="H5:H13" si="0">ROUND(F5*G5,2)</f>
        <v>200000</v>
      </c>
    </row>
    <row r="6" spans="1:10" ht="15" customHeight="1" x14ac:dyDescent="0.25">
      <c r="A6" s="326"/>
      <c r="B6" s="868"/>
      <c r="C6" s="868"/>
      <c r="D6" s="868"/>
      <c r="E6" s="868"/>
      <c r="F6" s="611"/>
      <c r="G6" s="611"/>
      <c r="H6" s="125">
        <f t="shared" si="0"/>
        <v>0</v>
      </c>
    </row>
    <row r="7" spans="1:10" ht="15" customHeight="1" x14ac:dyDescent="0.25">
      <c r="A7" s="326"/>
      <c r="B7" s="868"/>
      <c r="C7" s="868"/>
      <c r="D7" s="868"/>
      <c r="E7" s="868"/>
      <c r="F7" s="611"/>
      <c r="G7" s="611"/>
      <c r="H7" s="125">
        <f t="shared" si="0"/>
        <v>0</v>
      </c>
    </row>
    <row r="8" spans="1:10" ht="15" customHeight="1" x14ac:dyDescent="0.25">
      <c r="A8" s="326"/>
      <c r="B8" s="868"/>
      <c r="C8" s="868"/>
      <c r="D8" s="868"/>
      <c r="E8" s="868"/>
      <c r="F8" s="611"/>
      <c r="G8" s="611"/>
      <c r="H8" s="125">
        <f t="shared" si="0"/>
        <v>0</v>
      </c>
    </row>
    <row r="9" spans="1:10" ht="15" customHeight="1" x14ac:dyDescent="0.25">
      <c r="A9" s="326"/>
      <c r="B9" s="868"/>
      <c r="C9" s="868"/>
      <c r="D9" s="868"/>
      <c r="E9" s="868"/>
      <c r="F9" s="611"/>
      <c r="G9" s="611"/>
      <c r="H9" s="125">
        <f t="shared" si="0"/>
        <v>0</v>
      </c>
    </row>
    <row r="10" spans="1:10" ht="15" customHeight="1" x14ac:dyDescent="0.25">
      <c r="A10" s="326"/>
      <c r="B10" s="868"/>
      <c r="C10" s="868"/>
      <c r="D10" s="868"/>
      <c r="E10" s="868"/>
      <c r="F10" s="611"/>
      <c r="G10" s="611"/>
      <c r="H10" s="125">
        <f t="shared" si="0"/>
        <v>0</v>
      </c>
    </row>
    <row r="11" spans="1:10" ht="15" customHeight="1" x14ac:dyDescent="0.25">
      <c r="A11" s="326"/>
      <c r="B11" s="868"/>
      <c r="C11" s="868"/>
      <c r="D11" s="868"/>
      <c r="E11" s="868"/>
      <c r="F11" s="611"/>
      <c r="G11" s="611"/>
      <c r="H11" s="125">
        <f t="shared" si="0"/>
        <v>0</v>
      </c>
    </row>
    <row r="12" spans="1:10" ht="15" customHeight="1" x14ac:dyDescent="0.25">
      <c r="A12" s="326"/>
      <c r="B12" s="868"/>
      <c r="C12" s="868"/>
      <c r="D12" s="868"/>
      <c r="E12" s="868"/>
      <c r="F12" s="611"/>
      <c r="G12" s="611"/>
      <c r="H12" s="125">
        <f t="shared" si="0"/>
        <v>0</v>
      </c>
    </row>
    <row r="13" spans="1:10" ht="15" customHeight="1" x14ac:dyDescent="0.25">
      <c r="A13" s="326"/>
      <c r="B13" s="868"/>
      <c r="C13" s="868"/>
      <c r="D13" s="868"/>
      <c r="E13" s="868"/>
      <c r="F13" s="611"/>
      <c r="G13" s="611"/>
      <c r="H13" s="125">
        <f t="shared" si="0"/>
        <v>0</v>
      </c>
    </row>
    <row r="14" spans="1:10" s="100" customFormat="1" x14ac:dyDescent="0.25">
      <c r="A14" s="634"/>
      <c r="B14" s="868"/>
      <c r="C14" s="868"/>
      <c r="D14" s="868"/>
      <c r="E14" s="868"/>
      <c r="F14" s="94"/>
      <c r="G14" s="94"/>
      <c r="H14" s="125">
        <f>ROUND(F14*G14,2)</f>
        <v>0</v>
      </c>
    </row>
    <row r="15" spans="1:10" s="100" customFormat="1" ht="15" customHeight="1" x14ac:dyDescent="0.4">
      <c r="A15" s="634"/>
      <c r="B15" s="868"/>
      <c r="C15" s="868"/>
      <c r="D15" s="868"/>
      <c r="E15" s="868"/>
      <c r="F15" s="334"/>
      <c r="G15" s="339"/>
      <c r="H15" s="586">
        <f>ROUND(F15*G15,2)</f>
        <v>0</v>
      </c>
    </row>
    <row r="16" spans="1:10" s="100" customFormat="1" x14ac:dyDescent="0.25">
      <c r="A16" s="634"/>
      <c r="B16" s="867"/>
      <c r="C16" s="867"/>
      <c r="D16" s="867"/>
      <c r="E16" s="867"/>
      <c r="F16" s="635"/>
      <c r="G16" s="584" t="s">
        <v>457</v>
      </c>
      <c r="H16" s="125">
        <f>ROUND(SUM(H5:H15),2)</f>
        <v>200000</v>
      </c>
      <c r="J16" s="111" t="s">
        <v>458</v>
      </c>
    </row>
    <row r="17" spans="1:10" s="100" customFormat="1" x14ac:dyDescent="0.25">
      <c r="A17" s="634"/>
      <c r="B17" s="867"/>
      <c r="C17" s="867"/>
      <c r="D17" s="867"/>
      <c r="E17" s="867"/>
      <c r="F17" s="633"/>
      <c r="G17" s="371"/>
      <c r="H17" s="585"/>
    </row>
    <row r="18" spans="1:10" s="100" customFormat="1" ht="17.25" x14ac:dyDescent="0.4">
      <c r="A18" s="634"/>
      <c r="B18" s="868"/>
      <c r="C18" s="868"/>
      <c r="D18" s="868"/>
      <c r="E18" s="868"/>
      <c r="F18" s="334"/>
      <c r="G18" s="339"/>
      <c r="H18" s="586">
        <f>ROUND(F18*G18,2)</f>
        <v>0</v>
      </c>
    </row>
    <row r="19" spans="1:10" s="100" customFormat="1" x14ac:dyDescent="0.25">
      <c r="A19" s="634"/>
      <c r="B19" s="867"/>
      <c r="C19" s="867"/>
      <c r="D19" s="867"/>
      <c r="E19" s="867"/>
      <c r="F19" s="636"/>
      <c r="G19" s="588" t="s">
        <v>584</v>
      </c>
      <c r="H19" s="125">
        <f>ROUND(H18,2)</f>
        <v>0</v>
      </c>
      <c r="J19" s="111" t="s">
        <v>460</v>
      </c>
    </row>
    <row r="20" spans="1:10" s="100" customFormat="1" x14ac:dyDescent="0.25">
      <c r="A20" s="634"/>
      <c r="B20" s="867"/>
      <c r="C20" s="867"/>
      <c r="D20" s="867"/>
      <c r="E20" s="867"/>
      <c r="F20" s="633"/>
      <c r="G20" s="371"/>
      <c r="H20" s="585"/>
    </row>
    <row r="21" spans="1:10" s="100" customFormat="1" x14ac:dyDescent="0.25">
      <c r="A21" s="634"/>
      <c r="B21" s="569" t="s">
        <v>698</v>
      </c>
      <c r="C21" s="637"/>
      <c r="D21" s="637"/>
      <c r="E21" s="637"/>
      <c r="F21" s="637"/>
      <c r="G21" s="570"/>
      <c r="H21" s="571"/>
      <c r="J21" s="111" t="s">
        <v>462</v>
      </c>
    </row>
    <row r="22" spans="1:10" s="100" customFormat="1" ht="15" customHeight="1" x14ac:dyDescent="0.25">
      <c r="A22" s="634"/>
      <c r="B22" s="806"/>
      <c r="C22" s="807"/>
      <c r="D22" s="807"/>
      <c r="E22" s="807"/>
      <c r="F22" s="807"/>
      <c r="G22" s="807"/>
      <c r="H22" s="808"/>
      <c r="J22" s="1"/>
    </row>
    <row r="23" spans="1:10" s="100" customFormat="1" x14ac:dyDescent="0.25">
      <c r="B23" s="806"/>
      <c r="C23" s="807"/>
      <c r="D23" s="807"/>
      <c r="E23" s="807"/>
      <c r="F23" s="807"/>
      <c r="G23" s="807"/>
      <c r="H23" s="808"/>
      <c r="J23" s="1"/>
    </row>
    <row r="24" spans="1:10" s="100" customFormat="1" x14ac:dyDescent="0.25">
      <c r="A24" s="634"/>
      <c r="B24" s="806"/>
      <c r="C24" s="807"/>
      <c r="D24" s="807"/>
      <c r="E24" s="807"/>
      <c r="F24" s="807"/>
      <c r="G24" s="807"/>
      <c r="H24" s="808"/>
      <c r="J24" s="1"/>
    </row>
    <row r="25" spans="1:10" s="100" customFormat="1" x14ac:dyDescent="0.25">
      <c r="A25" s="634"/>
      <c r="B25" s="806"/>
      <c r="C25" s="807"/>
      <c r="D25" s="807"/>
      <c r="E25" s="807"/>
      <c r="F25" s="807"/>
      <c r="G25" s="807"/>
      <c r="H25" s="808"/>
      <c r="J25" s="1"/>
    </row>
    <row r="26" spans="1:10" x14ac:dyDescent="0.25">
      <c r="B26" s="572"/>
      <c r="C26" s="573"/>
      <c r="D26" s="573"/>
      <c r="E26" s="573"/>
      <c r="F26" s="602"/>
      <c r="G26" s="114" t="s">
        <v>457</v>
      </c>
      <c r="H26" s="575">
        <f>ROUND(H16,2)</f>
        <v>200000</v>
      </c>
      <c r="J26" s="111" t="s">
        <v>463</v>
      </c>
    </row>
    <row r="27" spans="1:10" x14ac:dyDescent="0.25">
      <c r="B27" s="371"/>
      <c r="C27" s="371"/>
      <c r="D27" s="371"/>
      <c r="E27" s="371"/>
      <c r="F27" s="371"/>
      <c r="G27" s="371"/>
      <c r="H27" s="371"/>
    </row>
    <row r="28" spans="1:10" x14ac:dyDescent="0.25">
      <c r="B28" s="371"/>
      <c r="C28" s="371"/>
      <c r="D28" s="371"/>
      <c r="E28" s="371"/>
      <c r="F28" s="371"/>
      <c r="G28" s="371"/>
      <c r="H28" s="371"/>
    </row>
    <row r="29" spans="1:10" s="100" customFormat="1" x14ac:dyDescent="0.25">
      <c r="B29" s="569" t="s">
        <v>699</v>
      </c>
      <c r="C29" s="576"/>
      <c r="D29" s="577"/>
      <c r="E29" s="577"/>
      <c r="F29" s="577"/>
      <c r="G29" s="577"/>
      <c r="H29" s="578"/>
      <c r="J29" s="111" t="s">
        <v>462</v>
      </c>
    </row>
    <row r="30" spans="1:10" s="100" customFormat="1" x14ac:dyDescent="0.25">
      <c r="B30" s="853"/>
      <c r="C30" s="854"/>
      <c r="D30" s="854"/>
      <c r="E30" s="854"/>
      <c r="F30" s="854"/>
      <c r="G30" s="854"/>
      <c r="H30" s="855"/>
    </row>
    <row r="31" spans="1:10" s="100" customFormat="1" x14ac:dyDescent="0.25">
      <c r="B31" s="853"/>
      <c r="C31" s="854"/>
      <c r="D31" s="854"/>
      <c r="E31" s="854"/>
      <c r="F31" s="854"/>
      <c r="G31" s="854"/>
      <c r="H31" s="855"/>
    </row>
    <row r="32" spans="1:10" x14ac:dyDescent="0.25">
      <c r="B32" s="579"/>
      <c r="C32" s="580"/>
      <c r="D32" s="580"/>
      <c r="E32" s="580"/>
      <c r="F32" s="602"/>
      <c r="G32" s="603" t="s">
        <v>584</v>
      </c>
      <c r="H32" s="575">
        <f>ROUND(H19,2)</f>
        <v>0</v>
      </c>
      <c r="J32" s="111" t="s">
        <v>465</v>
      </c>
    </row>
    <row r="33" spans="2:10" x14ac:dyDescent="0.25">
      <c r="B33" s="589"/>
      <c r="C33" s="589"/>
      <c r="D33" s="589"/>
      <c r="E33" s="589"/>
      <c r="F33" s="371"/>
      <c r="G33" s="610"/>
      <c r="H33" s="592"/>
      <c r="J33" s="111"/>
    </row>
    <row r="34" spans="2:10" x14ac:dyDescent="0.25">
      <c r="B34" s="371"/>
      <c r="C34" s="371"/>
      <c r="D34" s="371"/>
      <c r="E34" s="371"/>
      <c r="F34" s="594"/>
      <c r="G34" s="594" t="s">
        <v>700</v>
      </c>
      <c r="H34" s="125">
        <f>+H26+H32</f>
        <v>200000</v>
      </c>
      <c r="J34" s="92" t="s">
        <v>701</v>
      </c>
    </row>
  </sheetData>
  <sheetProtection password="DBAD" sheet="1" objects="1" scenarios="1" insertRows="0"/>
  <mergeCells count="23">
    <mergeCell ref="B5:E5"/>
    <mergeCell ref="B6:E6"/>
    <mergeCell ref="B7:E7"/>
    <mergeCell ref="B8:E8"/>
    <mergeCell ref="B1:G1"/>
    <mergeCell ref="B2:H2"/>
    <mergeCell ref="B3:E4"/>
    <mergeCell ref="F3:G3"/>
    <mergeCell ref="H3:H4"/>
    <mergeCell ref="B20:E20"/>
    <mergeCell ref="B22:H25"/>
    <mergeCell ref="B30:H31"/>
    <mergeCell ref="B9:E9"/>
    <mergeCell ref="B10:E10"/>
    <mergeCell ref="B11:E11"/>
    <mergeCell ref="B12:E12"/>
    <mergeCell ref="B13:E13"/>
    <mergeCell ref="B15:E15"/>
    <mergeCell ref="B14:E14"/>
    <mergeCell ref="B16:E16"/>
    <mergeCell ref="B17:E17"/>
    <mergeCell ref="B18:E18"/>
    <mergeCell ref="B19:E19"/>
  </mergeCells>
  <pageMargins left="0.7" right="0.7" top="0.75" bottom="0.75" header="0.3" footer="0.3"/>
  <pageSetup scale="95"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J35"/>
  <sheetViews>
    <sheetView workbookViewId="0">
      <selection activeCell="B1" sqref="B1:G1"/>
    </sheetView>
  </sheetViews>
  <sheetFormatPr defaultRowHeight="15" x14ac:dyDescent="0.25"/>
  <cols>
    <col min="1" max="1" width="2.85546875" style="1" customWidth="1"/>
    <col min="2" max="4" width="18.42578125" style="1" customWidth="1"/>
    <col min="5" max="5" width="15.5703125" style="1" customWidth="1"/>
    <col min="6" max="7" width="18.7109375" style="1" customWidth="1"/>
    <col min="8" max="8" width="19.7109375" style="1" customWidth="1"/>
    <col min="9" max="9" width="3" style="1" customWidth="1"/>
    <col min="10" max="16384" width="9.140625" style="1"/>
  </cols>
  <sheetData>
    <row r="1" spans="1:10" ht="21.75" customHeight="1" x14ac:dyDescent="0.25">
      <c r="B1" s="795" t="s">
        <v>446</v>
      </c>
      <c r="C1" s="795"/>
      <c r="D1" s="795"/>
      <c r="E1" s="795"/>
      <c r="F1" s="795"/>
      <c r="G1" s="795"/>
      <c r="H1" s="3" t="str">
        <f>+'Section A'!C4</f>
        <v>Grant Number from Section A</v>
      </c>
    </row>
    <row r="2" spans="1:10" ht="54.75" customHeight="1" x14ac:dyDescent="0.25">
      <c r="B2" s="870" t="s">
        <v>702</v>
      </c>
      <c r="C2" s="870"/>
      <c r="D2" s="870"/>
      <c r="E2" s="870"/>
      <c r="F2" s="870"/>
      <c r="G2" s="870"/>
      <c r="H2" s="870"/>
    </row>
    <row r="3" spans="1:10" ht="15" customHeight="1" x14ac:dyDescent="0.25">
      <c r="B3" s="878" t="s">
        <v>636</v>
      </c>
      <c r="C3" s="878"/>
      <c r="D3" s="878"/>
      <c r="E3" s="878"/>
      <c r="F3" s="878" t="s">
        <v>450</v>
      </c>
      <c r="G3" s="878"/>
      <c r="H3" s="878" t="s">
        <v>451</v>
      </c>
    </row>
    <row r="4" spans="1:10" ht="15" customHeight="1" x14ac:dyDescent="0.25">
      <c r="B4" s="878"/>
      <c r="C4" s="878"/>
      <c r="D4" s="878"/>
      <c r="E4" s="878"/>
      <c r="F4" s="338" t="s">
        <v>696</v>
      </c>
      <c r="G4" s="338" t="s">
        <v>697</v>
      </c>
      <c r="H4" s="878"/>
    </row>
    <row r="5" spans="1:10" ht="15" customHeight="1" x14ac:dyDescent="0.25">
      <c r="B5" s="869"/>
      <c r="C5" s="869"/>
      <c r="D5" s="869"/>
      <c r="E5" s="869"/>
      <c r="F5" s="611"/>
      <c r="G5" s="611"/>
      <c r="H5" s="125">
        <f t="shared" ref="H5:H8" si="0">ROUND(F5*G5,2)</f>
        <v>0</v>
      </c>
    </row>
    <row r="6" spans="1:10" ht="15" customHeight="1" x14ac:dyDescent="0.25">
      <c r="A6" s="326"/>
      <c r="B6" s="868"/>
      <c r="C6" s="868"/>
      <c r="D6" s="868"/>
      <c r="E6" s="868"/>
      <c r="F6" s="611"/>
      <c r="G6" s="611"/>
      <c r="H6" s="125">
        <f t="shared" si="0"/>
        <v>0</v>
      </c>
    </row>
    <row r="7" spans="1:10" ht="15" customHeight="1" x14ac:dyDescent="0.25">
      <c r="A7" s="326"/>
      <c r="B7" s="868"/>
      <c r="C7" s="868"/>
      <c r="D7" s="868"/>
      <c r="E7" s="868"/>
      <c r="F7" s="611"/>
      <c r="G7" s="611"/>
      <c r="H7" s="125">
        <f t="shared" si="0"/>
        <v>0</v>
      </c>
    </row>
    <row r="8" spans="1:10" ht="15" customHeight="1" x14ac:dyDescent="0.25">
      <c r="A8" s="326"/>
      <c r="B8" s="868"/>
      <c r="C8" s="868"/>
      <c r="D8" s="868"/>
      <c r="E8" s="868"/>
      <c r="F8" s="611"/>
      <c r="G8" s="611"/>
      <c r="H8" s="125">
        <f t="shared" si="0"/>
        <v>0</v>
      </c>
    </row>
    <row r="9" spans="1:10" s="100" customFormat="1" x14ac:dyDescent="0.25">
      <c r="A9" s="634"/>
      <c r="B9" s="868"/>
      <c r="C9" s="868"/>
      <c r="D9" s="868"/>
      <c r="E9" s="868"/>
      <c r="F9" s="94"/>
      <c r="G9" s="94"/>
      <c r="H9" s="125">
        <f>ROUND(F9*G9,2)</f>
        <v>0</v>
      </c>
    </row>
    <row r="10" spans="1:10" s="100" customFormat="1" x14ac:dyDescent="0.25">
      <c r="A10" s="634"/>
      <c r="B10" s="868"/>
      <c r="C10" s="868"/>
      <c r="D10" s="868"/>
      <c r="E10" s="868"/>
      <c r="F10" s="94"/>
      <c r="G10" s="94"/>
      <c r="H10" s="125">
        <f t="shared" ref="H10:H13" si="1">ROUND(F10*G10,2)</f>
        <v>0</v>
      </c>
    </row>
    <row r="11" spans="1:10" s="100" customFormat="1" x14ac:dyDescent="0.25">
      <c r="A11" s="634"/>
      <c r="B11" s="868"/>
      <c r="C11" s="868"/>
      <c r="D11" s="868"/>
      <c r="E11" s="868"/>
      <c r="F11" s="94"/>
      <c r="G11" s="94"/>
      <c r="H11" s="125">
        <f t="shared" si="1"/>
        <v>0</v>
      </c>
    </row>
    <row r="12" spans="1:10" s="100" customFormat="1" x14ac:dyDescent="0.25">
      <c r="A12" s="634"/>
      <c r="B12" s="868"/>
      <c r="C12" s="868"/>
      <c r="D12" s="868"/>
      <c r="E12" s="868"/>
      <c r="F12" s="94"/>
      <c r="G12" s="94"/>
      <c r="H12" s="125">
        <f t="shared" si="1"/>
        <v>0</v>
      </c>
    </row>
    <row r="13" spans="1:10" s="100" customFormat="1" x14ac:dyDescent="0.25">
      <c r="A13" s="634"/>
      <c r="B13" s="868"/>
      <c r="C13" s="868"/>
      <c r="D13" s="868"/>
      <c r="E13" s="868"/>
      <c r="F13" s="94"/>
      <c r="G13" s="94"/>
      <c r="H13" s="125">
        <f t="shared" si="1"/>
        <v>0</v>
      </c>
    </row>
    <row r="14" spans="1:10" s="100" customFormat="1" x14ac:dyDescent="0.25">
      <c r="A14" s="634"/>
      <c r="B14" s="868"/>
      <c r="C14" s="868"/>
      <c r="D14" s="868"/>
      <c r="E14" s="868"/>
      <c r="F14" s="94"/>
      <c r="G14" s="94"/>
      <c r="H14" s="125">
        <f t="shared" ref="H14:H15" si="2">ROUND(F14*G14,2)</f>
        <v>0</v>
      </c>
    </row>
    <row r="15" spans="1:10" s="100" customFormat="1" ht="15" customHeight="1" x14ac:dyDescent="0.25">
      <c r="A15" s="634"/>
      <c r="B15" s="868"/>
      <c r="C15" s="868"/>
      <c r="D15" s="868"/>
      <c r="E15" s="868"/>
      <c r="F15" s="334"/>
      <c r="G15" s="339"/>
      <c r="H15" s="125">
        <f t="shared" si="2"/>
        <v>0</v>
      </c>
    </row>
    <row r="16" spans="1:10" s="100" customFormat="1" x14ac:dyDescent="0.25">
      <c r="A16" s="634"/>
      <c r="B16" s="867"/>
      <c r="C16" s="867"/>
      <c r="D16" s="867"/>
      <c r="E16" s="867"/>
      <c r="F16" s="635"/>
      <c r="G16" s="584" t="s">
        <v>457</v>
      </c>
      <c r="H16" s="125">
        <f>ROUND(SUM(H5:H15),2)</f>
        <v>0</v>
      </c>
      <c r="J16" s="111" t="s">
        <v>458</v>
      </c>
    </row>
    <row r="17" spans="1:10" s="100" customFormat="1" ht="17.25" x14ac:dyDescent="0.4">
      <c r="A17" s="634"/>
      <c r="B17" s="867"/>
      <c r="C17" s="867"/>
      <c r="D17" s="867"/>
      <c r="E17" s="867"/>
      <c r="F17" s="598"/>
      <c r="G17" s="609"/>
      <c r="H17" s="586">
        <f>ROUND(F17*G17,2)</f>
        <v>0</v>
      </c>
    </row>
    <row r="18" spans="1:10" s="100" customFormat="1" ht="17.25" x14ac:dyDescent="0.4">
      <c r="A18" s="634"/>
      <c r="B18" s="868"/>
      <c r="C18" s="868"/>
      <c r="D18" s="868"/>
      <c r="E18" s="868"/>
      <c r="F18" s="334"/>
      <c r="G18" s="339"/>
      <c r="H18" s="586"/>
    </row>
    <row r="19" spans="1:10" s="100" customFormat="1" ht="17.25" x14ac:dyDescent="0.4">
      <c r="A19" s="634"/>
      <c r="B19" s="867"/>
      <c r="C19" s="867"/>
      <c r="D19" s="867"/>
      <c r="E19" s="867"/>
      <c r="F19" s="598"/>
      <c r="G19" s="609"/>
      <c r="H19" s="586">
        <f>ROUND(F19*G19,2)</f>
        <v>0</v>
      </c>
    </row>
    <row r="20" spans="1:10" s="100" customFormat="1" x14ac:dyDescent="0.25">
      <c r="A20" s="634"/>
      <c r="B20" s="867"/>
      <c r="C20" s="867"/>
      <c r="D20" s="867"/>
      <c r="E20" s="867"/>
      <c r="F20" s="636"/>
      <c r="G20" s="588" t="s">
        <v>584</v>
      </c>
      <c r="H20" s="125">
        <f>ROUND(H17,2)</f>
        <v>0</v>
      </c>
      <c r="J20" s="111" t="s">
        <v>460</v>
      </c>
    </row>
    <row r="21" spans="1:10" s="100" customFormat="1" x14ac:dyDescent="0.25">
      <c r="A21" s="634"/>
      <c r="B21" s="867"/>
      <c r="C21" s="867"/>
      <c r="D21" s="867"/>
      <c r="E21" s="867"/>
      <c r="F21" s="633"/>
      <c r="G21" s="371"/>
      <c r="H21" s="585"/>
    </row>
    <row r="22" spans="1:10" s="100" customFormat="1" ht="15" customHeight="1" x14ac:dyDescent="0.25">
      <c r="A22" s="634"/>
      <c r="B22" s="108" t="s">
        <v>703</v>
      </c>
      <c r="C22" s="638"/>
      <c r="D22" s="638"/>
      <c r="E22" s="638"/>
      <c r="F22" s="638"/>
      <c r="G22" s="109"/>
      <c r="H22" s="110"/>
      <c r="J22" s="111" t="s">
        <v>462</v>
      </c>
    </row>
    <row r="23" spans="1:10" s="100" customFormat="1" ht="30.75" customHeight="1" x14ac:dyDescent="0.25">
      <c r="B23" s="806"/>
      <c r="C23" s="807"/>
      <c r="D23" s="807"/>
      <c r="E23" s="807"/>
      <c r="F23" s="807"/>
      <c r="G23" s="807"/>
      <c r="H23" s="808"/>
      <c r="J23" s="1"/>
    </row>
    <row r="24" spans="1:10" s="100" customFormat="1" x14ac:dyDescent="0.25">
      <c r="A24" s="634"/>
      <c r="B24" s="806"/>
      <c r="C24" s="807"/>
      <c r="D24" s="807"/>
      <c r="E24" s="807"/>
      <c r="F24" s="807"/>
      <c r="G24" s="807"/>
      <c r="H24" s="808"/>
      <c r="J24" s="1"/>
    </row>
    <row r="25" spans="1:10" s="100" customFormat="1" x14ac:dyDescent="0.25">
      <c r="A25" s="634"/>
      <c r="B25" s="806"/>
      <c r="C25" s="807"/>
      <c r="D25" s="807"/>
      <c r="E25" s="807"/>
      <c r="F25" s="807"/>
      <c r="G25" s="807"/>
      <c r="H25" s="808"/>
      <c r="J25" s="1"/>
    </row>
    <row r="26" spans="1:10" s="100" customFormat="1" x14ac:dyDescent="0.25">
      <c r="B26" s="875"/>
      <c r="C26" s="876"/>
      <c r="D26" s="876"/>
      <c r="E26" s="876"/>
      <c r="F26" s="876"/>
      <c r="G26" s="876"/>
      <c r="H26" s="877"/>
      <c r="J26" s="1"/>
    </row>
    <row r="27" spans="1:10" x14ac:dyDescent="0.25">
      <c r="B27" s="572"/>
      <c r="C27" s="573"/>
      <c r="D27" s="573"/>
      <c r="E27" s="573"/>
      <c r="F27" s="602"/>
      <c r="G27" s="114" t="s">
        <v>457</v>
      </c>
      <c r="H27" s="575">
        <f>ROUND(H16,2)</f>
        <v>0</v>
      </c>
      <c r="J27" s="111" t="s">
        <v>463</v>
      </c>
    </row>
    <row r="28" spans="1:10" x14ac:dyDescent="0.25">
      <c r="B28" s="371"/>
      <c r="C28" s="371"/>
      <c r="D28" s="371"/>
      <c r="E28" s="371"/>
      <c r="F28" s="371"/>
      <c r="G28" s="371"/>
      <c r="H28" s="371"/>
    </row>
    <row r="29" spans="1:10" x14ac:dyDescent="0.25">
      <c r="B29" s="371"/>
      <c r="C29" s="371"/>
      <c r="D29" s="371"/>
      <c r="E29" s="371"/>
      <c r="F29" s="371"/>
      <c r="G29" s="371"/>
      <c r="H29" s="371"/>
    </row>
    <row r="30" spans="1:10" s="100" customFormat="1" x14ac:dyDescent="0.25">
      <c r="B30" s="108" t="s">
        <v>704</v>
      </c>
      <c r="C30" s="116"/>
      <c r="D30" s="117"/>
      <c r="E30" s="117"/>
      <c r="F30" s="117"/>
      <c r="G30" s="117"/>
      <c r="H30" s="118"/>
      <c r="J30" s="111" t="s">
        <v>462</v>
      </c>
    </row>
    <row r="31" spans="1:10" s="100" customFormat="1" x14ac:dyDescent="0.25">
      <c r="B31" s="853"/>
      <c r="C31" s="854"/>
      <c r="D31" s="854"/>
      <c r="E31" s="854"/>
      <c r="F31" s="854"/>
      <c r="G31" s="854"/>
      <c r="H31" s="855"/>
    </row>
    <row r="32" spans="1:10" s="100" customFormat="1" x14ac:dyDescent="0.25">
      <c r="B32" s="872"/>
      <c r="C32" s="873"/>
      <c r="D32" s="873"/>
      <c r="E32" s="873"/>
      <c r="F32" s="873"/>
      <c r="G32" s="873"/>
      <c r="H32" s="874"/>
    </row>
    <row r="33" spans="2:10" x14ac:dyDescent="0.25">
      <c r="B33" s="579"/>
      <c r="C33" s="580"/>
      <c r="D33" s="580"/>
      <c r="E33" s="580"/>
      <c r="F33" s="602"/>
      <c r="G33" s="603" t="s">
        <v>584</v>
      </c>
      <c r="H33" s="575">
        <f>ROUND(H20,2)</f>
        <v>0</v>
      </c>
      <c r="J33" s="111" t="s">
        <v>465</v>
      </c>
    </row>
    <row r="34" spans="2:10" x14ac:dyDescent="0.25">
      <c r="B34" s="589"/>
      <c r="C34" s="589"/>
      <c r="D34" s="589"/>
      <c r="E34" s="589"/>
      <c r="F34" s="371"/>
      <c r="G34" s="610"/>
      <c r="H34" s="592"/>
      <c r="J34" s="111"/>
    </row>
    <row r="35" spans="2:10" x14ac:dyDescent="0.25">
      <c r="B35" s="371"/>
      <c r="C35" s="371"/>
      <c r="D35" s="371"/>
      <c r="E35" s="371"/>
      <c r="F35" s="594"/>
      <c r="G35" s="594" t="s">
        <v>705</v>
      </c>
      <c r="H35" s="125">
        <f>+H27+H33</f>
        <v>0</v>
      </c>
      <c r="J35" s="92" t="s">
        <v>701</v>
      </c>
    </row>
  </sheetData>
  <sheetProtection password="DBAD" sheet="1" objects="1" scenarios="1" insertRows="0"/>
  <mergeCells count="24">
    <mergeCell ref="B9:E9"/>
    <mergeCell ref="B16:E16"/>
    <mergeCell ref="B17:E17"/>
    <mergeCell ref="B1:G1"/>
    <mergeCell ref="B2:H2"/>
    <mergeCell ref="B3:E4"/>
    <mergeCell ref="F3:G3"/>
    <mergeCell ref="H3:H4"/>
    <mergeCell ref="B5:E5"/>
    <mergeCell ref="B6:E6"/>
    <mergeCell ref="B7:E7"/>
    <mergeCell ref="B8:E8"/>
    <mergeCell ref="B10:E10"/>
    <mergeCell ref="B11:E11"/>
    <mergeCell ref="B12:E12"/>
    <mergeCell ref="B31:H32"/>
    <mergeCell ref="B23:H26"/>
    <mergeCell ref="B13:E13"/>
    <mergeCell ref="B14:E14"/>
    <mergeCell ref="B19:E19"/>
    <mergeCell ref="B20:E20"/>
    <mergeCell ref="B21:E21"/>
    <mergeCell ref="B18:E18"/>
    <mergeCell ref="B15:E15"/>
  </mergeCells>
  <pageMargins left="0.7" right="0.7" top="0.75" bottom="0.75" header="0.3" footer="0.3"/>
  <pageSetup scale="95"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J35"/>
  <sheetViews>
    <sheetView workbookViewId="0">
      <selection activeCell="B1" sqref="B1:G1"/>
    </sheetView>
  </sheetViews>
  <sheetFormatPr defaultRowHeight="15" x14ac:dyDescent="0.25"/>
  <cols>
    <col min="1" max="1" width="2.85546875" style="1" customWidth="1"/>
    <col min="2" max="4" width="18.42578125" style="1" customWidth="1"/>
    <col min="5" max="5" width="15.5703125" style="1" customWidth="1"/>
    <col min="6" max="7" width="18.7109375" style="1" customWidth="1"/>
    <col min="8" max="8" width="19.7109375" style="1" customWidth="1"/>
    <col min="9" max="9" width="3" style="1" customWidth="1"/>
    <col min="10" max="16384" width="9.140625" style="1"/>
  </cols>
  <sheetData>
    <row r="1" spans="1:10" ht="21.75" customHeight="1" x14ac:dyDescent="0.25">
      <c r="B1" s="795" t="s">
        <v>446</v>
      </c>
      <c r="C1" s="795"/>
      <c r="D1" s="795"/>
      <c r="E1" s="795"/>
      <c r="F1" s="795"/>
      <c r="G1" s="795"/>
      <c r="H1" s="3" t="str">
        <f>+'Section A'!C4</f>
        <v>Grant Number from Section A</v>
      </c>
    </row>
    <row r="2" spans="1:10" ht="54.75" customHeight="1" x14ac:dyDescent="0.25">
      <c r="B2" s="870" t="s">
        <v>706</v>
      </c>
      <c r="C2" s="870"/>
      <c r="D2" s="870"/>
      <c r="E2" s="870"/>
      <c r="F2" s="870"/>
      <c r="G2" s="870"/>
      <c r="H2" s="870"/>
    </row>
    <row r="3" spans="1:10" ht="15" customHeight="1" x14ac:dyDescent="0.25">
      <c r="B3" s="878" t="s">
        <v>636</v>
      </c>
      <c r="C3" s="878"/>
      <c r="D3" s="878"/>
      <c r="E3" s="878"/>
      <c r="F3" s="878" t="s">
        <v>450</v>
      </c>
      <c r="G3" s="878"/>
      <c r="H3" s="878" t="s">
        <v>451</v>
      </c>
    </row>
    <row r="4" spans="1:10" ht="15" customHeight="1" x14ac:dyDescent="0.25">
      <c r="B4" s="878"/>
      <c r="C4" s="878"/>
      <c r="D4" s="878"/>
      <c r="E4" s="878"/>
      <c r="F4" s="338" t="s">
        <v>696</v>
      </c>
      <c r="G4" s="338" t="s">
        <v>697</v>
      </c>
      <c r="H4" s="878"/>
    </row>
    <row r="5" spans="1:10" ht="15" customHeight="1" x14ac:dyDescent="0.25">
      <c r="B5" s="882"/>
      <c r="C5" s="882"/>
      <c r="D5" s="882"/>
      <c r="E5" s="882"/>
      <c r="F5" s="611"/>
      <c r="G5" s="611"/>
      <c r="H5" s="125">
        <f t="shared" ref="H5:H13" si="0">ROUND(F5*G5,2)</f>
        <v>0</v>
      </c>
    </row>
    <row r="6" spans="1:10" ht="15" customHeight="1" x14ac:dyDescent="0.25">
      <c r="A6" s="326"/>
      <c r="B6" s="880"/>
      <c r="C6" s="880"/>
      <c r="D6" s="880"/>
      <c r="E6" s="880"/>
      <c r="F6" s="611"/>
      <c r="G6" s="611"/>
      <c r="H6" s="125">
        <f t="shared" si="0"/>
        <v>0</v>
      </c>
    </row>
    <row r="7" spans="1:10" ht="15" customHeight="1" x14ac:dyDescent="0.25">
      <c r="A7" s="326"/>
      <c r="B7" s="880"/>
      <c r="C7" s="880"/>
      <c r="D7" s="880"/>
      <c r="E7" s="880"/>
      <c r="F7" s="611"/>
      <c r="G7" s="611"/>
      <c r="H7" s="125">
        <f t="shared" si="0"/>
        <v>0</v>
      </c>
    </row>
    <row r="8" spans="1:10" ht="15" customHeight="1" x14ac:dyDescent="0.25">
      <c r="A8" s="326"/>
      <c r="B8" s="880"/>
      <c r="C8" s="880"/>
      <c r="D8" s="880"/>
      <c r="E8" s="880"/>
      <c r="F8" s="611"/>
      <c r="G8" s="611"/>
      <c r="H8" s="125">
        <f t="shared" si="0"/>
        <v>0</v>
      </c>
    </row>
    <row r="9" spans="1:10" ht="15" customHeight="1" x14ac:dyDescent="0.25">
      <c r="A9" s="326"/>
      <c r="B9" s="880"/>
      <c r="C9" s="880"/>
      <c r="D9" s="880"/>
      <c r="E9" s="880"/>
      <c r="F9" s="611"/>
      <c r="G9" s="611"/>
      <c r="H9" s="125">
        <f t="shared" si="0"/>
        <v>0</v>
      </c>
    </row>
    <row r="10" spans="1:10" ht="15" customHeight="1" x14ac:dyDescent="0.25">
      <c r="A10" s="326"/>
      <c r="B10" s="880"/>
      <c r="C10" s="880"/>
      <c r="D10" s="880"/>
      <c r="E10" s="880"/>
      <c r="F10" s="611"/>
      <c r="G10" s="611"/>
      <c r="H10" s="125">
        <f t="shared" si="0"/>
        <v>0</v>
      </c>
    </row>
    <row r="11" spans="1:10" ht="15" customHeight="1" x14ac:dyDescent="0.25">
      <c r="A11" s="326"/>
      <c r="B11" s="880"/>
      <c r="C11" s="880"/>
      <c r="D11" s="880"/>
      <c r="E11" s="880"/>
      <c r="F11" s="611"/>
      <c r="G11" s="611"/>
      <c r="H11" s="125">
        <f t="shared" si="0"/>
        <v>0</v>
      </c>
    </row>
    <row r="12" spans="1:10" ht="15" customHeight="1" x14ac:dyDescent="0.25">
      <c r="A12" s="326"/>
      <c r="B12" s="880"/>
      <c r="C12" s="880"/>
      <c r="D12" s="880"/>
      <c r="E12" s="880"/>
      <c r="F12" s="611"/>
      <c r="G12" s="611"/>
      <c r="H12" s="125">
        <f t="shared" si="0"/>
        <v>0</v>
      </c>
    </row>
    <row r="13" spans="1:10" ht="15" customHeight="1" x14ac:dyDescent="0.25">
      <c r="A13" s="326"/>
      <c r="B13" s="880"/>
      <c r="C13" s="880"/>
      <c r="D13" s="880"/>
      <c r="E13" s="880"/>
      <c r="F13" s="611"/>
      <c r="G13" s="611"/>
      <c r="H13" s="125">
        <f t="shared" si="0"/>
        <v>0</v>
      </c>
    </row>
    <row r="14" spans="1:10" s="100" customFormat="1" x14ac:dyDescent="0.25">
      <c r="A14" s="634"/>
      <c r="B14" s="880"/>
      <c r="C14" s="880"/>
      <c r="D14" s="880"/>
      <c r="E14" s="880"/>
      <c r="F14" s="94"/>
      <c r="G14" s="94"/>
      <c r="H14" s="125">
        <f>ROUND(F14*G14,2)</f>
        <v>0</v>
      </c>
    </row>
    <row r="15" spans="1:10" s="100" customFormat="1" ht="15" customHeight="1" x14ac:dyDescent="0.4">
      <c r="A15" s="634"/>
      <c r="B15" s="880"/>
      <c r="C15" s="880"/>
      <c r="D15" s="880"/>
      <c r="E15" s="880"/>
      <c r="F15" s="334"/>
      <c r="G15" s="339"/>
      <c r="H15" s="586">
        <f>ROUND(F15*G15,2)</f>
        <v>0</v>
      </c>
    </row>
    <row r="16" spans="1:10" s="100" customFormat="1" x14ac:dyDescent="0.25">
      <c r="A16" s="634"/>
      <c r="B16" s="881"/>
      <c r="C16" s="881"/>
      <c r="D16" s="881"/>
      <c r="E16" s="881"/>
      <c r="F16" s="635"/>
      <c r="G16" s="584" t="s">
        <v>457</v>
      </c>
      <c r="H16" s="125">
        <f>ROUND(SUM(H5:H15),2)</f>
        <v>0</v>
      </c>
      <c r="J16" s="111" t="s">
        <v>458</v>
      </c>
    </row>
    <row r="17" spans="1:10" s="100" customFormat="1" x14ac:dyDescent="0.25">
      <c r="A17" s="634"/>
      <c r="B17" s="881"/>
      <c r="C17" s="881"/>
      <c r="D17" s="881"/>
      <c r="E17" s="881"/>
      <c r="F17" s="633"/>
      <c r="G17" s="371"/>
      <c r="H17" s="585"/>
    </row>
    <row r="18" spans="1:10" s="100" customFormat="1" ht="17.25" x14ac:dyDescent="0.4">
      <c r="A18" s="634"/>
      <c r="B18" s="880"/>
      <c r="C18" s="880"/>
      <c r="D18" s="880"/>
      <c r="E18" s="880"/>
      <c r="F18" s="334"/>
      <c r="G18" s="339"/>
      <c r="H18" s="586">
        <f>ROUND(F18*G18,2)</f>
        <v>0</v>
      </c>
    </row>
    <row r="19" spans="1:10" s="100" customFormat="1" x14ac:dyDescent="0.25">
      <c r="A19" s="634"/>
      <c r="B19" s="881"/>
      <c r="C19" s="881"/>
      <c r="D19" s="881"/>
      <c r="E19" s="881"/>
      <c r="F19" s="636"/>
      <c r="G19" s="588" t="s">
        <v>584</v>
      </c>
      <c r="H19" s="125">
        <f>ROUND(H18,2)</f>
        <v>0</v>
      </c>
      <c r="J19" s="111" t="s">
        <v>460</v>
      </c>
    </row>
    <row r="20" spans="1:10" s="100" customFormat="1" x14ac:dyDescent="0.25">
      <c r="A20" s="634"/>
      <c r="B20" s="879"/>
      <c r="C20" s="879"/>
      <c r="D20" s="879"/>
      <c r="E20" s="879"/>
      <c r="F20" s="633"/>
      <c r="G20" s="371"/>
      <c r="H20" s="585"/>
    </row>
    <row r="21" spans="1:10" s="100" customFormat="1" x14ac:dyDescent="0.25">
      <c r="A21" s="634"/>
      <c r="B21" s="569" t="s">
        <v>707</v>
      </c>
      <c r="C21" s="637"/>
      <c r="D21" s="637"/>
      <c r="E21" s="637"/>
      <c r="F21" s="637"/>
      <c r="G21" s="570"/>
      <c r="H21" s="571"/>
      <c r="J21" s="111" t="s">
        <v>462</v>
      </c>
    </row>
    <row r="22" spans="1:10" s="100" customFormat="1" ht="15" customHeight="1" x14ac:dyDescent="0.25">
      <c r="A22" s="634"/>
      <c r="B22" s="806"/>
      <c r="C22" s="807"/>
      <c r="D22" s="807"/>
      <c r="E22" s="807"/>
      <c r="F22" s="807"/>
      <c r="G22" s="807"/>
      <c r="H22" s="808"/>
      <c r="J22" s="1"/>
    </row>
    <row r="23" spans="1:10" s="100" customFormat="1" x14ac:dyDescent="0.25">
      <c r="B23" s="806"/>
      <c r="C23" s="807"/>
      <c r="D23" s="807"/>
      <c r="E23" s="807"/>
      <c r="F23" s="807"/>
      <c r="G23" s="807"/>
      <c r="H23" s="808"/>
      <c r="J23" s="1"/>
    </row>
    <row r="24" spans="1:10" s="100" customFormat="1" x14ac:dyDescent="0.25">
      <c r="A24" s="634"/>
      <c r="B24" s="806"/>
      <c r="C24" s="807"/>
      <c r="D24" s="807"/>
      <c r="E24" s="807"/>
      <c r="F24" s="807"/>
      <c r="G24" s="807"/>
      <c r="H24" s="808"/>
      <c r="J24" s="1"/>
    </row>
    <row r="25" spans="1:10" s="100" customFormat="1" x14ac:dyDescent="0.25">
      <c r="A25" s="634"/>
      <c r="B25" s="806"/>
      <c r="C25" s="807"/>
      <c r="D25" s="807"/>
      <c r="E25" s="807"/>
      <c r="F25" s="807"/>
      <c r="G25" s="807"/>
      <c r="H25" s="808"/>
      <c r="J25" s="1"/>
    </row>
    <row r="26" spans="1:10" x14ac:dyDescent="0.25">
      <c r="B26" s="572"/>
      <c r="C26" s="573"/>
      <c r="D26" s="573"/>
      <c r="E26" s="573"/>
      <c r="F26" s="602"/>
      <c r="G26" s="114" t="s">
        <v>457</v>
      </c>
      <c r="H26" s="575">
        <f>ROUND(H16,2)</f>
        <v>0</v>
      </c>
      <c r="J26" s="111" t="s">
        <v>463</v>
      </c>
    </row>
    <row r="27" spans="1:10" x14ac:dyDescent="0.25">
      <c r="B27" s="371"/>
      <c r="C27" s="371"/>
      <c r="D27" s="371"/>
      <c r="E27" s="371"/>
      <c r="F27" s="371"/>
      <c r="G27" s="371"/>
      <c r="H27" s="371"/>
    </row>
    <row r="28" spans="1:10" x14ac:dyDescent="0.25">
      <c r="B28" s="371"/>
      <c r="C28" s="371"/>
      <c r="D28" s="371"/>
      <c r="E28" s="371"/>
      <c r="F28" s="371"/>
      <c r="G28" s="371"/>
      <c r="H28" s="371"/>
    </row>
    <row r="29" spans="1:10" s="100" customFormat="1" x14ac:dyDescent="0.25">
      <c r="B29" s="569" t="s">
        <v>708</v>
      </c>
      <c r="C29" s="576"/>
      <c r="D29" s="577"/>
      <c r="E29" s="577"/>
      <c r="F29" s="577"/>
      <c r="G29" s="577"/>
      <c r="H29" s="578"/>
      <c r="J29" s="111" t="s">
        <v>462</v>
      </c>
    </row>
    <row r="30" spans="1:10" s="100" customFormat="1" x14ac:dyDescent="0.25">
      <c r="B30" s="853"/>
      <c r="C30" s="854"/>
      <c r="D30" s="854"/>
      <c r="E30" s="854"/>
      <c r="F30" s="854"/>
      <c r="G30" s="854"/>
      <c r="H30" s="855"/>
    </row>
    <row r="31" spans="1:10" s="100" customFormat="1" x14ac:dyDescent="0.25">
      <c r="B31" s="853"/>
      <c r="C31" s="854"/>
      <c r="D31" s="854"/>
      <c r="E31" s="854"/>
      <c r="F31" s="854"/>
      <c r="G31" s="854"/>
      <c r="H31" s="855"/>
    </row>
    <row r="32" spans="1:10" x14ac:dyDescent="0.25">
      <c r="B32" s="579"/>
      <c r="C32" s="580"/>
      <c r="D32" s="580"/>
      <c r="E32" s="580"/>
      <c r="F32" s="602"/>
      <c r="G32" s="603" t="s">
        <v>584</v>
      </c>
      <c r="H32" s="575">
        <f>ROUND(H19,2)</f>
        <v>0</v>
      </c>
      <c r="J32" s="111" t="s">
        <v>465</v>
      </c>
    </row>
    <row r="33" spans="2:10" x14ac:dyDescent="0.25">
      <c r="B33" s="589"/>
      <c r="C33" s="589"/>
      <c r="D33" s="589"/>
      <c r="E33" s="589"/>
      <c r="F33" s="371"/>
      <c r="G33" s="610"/>
      <c r="H33" s="592"/>
      <c r="J33" s="111"/>
    </row>
    <row r="34" spans="2:10" x14ac:dyDescent="0.25">
      <c r="B34" s="371"/>
      <c r="C34" s="371"/>
      <c r="D34" s="371"/>
      <c r="E34" s="371"/>
      <c r="F34" s="593"/>
      <c r="G34" s="594" t="s">
        <v>709</v>
      </c>
      <c r="H34" s="125">
        <f>+H26+H32</f>
        <v>0</v>
      </c>
      <c r="J34" s="92" t="s">
        <v>701</v>
      </c>
    </row>
    <row r="35" spans="2:10" x14ac:dyDescent="0.25">
      <c r="B35" s="355"/>
      <c r="C35" s="355"/>
      <c r="D35" s="355"/>
      <c r="E35" s="355"/>
      <c r="F35" s="355"/>
      <c r="G35" s="355"/>
      <c r="H35" s="355"/>
    </row>
  </sheetData>
  <sheetProtection password="DBAD" sheet="1" objects="1" scenarios="1" insertRows="0"/>
  <mergeCells count="23">
    <mergeCell ref="B10:E10"/>
    <mergeCell ref="B11:E11"/>
    <mergeCell ref="B12:E12"/>
    <mergeCell ref="B13:E13"/>
    <mergeCell ref="B14:E14"/>
    <mergeCell ref="B5:E5"/>
    <mergeCell ref="B6:E6"/>
    <mergeCell ref="B7:E7"/>
    <mergeCell ref="B8:E8"/>
    <mergeCell ref="B9:E9"/>
    <mergeCell ref="B1:G1"/>
    <mergeCell ref="B2:H2"/>
    <mergeCell ref="B3:E4"/>
    <mergeCell ref="F3:G3"/>
    <mergeCell ref="H3:H4"/>
    <mergeCell ref="B22:H25"/>
    <mergeCell ref="B30:H31"/>
    <mergeCell ref="B20:E20"/>
    <mergeCell ref="B15:E15"/>
    <mergeCell ref="B16:E16"/>
    <mergeCell ref="B17:E17"/>
    <mergeCell ref="B18:E18"/>
    <mergeCell ref="B19:E19"/>
  </mergeCells>
  <pageMargins left="0.7" right="0.7" top="0.75" bottom="0.75" header="0.3" footer="0.3"/>
  <pageSetup scale="95"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J35"/>
  <sheetViews>
    <sheetView workbookViewId="0">
      <selection activeCell="B1" sqref="B1:G1"/>
    </sheetView>
  </sheetViews>
  <sheetFormatPr defaultRowHeight="15" x14ac:dyDescent="0.25"/>
  <cols>
    <col min="1" max="1" width="2.85546875" style="1" customWidth="1"/>
    <col min="2" max="4" width="18.42578125" style="1" customWidth="1"/>
    <col min="5" max="5" width="15.5703125" style="1" customWidth="1"/>
    <col min="6" max="7" width="18.7109375" style="1" customWidth="1"/>
    <col min="8" max="8" width="19.7109375" style="1" customWidth="1"/>
    <col min="9" max="9" width="3" style="1" customWidth="1"/>
    <col min="10" max="16384" width="9.140625" style="1"/>
  </cols>
  <sheetData>
    <row r="1" spans="1:10" ht="21.75" customHeight="1" x14ac:dyDescent="0.25">
      <c r="B1" s="795" t="s">
        <v>446</v>
      </c>
      <c r="C1" s="795"/>
      <c r="D1" s="795"/>
      <c r="E1" s="795"/>
      <c r="F1" s="795"/>
      <c r="G1" s="795"/>
      <c r="H1" s="3" t="str">
        <f>+'Section A'!C4</f>
        <v>Grant Number from Section A</v>
      </c>
    </row>
    <row r="2" spans="1:10" ht="54.75" customHeight="1" x14ac:dyDescent="0.25">
      <c r="B2" s="870" t="s">
        <v>710</v>
      </c>
      <c r="C2" s="870"/>
      <c r="D2" s="870"/>
      <c r="E2" s="870"/>
      <c r="F2" s="870"/>
      <c r="G2" s="870"/>
      <c r="H2" s="870"/>
    </row>
    <row r="3" spans="1:10" ht="15" customHeight="1" x14ac:dyDescent="0.25">
      <c r="B3" s="878" t="s">
        <v>636</v>
      </c>
      <c r="C3" s="878"/>
      <c r="D3" s="878"/>
      <c r="E3" s="878"/>
      <c r="F3" s="878" t="s">
        <v>450</v>
      </c>
      <c r="G3" s="878"/>
      <c r="H3" s="878" t="s">
        <v>451</v>
      </c>
    </row>
    <row r="4" spans="1:10" ht="15" customHeight="1" x14ac:dyDescent="0.25">
      <c r="B4" s="878"/>
      <c r="C4" s="878"/>
      <c r="D4" s="878"/>
      <c r="E4" s="878"/>
      <c r="F4" s="338" t="s">
        <v>696</v>
      </c>
      <c r="G4" s="338" t="s">
        <v>697</v>
      </c>
      <c r="H4" s="878"/>
    </row>
    <row r="5" spans="1:10" ht="15" customHeight="1" x14ac:dyDescent="0.25">
      <c r="B5" s="880"/>
      <c r="C5" s="880"/>
      <c r="D5" s="880"/>
      <c r="E5" s="880"/>
      <c r="F5" s="611"/>
      <c r="G5" s="611"/>
      <c r="H5" s="125">
        <f t="shared" ref="H5:H13" si="0">ROUND(F5*G5,2)</f>
        <v>0</v>
      </c>
    </row>
    <row r="6" spans="1:10" ht="15" customHeight="1" x14ac:dyDescent="0.25">
      <c r="A6" s="326"/>
      <c r="B6" s="880"/>
      <c r="C6" s="880"/>
      <c r="D6" s="880"/>
      <c r="E6" s="880"/>
      <c r="F6" s="611"/>
      <c r="G6" s="611"/>
      <c r="H6" s="125">
        <f t="shared" si="0"/>
        <v>0</v>
      </c>
    </row>
    <row r="7" spans="1:10" ht="15" customHeight="1" x14ac:dyDescent="0.25">
      <c r="A7" s="326"/>
      <c r="B7" s="880"/>
      <c r="C7" s="880"/>
      <c r="D7" s="880"/>
      <c r="E7" s="880"/>
      <c r="F7" s="611"/>
      <c r="G7" s="611"/>
      <c r="H7" s="125">
        <f t="shared" si="0"/>
        <v>0</v>
      </c>
    </row>
    <row r="8" spans="1:10" ht="15" customHeight="1" x14ac:dyDescent="0.25">
      <c r="A8" s="326"/>
      <c r="B8" s="880"/>
      <c r="C8" s="880"/>
      <c r="D8" s="880"/>
      <c r="E8" s="880"/>
      <c r="F8" s="611"/>
      <c r="G8" s="611"/>
      <c r="H8" s="125">
        <f t="shared" si="0"/>
        <v>0</v>
      </c>
    </row>
    <row r="9" spans="1:10" ht="15" customHeight="1" x14ac:dyDescent="0.25">
      <c r="A9" s="326"/>
      <c r="B9" s="880"/>
      <c r="C9" s="880"/>
      <c r="D9" s="880"/>
      <c r="E9" s="880"/>
      <c r="F9" s="611"/>
      <c r="G9" s="611"/>
      <c r="H9" s="125">
        <f t="shared" si="0"/>
        <v>0</v>
      </c>
    </row>
    <row r="10" spans="1:10" ht="15" customHeight="1" x14ac:dyDescent="0.25">
      <c r="A10" s="326"/>
      <c r="B10" s="880"/>
      <c r="C10" s="880"/>
      <c r="D10" s="880"/>
      <c r="E10" s="880"/>
      <c r="F10" s="611"/>
      <c r="G10" s="611"/>
      <c r="H10" s="125">
        <f t="shared" si="0"/>
        <v>0</v>
      </c>
    </row>
    <row r="11" spans="1:10" ht="15" customHeight="1" x14ac:dyDescent="0.25">
      <c r="A11" s="326"/>
      <c r="B11" s="880"/>
      <c r="C11" s="880"/>
      <c r="D11" s="880"/>
      <c r="E11" s="880"/>
      <c r="F11" s="611"/>
      <c r="G11" s="611"/>
      <c r="H11" s="125">
        <f t="shared" si="0"/>
        <v>0</v>
      </c>
    </row>
    <row r="12" spans="1:10" ht="15" customHeight="1" x14ac:dyDescent="0.25">
      <c r="A12" s="326"/>
      <c r="B12" s="880"/>
      <c r="C12" s="880"/>
      <c r="D12" s="880"/>
      <c r="E12" s="880"/>
      <c r="F12" s="611"/>
      <c r="G12" s="611"/>
      <c r="H12" s="125">
        <f t="shared" si="0"/>
        <v>0</v>
      </c>
    </row>
    <row r="13" spans="1:10" ht="15" customHeight="1" x14ac:dyDescent="0.25">
      <c r="A13" s="326"/>
      <c r="B13" s="880"/>
      <c r="C13" s="880"/>
      <c r="D13" s="880"/>
      <c r="E13" s="880"/>
      <c r="F13" s="611"/>
      <c r="G13" s="611"/>
      <c r="H13" s="125">
        <f t="shared" si="0"/>
        <v>0</v>
      </c>
    </row>
    <row r="14" spans="1:10" s="100" customFormat="1" x14ac:dyDescent="0.25">
      <c r="A14" s="634"/>
      <c r="B14" s="880"/>
      <c r="C14" s="880"/>
      <c r="D14" s="880"/>
      <c r="E14" s="880"/>
      <c r="F14" s="94"/>
      <c r="G14" s="94"/>
      <c r="H14" s="125">
        <f>ROUND(F14*G14,2)</f>
        <v>0</v>
      </c>
    </row>
    <row r="15" spans="1:10" s="100" customFormat="1" ht="15" customHeight="1" x14ac:dyDescent="0.4">
      <c r="A15" s="634"/>
      <c r="B15" s="880"/>
      <c r="C15" s="880"/>
      <c r="D15" s="880"/>
      <c r="E15" s="880"/>
      <c r="F15" s="334"/>
      <c r="G15" s="339"/>
      <c r="H15" s="586">
        <f>ROUND(F15*G15,2)</f>
        <v>0</v>
      </c>
    </row>
    <row r="16" spans="1:10" s="100" customFormat="1" x14ac:dyDescent="0.25">
      <c r="A16" s="634"/>
      <c r="B16" s="881"/>
      <c r="C16" s="881"/>
      <c r="D16" s="881"/>
      <c r="E16" s="881"/>
      <c r="F16" s="635"/>
      <c r="G16" s="584" t="s">
        <v>457</v>
      </c>
      <c r="H16" s="125">
        <f>ROUND(SUM(H5:H15),2)</f>
        <v>0</v>
      </c>
      <c r="J16" s="111" t="s">
        <v>458</v>
      </c>
    </row>
    <row r="17" spans="1:10" s="100" customFormat="1" x14ac:dyDescent="0.25">
      <c r="A17" s="634"/>
      <c r="B17" s="881"/>
      <c r="C17" s="881"/>
      <c r="D17" s="881"/>
      <c r="E17" s="881"/>
      <c r="F17" s="633"/>
      <c r="G17" s="371"/>
      <c r="H17" s="585"/>
    </row>
    <row r="18" spans="1:10" s="100" customFormat="1" ht="17.25" x14ac:dyDescent="0.4">
      <c r="A18" s="634"/>
      <c r="B18" s="880"/>
      <c r="C18" s="880"/>
      <c r="D18" s="880"/>
      <c r="E18" s="880"/>
      <c r="F18" s="334"/>
      <c r="G18" s="339"/>
      <c r="H18" s="586">
        <f>ROUND(F18*G18,2)</f>
        <v>0</v>
      </c>
    </row>
    <row r="19" spans="1:10" s="100" customFormat="1" x14ac:dyDescent="0.25">
      <c r="A19" s="634"/>
      <c r="B19" s="881"/>
      <c r="C19" s="881"/>
      <c r="D19" s="881"/>
      <c r="E19" s="881"/>
      <c r="F19" s="636"/>
      <c r="G19" s="588" t="s">
        <v>584</v>
      </c>
      <c r="H19" s="125">
        <f>ROUND(H18,2)</f>
        <v>0</v>
      </c>
      <c r="J19" s="111" t="s">
        <v>460</v>
      </c>
    </row>
    <row r="20" spans="1:10" s="100" customFormat="1" x14ac:dyDescent="0.25">
      <c r="A20" s="634"/>
      <c r="B20" s="881"/>
      <c r="C20" s="881"/>
      <c r="D20" s="881"/>
      <c r="E20" s="881"/>
      <c r="F20" s="633"/>
      <c r="G20" s="371"/>
      <c r="H20" s="585"/>
    </row>
    <row r="21" spans="1:10" s="100" customFormat="1" x14ac:dyDescent="0.25">
      <c r="A21" s="634"/>
      <c r="B21" s="569" t="s">
        <v>711</v>
      </c>
      <c r="C21" s="637"/>
      <c r="D21" s="637"/>
      <c r="E21" s="637"/>
      <c r="F21" s="637"/>
      <c r="G21" s="570"/>
      <c r="H21" s="571"/>
      <c r="J21" s="111" t="s">
        <v>462</v>
      </c>
    </row>
    <row r="22" spans="1:10" s="100" customFormat="1" ht="15" customHeight="1" x14ac:dyDescent="0.25">
      <c r="A22" s="634"/>
      <c r="B22" s="806"/>
      <c r="C22" s="807"/>
      <c r="D22" s="807"/>
      <c r="E22" s="807"/>
      <c r="F22" s="807"/>
      <c r="G22" s="807"/>
      <c r="H22" s="808"/>
      <c r="J22" s="1"/>
    </row>
    <row r="23" spans="1:10" s="100" customFormat="1" x14ac:dyDescent="0.25">
      <c r="B23" s="806"/>
      <c r="C23" s="807"/>
      <c r="D23" s="807"/>
      <c r="E23" s="807"/>
      <c r="F23" s="807"/>
      <c r="G23" s="807"/>
      <c r="H23" s="808"/>
      <c r="J23" s="1"/>
    </row>
    <row r="24" spans="1:10" s="100" customFormat="1" x14ac:dyDescent="0.25">
      <c r="A24" s="634"/>
      <c r="B24" s="806"/>
      <c r="C24" s="807"/>
      <c r="D24" s="807"/>
      <c r="E24" s="807"/>
      <c r="F24" s="807"/>
      <c r="G24" s="807"/>
      <c r="H24" s="808"/>
      <c r="J24" s="1"/>
    </row>
    <row r="25" spans="1:10" s="100" customFormat="1" x14ac:dyDescent="0.25">
      <c r="A25" s="634"/>
      <c r="B25" s="806"/>
      <c r="C25" s="807"/>
      <c r="D25" s="807"/>
      <c r="E25" s="807"/>
      <c r="F25" s="807"/>
      <c r="G25" s="807"/>
      <c r="H25" s="808"/>
      <c r="J25" s="1"/>
    </row>
    <row r="26" spans="1:10" x14ac:dyDescent="0.25">
      <c r="B26" s="572"/>
      <c r="C26" s="573"/>
      <c r="D26" s="573"/>
      <c r="E26" s="573"/>
      <c r="F26" s="602"/>
      <c r="G26" s="114" t="s">
        <v>457</v>
      </c>
      <c r="H26" s="575">
        <f>ROUND(H16,2)</f>
        <v>0</v>
      </c>
      <c r="J26" s="111" t="s">
        <v>463</v>
      </c>
    </row>
    <row r="27" spans="1:10" x14ac:dyDescent="0.25">
      <c r="B27" s="371"/>
      <c r="C27" s="371"/>
      <c r="D27" s="371"/>
      <c r="E27" s="371"/>
      <c r="F27" s="371"/>
      <c r="G27" s="371"/>
      <c r="H27" s="371"/>
    </row>
    <row r="28" spans="1:10" x14ac:dyDescent="0.25">
      <c r="B28" s="371"/>
      <c r="C28" s="371"/>
      <c r="D28" s="371"/>
      <c r="E28" s="371"/>
      <c r="F28" s="371"/>
      <c r="G28" s="371"/>
      <c r="H28" s="371"/>
    </row>
    <row r="29" spans="1:10" s="100" customFormat="1" x14ac:dyDescent="0.25">
      <c r="B29" s="569" t="s">
        <v>712</v>
      </c>
      <c r="C29" s="576"/>
      <c r="D29" s="577"/>
      <c r="E29" s="577"/>
      <c r="F29" s="577"/>
      <c r="G29" s="577"/>
      <c r="H29" s="578"/>
      <c r="J29" s="111" t="s">
        <v>462</v>
      </c>
    </row>
    <row r="30" spans="1:10" s="100" customFormat="1" x14ac:dyDescent="0.25">
      <c r="B30" s="853"/>
      <c r="C30" s="854"/>
      <c r="D30" s="854"/>
      <c r="E30" s="854"/>
      <c r="F30" s="854"/>
      <c r="G30" s="854"/>
      <c r="H30" s="855"/>
    </row>
    <row r="31" spans="1:10" s="100" customFormat="1" x14ac:dyDescent="0.25">
      <c r="B31" s="853"/>
      <c r="C31" s="854"/>
      <c r="D31" s="854"/>
      <c r="E31" s="854"/>
      <c r="F31" s="854"/>
      <c r="G31" s="854"/>
      <c r="H31" s="855"/>
    </row>
    <row r="32" spans="1:10" x14ac:dyDescent="0.25">
      <c r="B32" s="579"/>
      <c r="C32" s="580"/>
      <c r="D32" s="580"/>
      <c r="E32" s="580"/>
      <c r="F32" s="602"/>
      <c r="G32" s="603" t="s">
        <v>584</v>
      </c>
      <c r="H32" s="575">
        <f>ROUND(H19,2)</f>
        <v>0</v>
      </c>
      <c r="J32" s="111" t="s">
        <v>465</v>
      </c>
    </row>
    <row r="33" spans="2:10" x14ac:dyDescent="0.25">
      <c r="B33" s="589"/>
      <c r="C33" s="589"/>
      <c r="D33" s="589"/>
      <c r="E33" s="589"/>
      <c r="F33" s="371"/>
      <c r="G33" s="610"/>
      <c r="H33" s="592"/>
      <c r="J33" s="111"/>
    </row>
    <row r="34" spans="2:10" x14ac:dyDescent="0.25">
      <c r="B34" s="371"/>
      <c r="C34" s="371"/>
      <c r="D34" s="371"/>
      <c r="E34" s="371"/>
      <c r="F34" s="593"/>
      <c r="G34" s="594" t="s">
        <v>713</v>
      </c>
      <c r="H34" s="125">
        <f>+H26+H32</f>
        <v>0</v>
      </c>
      <c r="J34" s="92" t="s">
        <v>701</v>
      </c>
    </row>
    <row r="35" spans="2:10" x14ac:dyDescent="0.25">
      <c r="B35" s="355"/>
      <c r="C35" s="355"/>
      <c r="D35" s="355"/>
      <c r="E35" s="355"/>
      <c r="F35" s="355"/>
      <c r="G35" s="355"/>
      <c r="H35" s="355"/>
    </row>
  </sheetData>
  <sheetProtection password="DBAD" sheet="1" objects="1" scenarios="1" insertRows="0"/>
  <mergeCells count="23">
    <mergeCell ref="B10:E10"/>
    <mergeCell ref="B11:E11"/>
    <mergeCell ref="B12:E12"/>
    <mergeCell ref="B13:E13"/>
    <mergeCell ref="B14:E14"/>
    <mergeCell ref="B6:E6"/>
    <mergeCell ref="B5:E5"/>
    <mergeCell ref="B7:E7"/>
    <mergeCell ref="B8:E8"/>
    <mergeCell ref="B9:E9"/>
    <mergeCell ref="B1:G1"/>
    <mergeCell ref="B2:H2"/>
    <mergeCell ref="B3:E4"/>
    <mergeCell ref="F3:G3"/>
    <mergeCell ref="H3:H4"/>
    <mergeCell ref="B22:H25"/>
    <mergeCell ref="B30:H31"/>
    <mergeCell ref="B20:E20"/>
    <mergeCell ref="B15:E15"/>
    <mergeCell ref="B16:E16"/>
    <mergeCell ref="B17:E17"/>
    <mergeCell ref="B18:E18"/>
    <mergeCell ref="B19:E19"/>
  </mergeCells>
  <pageMargins left="0.7" right="0.7" top="0.75" bottom="0.75" header="0.3" footer="0.3"/>
  <pageSetup scale="95"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J35"/>
  <sheetViews>
    <sheetView workbookViewId="0">
      <selection activeCell="B1" sqref="B1:G1"/>
    </sheetView>
  </sheetViews>
  <sheetFormatPr defaultRowHeight="15" x14ac:dyDescent="0.25"/>
  <cols>
    <col min="1" max="1" width="2.85546875" style="1" customWidth="1"/>
    <col min="2" max="4" width="18.42578125" style="1" customWidth="1"/>
    <col min="5" max="5" width="15.5703125" style="1" customWidth="1"/>
    <col min="6" max="7" width="18.7109375" style="1" customWidth="1"/>
    <col min="8" max="8" width="19.7109375" style="1" customWidth="1"/>
    <col min="9" max="9" width="3" style="1" customWidth="1"/>
    <col min="10" max="16384" width="9.140625" style="1"/>
  </cols>
  <sheetData>
    <row r="1" spans="1:10" ht="21.75" customHeight="1" x14ac:dyDescent="0.25">
      <c r="B1" s="795" t="s">
        <v>446</v>
      </c>
      <c r="C1" s="795"/>
      <c r="D1" s="795"/>
      <c r="E1" s="795"/>
      <c r="F1" s="795"/>
      <c r="G1" s="795"/>
      <c r="H1" s="3" t="str">
        <f>+'Section A'!C4</f>
        <v>Grant Number from Section A</v>
      </c>
    </row>
    <row r="2" spans="1:10" ht="54.75" customHeight="1" x14ac:dyDescent="0.25">
      <c r="B2" s="870" t="s">
        <v>714</v>
      </c>
      <c r="C2" s="870"/>
      <c r="D2" s="870"/>
      <c r="E2" s="870"/>
      <c r="F2" s="870"/>
      <c r="G2" s="870"/>
      <c r="H2" s="870"/>
    </row>
    <row r="3" spans="1:10" ht="15" customHeight="1" x14ac:dyDescent="0.25">
      <c r="B3" s="878" t="s">
        <v>636</v>
      </c>
      <c r="C3" s="878"/>
      <c r="D3" s="878"/>
      <c r="E3" s="878"/>
      <c r="F3" s="878" t="s">
        <v>450</v>
      </c>
      <c r="G3" s="878"/>
      <c r="H3" s="878" t="s">
        <v>451</v>
      </c>
    </row>
    <row r="4" spans="1:10" ht="15" customHeight="1" x14ac:dyDescent="0.25">
      <c r="B4" s="878"/>
      <c r="C4" s="878"/>
      <c r="D4" s="878"/>
      <c r="E4" s="878"/>
      <c r="F4" s="338" t="s">
        <v>696</v>
      </c>
      <c r="G4" s="338" t="s">
        <v>697</v>
      </c>
      <c r="H4" s="878"/>
    </row>
    <row r="5" spans="1:10" ht="15" customHeight="1" x14ac:dyDescent="0.25">
      <c r="B5" s="880"/>
      <c r="C5" s="880"/>
      <c r="D5" s="880"/>
      <c r="E5" s="880"/>
      <c r="F5" s="611"/>
      <c r="G5" s="611"/>
      <c r="H5" s="125">
        <f t="shared" ref="H5:H13" si="0">ROUND(F5*G5,2)</f>
        <v>0</v>
      </c>
    </row>
    <row r="6" spans="1:10" ht="15" customHeight="1" x14ac:dyDescent="0.25">
      <c r="A6" s="326"/>
      <c r="B6" s="880"/>
      <c r="C6" s="880"/>
      <c r="D6" s="880"/>
      <c r="E6" s="880"/>
      <c r="F6" s="611"/>
      <c r="G6" s="611"/>
      <c r="H6" s="125">
        <f t="shared" si="0"/>
        <v>0</v>
      </c>
    </row>
    <row r="7" spans="1:10" ht="15" customHeight="1" x14ac:dyDescent="0.25">
      <c r="A7" s="326"/>
      <c r="B7" s="880"/>
      <c r="C7" s="880"/>
      <c r="D7" s="880"/>
      <c r="E7" s="880"/>
      <c r="F7" s="611"/>
      <c r="G7" s="611"/>
      <c r="H7" s="125">
        <f t="shared" si="0"/>
        <v>0</v>
      </c>
    </row>
    <row r="8" spans="1:10" ht="15" customHeight="1" x14ac:dyDescent="0.25">
      <c r="A8" s="326"/>
      <c r="B8" s="880"/>
      <c r="C8" s="880"/>
      <c r="D8" s="880"/>
      <c r="E8" s="880"/>
      <c r="F8" s="611"/>
      <c r="G8" s="611"/>
      <c r="H8" s="125">
        <f t="shared" si="0"/>
        <v>0</v>
      </c>
    </row>
    <row r="9" spans="1:10" ht="15" customHeight="1" x14ac:dyDescent="0.25">
      <c r="A9" s="326"/>
      <c r="B9" s="880"/>
      <c r="C9" s="880"/>
      <c r="D9" s="880"/>
      <c r="E9" s="880"/>
      <c r="F9" s="611"/>
      <c r="G9" s="611"/>
      <c r="H9" s="125">
        <f t="shared" si="0"/>
        <v>0</v>
      </c>
    </row>
    <row r="10" spans="1:10" ht="15" customHeight="1" x14ac:dyDescent="0.25">
      <c r="A10" s="326"/>
      <c r="B10" s="880"/>
      <c r="C10" s="880"/>
      <c r="D10" s="880"/>
      <c r="E10" s="880"/>
      <c r="F10" s="611"/>
      <c r="G10" s="611"/>
      <c r="H10" s="125">
        <f t="shared" si="0"/>
        <v>0</v>
      </c>
    </row>
    <row r="11" spans="1:10" ht="15" customHeight="1" x14ac:dyDescent="0.25">
      <c r="A11" s="326"/>
      <c r="B11" s="880"/>
      <c r="C11" s="880"/>
      <c r="D11" s="880"/>
      <c r="E11" s="880"/>
      <c r="F11" s="611"/>
      <c r="G11" s="611"/>
      <c r="H11" s="125">
        <f t="shared" si="0"/>
        <v>0</v>
      </c>
    </row>
    <row r="12" spans="1:10" ht="15" customHeight="1" x14ac:dyDescent="0.25">
      <c r="A12" s="326"/>
      <c r="B12" s="880"/>
      <c r="C12" s="880"/>
      <c r="D12" s="880"/>
      <c r="E12" s="880"/>
      <c r="F12" s="611"/>
      <c r="G12" s="611"/>
      <c r="H12" s="125">
        <f t="shared" si="0"/>
        <v>0</v>
      </c>
    </row>
    <row r="13" spans="1:10" ht="15" customHeight="1" x14ac:dyDescent="0.25">
      <c r="A13" s="326"/>
      <c r="B13" s="880"/>
      <c r="C13" s="880"/>
      <c r="D13" s="880"/>
      <c r="E13" s="880"/>
      <c r="F13" s="611"/>
      <c r="G13" s="611"/>
      <c r="H13" s="125">
        <f t="shared" si="0"/>
        <v>0</v>
      </c>
    </row>
    <row r="14" spans="1:10" s="100" customFormat="1" x14ac:dyDescent="0.25">
      <c r="A14" s="634"/>
      <c r="B14" s="880"/>
      <c r="C14" s="880"/>
      <c r="D14" s="880"/>
      <c r="E14" s="880"/>
      <c r="F14" s="94"/>
      <c r="G14" s="94"/>
      <c r="H14" s="125">
        <f>ROUND(F14*G14,2)</f>
        <v>0</v>
      </c>
    </row>
    <row r="15" spans="1:10" s="100" customFormat="1" ht="15" customHeight="1" x14ac:dyDescent="0.4">
      <c r="A15" s="634"/>
      <c r="B15" s="880"/>
      <c r="C15" s="880"/>
      <c r="D15" s="880"/>
      <c r="E15" s="880"/>
      <c r="F15" s="334"/>
      <c r="G15" s="339"/>
      <c r="H15" s="586">
        <f>ROUND(F15*G15,2)</f>
        <v>0</v>
      </c>
    </row>
    <row r="16" spans="1:10" s="100" customFormat="1" x14ac:dyDescent="0.25">
      <c r="A16" s="634"/>
      <c r="B16" s="881"/>
      <c r="C16" s="881"/>
      <c r="D16" s="881"/>
      <c r="E16" s="881"/>
      <c r="F16" s="635"/>
      <c r="G16" s="584" t="s">
        <v>457</v>
      </c>
      <c r="H16" s="125">
        <f>ROUND(SUM(H5:H15),2)</f>
        <v>0</v>
      </c>
      <c r="J16" s="111" t="s">
        <v>458</v>
      </c>
    </row>
    <row r="17" spans="1:10" s="100" customFormat="1" x14ac:dyDescent="0.25">
      <c r="A17" s="634"/>
      <c r="B17" s="881"/>
      <c r="C17" s="881"/>
      <c r="D17" s="881"/>
      <c r="E17" s="881"/>
      <c r="F17" s="633"/>
      <c r="G17" s="371"/>
      <c r="H17" s="585"/>
    </row>
    <row r="18" spans="1:10" s="100" customFormat="1" ht="17.25" x14ac:dyDescent="0.4">
      <c r="A18" s="634"/>
      <c r="B18" s="880"/>
      <c r="C18" s="880"/>
      <c r="D18" s="880"/>
      <c r="E18" s="880"/>
      <c r="F18" s="334"/>
      <c r="G18" s="339"/>
      <c r="H18" s="586">
        <f>ROUND(F18*G18,2)</f>
        <v>0</v>
      </c>
    </row>
    <row r="19" spans="1:10" s="100" customFormat="1" x14ac:dyDescent="0.25">
      <c r="A19" s="634"/>
      <c r="B19" s="881"/>
      <c r="C19" s="881"/>
      <c r="D19" s="881"/>
      <c r="E19" s="881"/>
      <c r="F19" s="636"/>
      <c r="G19" s="588" t="s">
        <v>584</v>
      </c>
      <c r="H19" s="125">
        <f>ROUND(H18,2)</f>
        <v>0</v>
      </c>
      <c r="J19" s="111" t="s">
        <v>460</v>
      </c>
    </row>
    <row r="20" spans="1:10" s="100" customFormat="1" x14ac:dyDescent="0.25">
      <c r="A20" s="634"/>
      <c r="B20" s="881"/>
      <c r="C20" s="881"/>
      <c r="D20" s="881"/>
      <c r="E20" s="881"/>
      <c r="F20" s="633"/>
      <c r="G20" s="371"/>
      <c r="H20" s="585"/>
    </row>
    <row r="21" spans="1:10" s="100" customFormat="1" x14ac:dyDescent="0.25">
      <c r="A21" s="634"/>
      <c r="B21" s="569" t="s">
        <v>715</v>
      </c>
      <c r="C21" s="637"/>
      <c r="D21" s="637"/>
      <c r="E21" s="637"/>
      <c r="F21" s="637"/>
      <c r="G21" s="570"/>
      <c r="H21" s="571"/>
      <c r="J21" s="111" t="s">
        <v>462</v>
      </c>
    </row>
    <row r="22" spans="1:10" s="100" customFormat="1" ht="15" customHeight="1" x14ac:dyDescent="0.25">
      <c r="A22" s="634"/>
      <c r="B22" s="806"/>
      <c r="C22" s="807"/>
      <c r="D22" s="807"/>
      <c r="E22" s="807"/>
      <c r="F22" s="807"/>
      <c r="G22" s="807"/>
      <c r="H22" s="808"/>
      <c r="J22" s="1"/>
    </row>
    <row r="23" spans="1:10" s="100" customFormat="1" x14ac:dyDescent="0.25">
      <c r="B23" s="806"/>
      <c r="C23" s="807"/>
      <c r="D23" s="807"/>
      <c r="E23" s="807"/>
      <c r="F23" s="807"/>
      <c r="G23" s="807"/>
      <c r="H23" s="808"/>
      <c r="J23" s="1"/>
    </row>
    <row r="24" spans="1:10" s="100" customFormat="1" x14ac:dyDescent="0.25">
      <c r="A24" s="634"/>
      <c r="B24" s="806"/>
      <c r="C24" s="807"/>
      <c r="D24" s="807"/>
      <c r="E24" s="807"/>
      <c r="F24" s="807"/>
      <c r="G24" s="807"/>
      <c r="H24" s="808"/>
      <c r="J24" s="1"/>
    </row>
    <row r="25" spans="1:10" s="100" customFormat="1" x14ac:dyDescent="0.25">
      <c r="A25" s="634"/>
      <c r="B25" s="806"/>
      <c r="C25" s="807"/>
      <c r="D25" s="807"/>
      <c r="E25" s="807"/>
      <c r="F25" s="807"/>
      <c r="G25" s="807"/>
      <c r="H25" s="808"/>
      <c r="J25" s="1"/>
    </row>
    <row r="26" spans="1:10" x14ac:dyDescent="0.25">
      <c r="B26" s="572"/>
      <c r="C26" s="573"/>
      <c r="D26" s="573"/>
      <c r="E26" s="573"/>
      <c r="F26" s="602"/>
      <c r="G26" s="114" t="s">
        <v>457</v>
      </c>
      <c r="H26" s="575">
        <f>ROUND(H16,2)</f>
        <v>0</v>
      </c>
      <c r="J26" s="111" t="s">
        <v>463</v>
      </c>
    </row>
    <row r="27" spans="1:10" x14ac:dyDescent="0.25">
      <c r="B27" s="371"/>
      <c r="C27" s="371"/>
      <c r="D27" s="371"/>
      <c r="E27" s="371"/>
      <c r="F27" s="371"/>
      <c r="G27" s="371"/>
      <c r="H27" s="371"/>
    </row>
    <row r="28" spans="1:10" x14ac:dyDescent="0.25">
      <c r="B28" s="371"/>
      <c r="C28" s="371"/>
      <c r="D28" s="371"/>
      <c r="E28" s="371"/>
      <c r="F28" s="371"/>
      <c r="G28" s="371"/>
      <c r="H28" s="371"/>
    </row>
    <row r="29" spans="1:10" s="100" customFormat="1" x14ac:dyDescent="0.25">
      <c r="B29" s="569" t="s">
        <v>716</v>
      </c>
      <c r="C29" s="576"/>
      <c r="D29" s="577"/>
      <c r="E29" s="577"/>
      <c r="F29" s="577"/>
      <c r="G29" s="577"/>
      <c r="H29" s="578"/>
      <c r="J29" s="111" t="s">
        <v>462</v>
      </c>
    </row>
    <row r="30" spans="1:10" s="100" customFormat="1" x14ac:dyDescent="0.25">
      <c r="B30" s="853"/>
      <c r="C30" s="854"/>
      <c r="D30" s="854"/>
      <c r="E30" s="854"/>
      <c r="F30" s="854"/>
      <c r="G30" s="854"/>
      <c r="H30" s="855"/>
    </row>
    <row r="31" spans="1:10" s="100" customFormat="1" x14ac:dyDescent="0.25">
      <c r="B31" s="853"/>
      <c r="C31" s="854"/>
      <c r="D31" s="854"/>
      <c r="E31" s="854"/>
      <c r="F31" s="854"/>
      <c r="G31" s="854"/>
      <c r="H31" s="855"/>
    </row>
    <row r="32" spans="1:10" x14ac:dyDescent="0.25">
      <c r="B32" s="579"/>
      <c r="C32" s="580"/>
      <c r="D32" s="580"/>
      <c r="E32" s="580"/>
      <c r="F32" s="602"/>
      <c r="G32" s="603" t="s">
        <v>584</v>
      </c>
      <c r="H32" s="575">
        <f>ROUND(H19,2)</f>
        <v>0</v>
      </c>
      <c r="J32" s="111" t="s">
        <v>465</v>
      </c>
    </row>
    <row r="33" spans="2:10" x14ac:dyDescent="0.25">
      <c r="B33" s="589"/>
      <c r="C33" s="589"/>
      <c r="D33" s="589"/>
      <c r="E33" s="589"/>
      <c r="F33" s="371"/>
      <c r="G33" s="610"/>
      <c r="H33" s="592"/>
      <c r="J33" s="111"/>
    </row>
    <row r="34" spans="2:10" x14ac:dyDescent="0.25">
      <c r="B34" s="371"/>
      <c r="C34" s="371"/>
      <c r="D34" s="371"/>
      <c r="E34" s="371"/>
      <c r="F34" s="593"/>
      <c r="G34" s="594" t="s">
        <v>717</v>
      </c>
      <c r="H34" s="125">
        <f>+H26+H32</f>
        <v>0</v>
      </c>
      <c r="J34" s="92" t="s">
        <v>701</v>
      </c>
    </row>
    <row r="35" spans="2:10" x14ac:dyDescent="0.25">
      <c r="B35" s="355"/>
      <c r="C35" s="355"/>
      <c r="D35" s="355"/>
      <c r="E35" s="355"/>
      <c r="F35" s="355"/>
      <c r="G35" s="355"/>
      <c r="H35" s="355"/>
    </row>
  </sheetData>
  <sheetProtection password="DBAD" sheet="1" objects="1" scenarios="1" insertRows="0"/>
  <mergeCells count="23">
    <mergeCell ref="B13:E13"/>
    <mergeCell ref="B14:E14"/>
    <mergeCell ref="B1:G1"/>
    <mergeCell ref="B2:H2"/>
    <mergeCell ref="B3:E4"/>
    <mergeCell ref="F3:G3"/>
    <mergeCell ref="H3:H4"/>
    <mergeCell ref="B22:H25"/>
    <mergeCell ref="B30:H31"/>
    <mergeCell ref="B5:E5"/>
    <mergeCell ref="B16:E16"/>
    <mergeCell ref="B17:E17"/>
    <mergeCell ref="B18:E18"/>
    <mergeCell ref="B19:E19"/>
    <mergeCell ref="B15:E15"/>
    <mergeCell ref="B20:E20"/>
    <mergeCell ref="B6:E6"/>
    <mergeCell ref="B7:E7"/>
    <mergeCell ref="B8:E8"/>
    <mergeCell ref="B9:E9"/>
    <mergeCell ref="B10:E10"/>
    <mergeCell ref="B11:E11"/>
    <mergeCell ref="B12:E12"/>
  </mergeCells>
  <pageMargins left="0.7" right="0.7" top="0.75" bottom="0.75" header="0.3" footer="0.3"/>
  <pageSetup scale="95"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J61"/>
  <sheetViews>
    <sheetView workbookViewId="0">
      <selection activeCell="B20" sqref="B20"/>
    </sheetView>
  </sheetViews>
  <sheetFormatPr defaultRowHeight="15" x14ac:dyDescent="0.25"/>
  <cols>
    <col min="1" max="6" width="18.140625" style="3" customWidth="1"/>
    <col min="7" max="7" width="2.28515625" style="3" customWidth="1"/>
    <col min="8" max="8" width="9.140625" style="3"/>
    <col min="9" max="9" width="10.5703125" style="312" bestFit="1" customWidth="1"/>
    <col min="10" max="10" width="14.5703125" style="3" customWidth="1"/>
    <col min="11" max="16384" width="9.140625" style="3"/>
  </cols>
  <sheetData>
    <row r="1" spans="1:9" ht="20.25" customHeight="1" x14ac:dyDescent="0.25">
      <c r="A1" s="795" t="s">
        <v>446</v>
      </c>
      <c r="B1" s="795"/>
      <c r="C1" s="795"/>
      <c r="D1" s="795"/>
      <c r="E1" s="795"/>
      <c r="F1" s="3" t="str">
        <f>+'Section A'!C4</f>
        <v>Grant Number from Section A</v>
      </c>
      <c r="I1" s="3"/>
    </row>
    <row r="2" spans="1:9" ht="39" customHeight="1" x14ac:dyDescent="0.25">
      <c r="A2" s="803" t="s">
        <v>604</v>
      </c>
      <c r="B2" s="803"/>
      <c r="C2" s="803"/>
      <c r="D2" s="803"/>
      <c r="E2" s="803"/>
      <c r="F2" s="803"/>
      <c r="G2" s="282"/>
      <c r="H2" s="282"/>
      <c r="I2" s="3"/>
    </row>
    <row r="3" spans="1:9" x14ac:dyDescent="0.25">
      <c r="A3" s="297" t="s">
        <v>605</v>
      </c>
      <c r="B3" s="298"/>
      <c r="C3" s="298"/>
      <c r="D3" s="299" t="s">
        <v>606</v>
      </c>
      <c r="E3" s="300" t="s">
        <v>607</v>
      </c>
      <c r="F3" s="301" t="s">
        <v>608</v>
      </c>
      <c r="H3" s="6"/>
      <c r="I3" s="3"/>
    </row>
    <row r="4" spans="1:9" ht="21.75" customHeight="1" x14ac:dyDescent="0.25">
      <c r="A4" s="302" t="s">
        <v>181</v>
      </c>
      <c r="B4" s="302"/>
      <c r="C4" s="303"/>
      <c r="D4" s="304">
        <f>+'1A'!H33</f>
        <v>200000</v>
      </c>
      <c r="E4" s="305">
        <f>+'1A'!H39</f>
        <v>0</v>
      </c>
      <c r="F4" s="305">
        <f t="shared" ref="F4:F13" si="0">SUM(D4:E4)</f>
        <v>200000</v>
      </c>
      <c r="G4" s="306"/>
      <c r="H4" s="6"/>
      <c r="I4" s="3"/>
    </row>
    <row r="5" spans="1:9" ht="21.75" customHeight="1" x14ac:dyDescent="0.25">
      <c r="A5" s="302" t="s">
        <v>182</v>
      </c>
      <c r="B5" s="302"/>
      <c r="C5" s="303"/>
      <c r="D5" s="304">
        <f>+'1B'!H33</f>
        <v>0</v>
      </c>
      <c r="E5" s="305">
        <f>+'1B'!H39</f>
        <v>0</v>
      </c>
      <c r="F5" s="305">
        <f t="shared" si="0"/>
        <v>0</v>
      </c>
      <c r="G5" s="306"/>
      <c r="H5" s="6"/>
      <c r="I5" s="3"/>
    </row>
    <row r="6" spans="1:9" ht="21.75" customHeight="1" x14ac:dyDescent="0.25">
      <c r="A6" s="302" t="s">
        <v>183</v>
      </c>
      <c r="B6" s="302"/>
      <c r="C6" s="303"/>
      <c r="D6" s="304">
        <f>+'1C'!H33</f>
        <v>150000</v>
      </c>
      <c r="E6" s="305">
        <f>+'1C'!H39</f>
        <v>0</v>
      </c>
      <c r="F6" s="305">
        <f t="shared" si="0"/>
        <v>150000</v>
      </c>
      <c r="G6" s="306"/>
      <c r="H6" s="6"/>
      <c r="I6" s="3"/>
    </row>
    <row r="7" spans="1:9" ht="21.75" customHeight="1" x14ac:dyDescent="0.25">
      <c r="A7" s="302" t="s">
        <v>184</v>
      </c>
      <c r="B7" s="302"/>
      <c r="C7" s="303"/>
      <c r="D7" s="304">
        <f>+'1D'!H33</f>
        <v>150000</v>
      </c>
      <c r="E7" s="305">
        <f>+'1D'!H39</f>
        <v>0</v>
      </c>
      <c r="F7" s="305">
        <f t="shared" si="0"/>
        <v>150000</v>
      </c>
      <c r="G7" s="306"/>
      <c r="H7" s="6"/>
      <c r="I7" s="3"/>
    </row>
    <row r="8" spans="1:9" ht="21.75" customHeight="1" x14ac:dyDescent="0.25">
      <c r="A8" s="302" t="s">
        <v>185</v>
      </c>
      <c r="B8" s="302"/>
      <c r="C8" s="303"/>
      <c r="D8" s="304">
        <f>+'1E'!H33</f>
        <v>150000</v>
      </c>
      <c r="E8" s="305">
        <f>+'1E'!H39</f>
        <v>0</v>
      </c>
      <c r="F8" s="305">
        <f t="shared" si="0"/>
        <v>150000</v>
      </c>
      <c r="G8" s="306"/>
      <c r="H8" s="6"/>
      <c r="I8" s="3"/>
    </row>
    <row r="9" spans="1:9" ht="21.75" customHeight="1" x14ac:dyDescent="0.25">
      <c r="A9" s="302" t="s">
        <v>186</v>
      </c>
      <c r="B9" s="302"/>
      <c r="C9" s="303"/>
      <c r="D9" s="304">
        <f>+'2A'!H31</f>
        <v>50000</v>
      </c>
      <c r="E9" s="305">
        <f>+'2A'!H37</f>
        <v>0</v>
      </c>
      <c r="F9" s="305">
        <f t="shared" si="0"/>
        <v>50000</v>
      </c>
      <c r="G9" s="306"/>
      <c r="H9" s="6"/>
      <c r="I9" s="3"/>
    </row>
    <row r="10" spans="1:9" ht="21.75" customHeight="1" x14ac:dyDescent="0.25">
      <c r="A10" s="302" t="s">
        <v>187</v>
      </c>
      <c r="B10" s="302"/>
      <c r="C10" s="303"/>
      <c r="D10" s="304">
        <f>+'2B'!H31</f>
        <v>0</v>
      </c>
      <c r="E10" s="305">
        <f>+'2B'!H37</f>
        <v>0</v>
      </c>
      <c r="F10" s="305">
        <f t="shared" si="0"/>
        <v>0</v>
      </c>
      <c r="G10" s="306"/>
      <c r="H10" s="6"/>
      <c r="I10" s="3"/>
    </row>
    <row r="11" spans="1:9" ht="21.75" customHeight="1" x14ac:dyDescent="0.25">
      <c r="A11" s="302" t="s">
        <v>188</v>
      </c>
      <c r="B11" s="307"/>
      <c r="C11" s="303"/>
      <c r="D11" s="304">
        <f>+'2C'!H31</f>
        <v>50000</v>
      </c>
      <c r="E11" s="305">
        <f>+'2C'!H37</f>
        <v>0</v>
      </c>
      <c r="F11" s="305">
        <f t="shared" si="0"/>
        <v>50000</v>
      </c>
      <c r="G11" s="306"/>
      <c r="H11" s="6"/>
      <c r="I11" s="3"/>
    </row>
    <row r="12" spans="1:9" ht="21.75" customHeight="1" x14ac:dyDescent="0.25">
      <c r="A12" s="302" t="s">
        <v>189</v>
      </c>
      <c r="B12" s="302"/>
      <c r="C12" s="302"/>
      <c r="D12" s="304">
        <f>+'2D'!H31</f>
        <v>50000</v>
      </c>
      <c r="E12" s="305">
        <f>+'2D'!H37</f>
        <v>0</v>
      </c>
      <c r="F12" s="305">
        <f t="shared" si="0"/>
        <v>50000</v>
      </c>
      <c r="G12" s="306"/>
      <c r="H12" s="6"/>
      <c r="I12" s="3"/>
    </row>
    <row r="13" spans="1:9" ht="21.75" customHeight="1" x14ac:dyDescent="0.25">
      <c r="A13" s="302" t="s">
        <v>190</v>
      </c>
      <c r="B13" s="302"/>
      <c r="C13" s="303"/>
      <c r="D13" s="304">
        <f>+'2E'!H31</f>
        <v>50000</v>
      </c>
      <c r="E13" s="305">
        <f>+'2E'!H37</f>
        <v>0</v>
      </c>
      <c r="F13" s="305">
        <f t="shared" si="0"/>
        <v>50000</v>
      </c>
      <c r="G13" s="306"/>
      <c r="H13" s="6"/>
      <c r="I13" s="3"/>
    </row>
    <row r="14" spans="1:9" ht="21.75" customHeight="1" x14ac:dyDescent="0.25">
      <c r="A14" s="350" t="s">
        <v>191</v>
      </c>
      <c r="B14" s="350"/>
      <c r="C14" s="351"/>
      <c r="D14" s="352">
        <f>+Travel!I19</f>
        <v>0</v>
      </c>
      <c r="E14" s="353">
        <f>+Travel!I25</f>
        <v>0</v>
      </c>
      <c r="F14" s="353">
        <f t="shared" ref="F14:F25" si="1">SUM(D14:E14)</f>
        <v>0</v>
      </c>
      <c r="G14" s="308"/>
      <c r="H14" s="6"/>
      <c r="I14" s="3"/>
    </row>
    <row r="15" spans="1:9" ht="21.75" customHeight="1" x14ac:dyDescent="0.25">
      <c r="A15" s="350" t="s">
        <v>192</v>
      </c>
      <c r="B15" s="350"/>
      <c r="C15" s="351"/>
      <c r="D15" s="352">
        <f>+Equipment!G16</f>
        <v>0</v>
      </c>
      <c r="E15" s="353">
        <f>+Equipment!G22</f>
        <v>0</v>
      </c>
      <c r="F15" s="353">
        <f t="shared" si="1"/>
        <v>0</v>
      </c>
      <c r="G15" s="308"/>
      <c r="H15" s="6"/>
      <c r="I15" s="3"/>
    </row>
    <row r="16" spans="1:9" ht="21.75" customHeight="1" x14ac:dyDescent="0.25">
      <c r="A16" s="350" t="s">
        <v>193</v>
      </c>
      <c r="B16" s="350"/>
      <c r="C16" s="351"/>
      <c r="D16" s="352">
        <f>+Supplies!H21</f>
        <v>0</v>
      </c>
      <c r="E16" s="353">
        <f>+Supplies!H27</f>
        <v>0</v>
      </c>
      <c r="F16" s="353">
        <f t="shared" si="1"/>
        <v>0</v>
      </c>
      <c r="G16" s="308"/>
      <c r="H16" s="6"/>
      <c r="I16" s="3"/>
    </row>
    <row r="17" spans="1:8" ht="21.75" customHeight="1" x14ac:dyDescent="0.25">
      <c r="A17" s="350" t="s">
        <v>194</v>
      </c>
      <c r="B17" s="350"/>
      <c r="C17" s="351"/>
      <c r="D17" s="352">
        <f>+'Contractual Services'!G22</f>
        <v>0</v>
      </c>
      <c r="E17" s="353">
        <f>+'Contractual Services'!G28</f>
        <v>0</v>
      </c>
      <c r="F17" s="353">
        <f t="shared" si="1"/>
        <v>0</v>
      </c>
      <c r="G17" s="308"/>
      <c r="H17" s="6"/>
    </row>
    <row r="18" spans="1:8" ht="21.75" customHeight="1" x14ac:dyDescent="0.25">
      <c r="A18" s="354" t="s">
        <v>196</v>
      </c>
      <c r="B18" s="350"/>
      <c r="C18" s="351"/>
      <c r="D18" s="352">
        <f>+Consultant!I26</f>
        <v>0</v>
      </c>
      <c r="E18" s="353">
        <f>+Consultant!I32</f>
        <v>0</v>
      </c>
      <c r="F18" s="353">
        <f t="shared" si="1"/>
        <v>0</v>
      </c>
      <c r="G18" s="308"/>
      <c r="H18" s="6"/>
    </row>
    <row r="19" spans="1:8" ht="21.75" customHeight="1" x14ac:dyDescent="0.25">
      <c r="A19" s="354" t="s">
        <v>197</v>
      </c>
      <c r="B19" s="350"/>
      <c r="C19" s="351"/>
      <c r="D19" s="352">
        <f>+Construction!G16</f>
        <v>0</v>
      </c>
      <c r="E19" s="353">
        <f>+Construction!G22</f>
        <v>0</v>
      </c>
      <c r="F19" s="353">
        <f t="shared" si="1"/>
        <v>0</v>
      </c>
      <c r="G19" s="308"/>
      <c r="H19" s="6"/>
    </row>
    <row r="20" spans="1:8" ht="21.75" customHeight="1" x14ac:dyDescent="0.25">
      <c r="A20" s="350" t="s">
        <v>198</v>
      </c>
      <c r="B20" s="350"/>
      <c r="C20" s="351"/>
      <c r="D20" s="352">
        <f>+Occupancy!H19</f>
        <v>0</v>
      </c>
      <c r="E20" s="353">
        <f>+Occupancy!H25</f>
        <v>0</v>
      </c>
      <c r="F20" s="353">
        <f t="shared" si="1"/>
        <v>0</v>
      </c>
      <c r="G20" s="308"/>
      <c r="H20" s="6"/>
    </row>
    <row r="21" spans="1:8" ht="21.75" customHeight="1" x14ac:dyDescent="0.25">
      <c r="A21" s="350" t="s">
        <v>199</v>
      </c>
      <c r="B21" s="350"/>
      <c r="C21" s="351"/>
      <c r="D21" s="352">
        <f>+'R &amp; D'!G16</f>
        <v>0</v>
      </c>
      <c r="E21" s="353">
        <f>+'R &amp; D'!G22</f>
        <v>0</v>
      </c>
      <c r="F21" s="353">
        <f t="shared" si="1"/>
        <v>0</v>
      </c>
      <c r="G21" s="308"/>
      <c r="H21" s="6"/>
    </row>
    <row r="22" spans="1:8" ht="21.75" customHeight="1" x14ac:dyDescent="0.25">
      <c r="A22" s="350" t="s">
        <v>200</v>
      </c>
      <c r="B22" s="350"/>
      <c r="C22" s="351"/>
      <c r="D22" s="352">
        <f>+Telecommunications!G18</f>
        <v>0</v>
      </c>
      <c r="E22" s="353">
        <f>+Telecommunications!G24</f>
        <v>0</v>
      </c>
      <c r="F22" s="353">
        <f t="shared" si="1"/>
        <v>0</v>
      </c>
      <c r="G22" s="308"/>
      <c r="H22" s="6"/>
    </row>
    <row r="23" spans="1:8" ht="21.75" customHeight="1" x14ac:dyDescent="0.25">
      <c r="A23" s="350" t="s">
        <v>201</v>
      </c>
      <c r="B23" s="350"/>
      <c r="C23" s="351"/>
      <c r="D23" s="352">
        <f>+'Training &amp; Education'!G19</f>
        <v>0</v>
      </c>
      <c r="E23" s="353">
        <f>+'Training &amp; Education'!G25</f>
        <v>0</v>
      </c>
      <c r="F23" s="353">
        <f t="shared" si="1"/>
        <v>0</v>
      </c>
      <c r="G23" s="308"/>
      <c r="H23" s="6"/>
    </row>
    <row r="24" spans="1:8" ht="21.75" customHeight="1" x14ac:dyDescent="0.25">
      <c r="A24" s="350" t="s">
        <v>202</v>
      </c>
      <c r="B24" s="350"/>
      <c r="C24" s="351"/>
      <c r="D24" s="352">
        <f>+'Direct Administrative'!H18</f>
        <v>0</v>
      </c>
      <c r="E24" s="353">
        <f>+'Direct Administrative'!H24</f>
        <v>0</v>
      </c>
      <c r="F24" s="353">
        <f t="shared" si="1"/>
        <v>0</v>
      </c>
      <c r="G24" s="308"/>
      <c r="H24" s="6"/>
    </row>
    <row r="25" spans="1:8" ht="21.75" customHeight="1" x14ac:dyDescent="0.25">
      <c r="A25" s="350" t="s">
        <v>204</v>
      </c>
      <c r="B25" s="350"/>
      <c r="C25" s="351"/>
      <c r="D25" s="352">
        <f>+'Miscellaneous (other) Costs'!G20</f>
        <v>0</v>
      </c>
      <c r="E25" s="353">
        <f>+'Miscellaneous (other) Costs'!G26</f>
        <v>0</v>
      </c>
      <c r="F25" s="353">
        <f t="shared" si="1"/>
        <v>0</v>
      </c>
      <c r="G25" s="308"/>
      <c r="H25" s="6"/>
    </row>
    <row r="26" spans="1:8" ht="21.75" customHeight="1" x14ac:dyDescent="0.25">
      <c r="A26" s="311" t="s">
        <v>205</v>
      </c>
      <c r="B26" s="302"/>
      <c r="C26" s="303"/>
      <c r="D26" s="309">
        <f>+'15A'!G33</f>
        <v>50000</v>
      </c>
      <c r="E26" s="310">
        <f>+'15A'!G39</f>
        <v>0</v>
      </c>
      <c r="F26" s="305">
        <f t="shared" ref="F26:F43" si="2">SUM(D26:E26)</f>
        <v>50000</v>
      </c>
      <c r="G26" s="308"/>
      <c r="H26" s="6"/>
    </row>
    <row r="27" spans="1:8" ht="21.75" customHeight="1" x14ac:dyDescent="0.25">
      <c r="A27" s="311" t="s">
        <v>206</v>
      </c>
      <c r="B27" s="302"/>
      <c r="C27" s="303"/>
      <c r="D27" s="304">
        <f>+'15B1'!G32</f>
        <v>0</v>
      </c>
      <c r="E27" s="305">
        <f>+'15B1'!G38</f>
        <v>0</v>
      </c>
      <c r="F27" s="305">
        <f t="shared" si="2"/>
        <v>0</v>
      </c>
      <c r="G27" s="308"/>
      <c r="H27" s="6"/>
    </row>
    <row r="28" spans="1:8" ht="21.75" customHeight="1" x14ac:dyDescent="0.25">
      <c r="A28" s="311" t="s">
        <v>207</v>
      </c>
      <c r="B28" s="302"/>
      <c r="C28" s="303"/>
      <c r="D28" s="304">
        <f>+'15B2'!G32</f>
        <v>0</v>
      </c>
      <c r="E28" s="305">
        <f>+'15B2'!G38</f>
        <v>0</v>
      </c>
      <c r="F28" s="305">
        <f t="shared" si="2"/>
        <v>0</v>
      </c>
      <c r="G28" s="308"/>
      <c r="H28" s="6"/>
    </row>
    <row r="29" spans="1:8" ht="21.75" customHeight="1" x14ac:dyDescent="0.25">
      <c r="A29" s="311" t="s">
        <v>208</v>
      </c>
      <c r="B29" s="302"/>
      <c r="C29" s="303"/>
      <c r="D29" s="304">
        <f>+'15B3'!G32</f>
        <v>0</v>
      </c>
      <c r="E29" s="305">
        <f>+'15B3'!G38</f>
        <v>0</v>
      </c>
      <c r="F29" s="305">
        <f t="shared" si="2"/>
        <v>0</v>
      </c>
      <c r="G29" s="308"/>
      <c r="H29" s="6"/>
    </row>
    <row r="30" spans="1:8" ht="21.75" customHeight="1" x14ac:dyDescent="0.25">
      <c r="A30" s="311" t="s">
        <v>209</v>
      </c>
      <c r="B30" s="302"/>
      <c r="C30" s="303"/>
      <c r="D30" s="309">
        <f>+'15C1'!G32</f>
        <v>900000</v>
      </c>
      <c r="E30" s="305">
        <f>+'15C1'!G38</f>
        <v>0</v>
      </c>
      <c r="F30" s="305">
        <f t="shared" si="2"/>
        <v>900000</v>
      </c>
      <c r="G30" s="308"/>
      <c r="H30" s="6"/>
    </row>
    <row r="31" spans="1:8" ht="21.75" customHeight="1" x14ac:dyDescent="0.25">
      <c r="A31" s="311" t="s">
        <v>210</v>
      </c>
      <c r="B31" s="302"/>
      <c r="C31" s="303"/>
      <c r="D31" s="309">
        <f>+'15C2'!G32</f>
        <v>100000</v>
      </c>
      <c r="E31" s="305">
        <f>+'15C2'!G38</f>
        <v>0</v>
      </c>
      <c r="F31" s="305">
        <f t="shared" si="2"/>
        <v>100000</v>
      </c>
      <c r="G31" s="308"/>
      <c r="H31" s="6"/>
    </row>
    <row r="32" spans="1:8" ht="21.75" customHeight="1" x14ac:dyDescent="0.25">
      <c r="A32" s="302" t="s">
        <v>211</v>
      </c>
      <c r="B32" s="302"/>
      <c r="C32" s="303"/>
      <c r="D32" s="304">
        <f>+'15C3'!G32</f>
        <v>300000</v>
      </c>
      <c r="E32" s="305">
        <f>+'15C3'!G38</f>
        <v>0</v>
      </c>
      <c r="F32" s="305">
        <f t="shared" si="2"/>
        <v>300000</v>
      </c>
      <c r="G32" s="308"/>
      <c r="H32" s="6"/>
    </row>
    <row r="33" spans="1:8" ht="21.75" customHeight="1" x14ac:dyDescent="0.25">
      <c r="A33" s="302" t="s">
        <v>212</v>
      </c>
      <c r="B33" s="302"/>
      <c r="C33" s="303"/>
      <c r="D33" s="304">
        <f>+'15D1'!G32</f>
        <v>600000</v>
      </c>
      <c r="E33" s="305">
        <f>+'15D1'!G38</f>
        <v>0</v>
      </c>
      <c r="F33" s="305">
        <f t="shared" si="2"/>
        <v>600000</v>
      </c>
      <c r="G33" s="308"/>
      <c r="H33" s="6"/>
    </row>
    <row r="34" spans="1:8" ht="21.75" customHeight="1" x14ac:dyDescent="0.25">
      <c r="A34" s="302" t="s">
        <v>213</v>
      </c>
      <c r="B34" s="302"/>
      <c r="C34" s="303"/>
      <c r="D34" s="304">
        <f>+'15D2'!G32</f>
        <v>600000</v>
      </c>
      <c r="E34" s="305">
        <f>+'15D2'!G38</f>
        <v>0</v>
      </c>
      <c r="F34" s="305">
        <f t="shared" si="2"/>
        <v>600000</v>
      </c>
      <c r="G34" s="308"/>
      <c r="H34" s="6"/>
    </row>
    <row r="35" spans="1:8" ht="21.75" customHeight="1" x14ac:dyDescent="0.25">
      <c r="A35" s="302" t="s">
        <v>214</v>
      </c>
      <c r="B35" s="302"/>
      <c r="C35" s="303"/>
      <c r="D35" s="304">
        <f>+'15D3'!G32</f>
        <v>100000</v>
      </c>
      <c r="E35" s="305">
        <f>+'15D3'!G38</f>
        <v>0</v>
      </c>
      <c r="F35" s="305">
        <f t="shared" si="2"/>
        <v>100000</v>
      </c>
      <c r="G35" s="308"/>
      <c r="H35" s="6"/>
    </row>
    <row r="36" spans="1:8" ht="21.75" customHeight="1" x14ac:dyDescent="0.25">
      <c r="A36" s="302" t="s">
        <v>215</v>
      </c>
      <c r="B36" s="302"/>
      <c r="C36" s="303"/>
      <c r="D36" s="304">
        <f>+'15E1'!G32</f>
        <v>600000</v>
      </c>
      <c r="E36" s="305">
        <f>+'15E1'!G38</f>
        <v>0</v>
      </c>
      <c r="F36" s="305">
        <f t="shared" si="2"/>
        <v>600000</v>
      </c>
      <c r="G36" s="308"/>
      <c r="H36" s="6"/>
    </row>
    <row r="37" spans="1:8" ht="21.75" customHeight="1" x14ac:dyDescent="0.25">
      <c r="A37" s="302" t="s">
        <v>216</v>
      </c>
      <c r="B37" s="302"/>
      <c r="C37" s="303"/>
      <c r="D37" s="304">
        <f>+'15E2'!G32</f>
        <v>600000</v>
      </c>
      <c r="E37" s="305">
        <f>+'15E2'!G38</f>
        <v>0</v>
      </c>
      <c r="F37" s="305">
        <f t="shared" si="2"/>
        <v>600000</v>
      </c>
      <c r="G37" s="308"/>
      <c r="H37" s="6"/>
    </row>
    <row r="38" spans="1:8" ht="21.75" customHeight="1" x14ac:dyDescent="0.25">
      <c r="A38" s="302" t="s">
        <v>217</v>
      </c>
      <c r="B38" s="302"/>
      <c r="C38" s="303"/>
      <c r="D38" s="304">
        <f>+'15E3'!G32</f>
        <v>100000</v>
      </c>
      <c r="E38" s="305">
        <f>+'15E3'!G38</f>
        <v>0</v>
      </c>
      <c r="F38" s="305">
        <f t="shared" si="2"/>
        <v>100000</v>
      </c>
      <c r="G38" s="308"/>
      <c r="H38" s="6"/>
    </row>
    <row r="39" spans="1:8" ht="21.75" customHeight="1" x14ac:dyDescent="0.25">
      <c r="A39" s="302" t="s">
        <v>609</v>
      </c>
      <c r="B39" s="302"/>
      <c r="C39" s="303"/>
      <c r="D39" s="304">
        <f>+'17A'!H26</f>
        <v>200000</v>
      </c>
      <c r="E39" s="305">
        <f>+'17A'!H32</f>
        <v>0</v>
      </c>
      <c r="F39" s="305">
        <f t="shared" si="2"/>
        <v>200000</v>
      </c>
      <c r="G39" s="308"/>
      <c r="H39" s="6"/>
    </row>
    <row r="40" spans="1:8" ht="21.75" customHeight="1" x14ac:dyDescent="0.25">
      <c r="A40" s="302" t="s">
        <v>610</v>
      </c>
      <c r="B40" s="302"/>
      <c r="C40" s="303"/>
      <c r="D40" s="304">
        <f>+'17B'!H27</f>
        <v>0</v>
      </c>
      <c r="E40" s="305">
        <f>+'17B'!H33</f>
        <v>0</v>
      </c>
      <c r="F40" s="305">
        <f t="shared" si="2"/>
        <v>0</v>
      </c>
      <c r="G40" s="308"/>
      <c r="H40" s="6"/>
    </row>
    <row r="41" spans="1:8" ht="21.75" customHeight="1" x14ac:dyDescent="0.25">
      <c r="A41" s="302" t="s">
        <v>611</v>
      </c>
      <c r="B41" s="302"/>
      <c r="C41" s="303"/>
      <c r="D41" s="304">
        <f>+'17C'!H26</f>
        <v>0</v>
      </c>
      <c r="E41" s="305">
        <f>+'17C'!H32</f>
        <v>0</v>
      </c>
      <c r="F41" s="305">
        <f t="shared" si="2"/>
        <v>0</v>
      </c>
      <c r="G41" s="308"/>
      <c r="H41" s="6"/>
    </row>
    <row r="42" spans="1:8" ht="21.75" customHeight="1" x14ac:dyDescent="0.25">
      <c r="A42" s="302" t="s">
        <v>612</v>
      </c>
      <c r="B42" s="302"/>
      <c r="C42" s="303"/>
      <c r="D42" s="304">
        <f>+'17D'!H26</f>
        <v>0</v>
      </c>
      <c r="E42" s="305">
        <f>+'17D'!H32</f>
        <v>0</v>
      </c>
      <c r="F42" s="305">
        <f t="shared" si="2"/>
        <v>0</v>
      </c>
      <c r="G42" s="308"/>
      <c r="H42" s="6"/>
    </row>
    <row r="43" spans="1:8" ht="21.75" customHeight="1" x14ac:dyDescent="0.25">
      <c r="A43" s="302" t="s">
        <v>613</v>
      </c>
      <c r="B43" s="302"/>
      <c r="C43" s="303"/>
      <c r="D43" s="304">
        <f>+'17E'!H26</f>
        <v>0</v>
      </c>
      <c r="E43" s="305">
        <f>+'17E'!H32</f>
        <v>0</v>
      </c>
      <c r="F43" s="305">
        <f t="shared" si="2"/>
        <v>0</v>
      </c>
      <c r="G43" s="308"/>
      <c r="H43" s="6"/>
    </row>
    <row r="44" spans="1:8" ht="21.75" customHeight="1" x14ac:dyDescent="0.35">
      <c r="A44" s="302"/>
      <c r="B44" s="302"/>
      <c r="C44" s="303"/>
      <c r="D44" s="313"/>
      <c r="E44" s="314"/>
      <c r="F44" s="314"/>
      <c r="G44" s="308"/>
      <c r="H44" s="6"/>
    </row>
    <row r="45" spans="1:8" ht="21.75" customHeight="1" x14ac:dyDescent="0.25">
      <c r="A45" s="303"/>
      <c r="B45" s="303"/>
      <c r="C45" s="303"/>
      <c r="D45" s="304"/>
      <c r="E45" s="305"/>
      <c r="F45" s="305"/>
      <c r="G45" s="8"/>
      <c r="H45" s="6"/>
    </row>
    <row r="46" spans="1:8" ht="21.75" customHeight="1" x14ac:dyDescent="0.25">
      <c r="A46" s="303"/>
      <c r="B46" s="303"/>
      <c r="C46" s="303"/>
      <c r="D46" s="315"/>
      <c r="E46" s="305"/>
      <c r="F46" s="305"/>
      <c r="G46" s="6"/>
      <c r="H46" s="6"/>
    </row>
    <row r="47" spans="1:8" ht="21.75" customHeight="1" x14ac:dyDescent="0.25">
      <c r="A47" s="302" t="s">
        <v>614</v>
      </c>
      <c r="B47" s="302"/>
      <c r="C47" s="307"/>
      <c r="D47" s="316">
        <f>+D5+D10+D27+D28+D29+D40</f>
        <v>0</v>
      </c>
      <c r="E47" s="305"/>
      <c r="F47" s="305"/>
      <c r="G47" s="6"/>
      <c r="H47" s="6"/>
    </row>
    <row r="48" spans="1:8" ht="21.75" customHeight="1" x14ac:dyDescent="0.25">
      <c r="A48" s="302" t="s">
        <v>615</v>
      </c>
      <c r="B48" s="302"/>
      <c r="C48" s="302"/>
      <c r="D48" s="304"/>
      <c r="E48" s="317">
        <f>+E5+E10+E27+E28+E29+E40</f>
        <v>0</v>
      </c>
      <c r="F48" s="305"/>
      <c r="G48" s="6"/>
      <c r="H48" s="6"/>
    </row>
    <row r="49" spans="1:10" ht="21.75" customHeight="1" x14ac:dyDescent="0.25">
      <c r="A49" s="297" t="s">
        <v>616</v>
      </c>
      <c r="B49" s="298"/>
      <c r="C49" s="298"/>
      <c r="D49" s="318"/>
      <c r="E49" s="318"/>
      <c r="F49" s="319">
        <f>+F5+F10+F27+F28+F29+F40</f>
        <v>0</v>
      </c>
      <c r="G49" s="6"/>
      <c r="H49" s="320">
        <f>SUM(D47:E48)-F49</f>
        <v>0</v>
      </c>
    </row>
    <row r="50" spans="1:10" ht="21.75" customHeight="1" x14ac:dyDescent="0.25">
      <c r="A50" s="303"/>
      <c r="B50" s="303"/>
      <c r="C50" s="303"/>
      <c r="D50" s="315"/>
      <c r="E50" s="305"/>
      <c r="F50" s="305"/>
      <c r="G50" s="6"/>
      <c r="H50" s="6"/>
    </row>
    <row r="51" spans="1:10" ht="21.75" customHeight="1" x14ac:dyDescent="0.25">
      <c r="A51" s="302" t="s">
        <v>617</v>
      </c>
      <c r="B51" s="302"/>
      <c r="C51" s="307"/>
      <c r="D51" s="316">
        <f>+D6+D11+D30+D31+D32+D41</f>
        <v>1500000</v>
      </c>
      <c r="E51" s="305"/>
      <c r="F51" s="305"/>
      <c r="G51" s="6"/>
      <c r="H51" s="6"/>
    </row>
    <row r="52" spans="1:10" ht="21.75" customHeight="1" x14ac:dyDescent="0.25">
      <c r="A52" s="302" t="s">
        <v>618</v>
      </c>
      <c r="B52" s="302"/>
      <c r="C52" s="302"/>
      <c r="D52" s="304"/>
      <c r="E52" s="317">
        <f>+E6+E11+E31+E30+E32+E41</f>
        <v>0</v>
      </c>
      <c r="F52" s="305"/>
      <c r="G52" s="6"/>
      <c r="H52" s="6"/>
    </row>
    <row r="53" spans="1:10" ht="21.75" customHeight="1" x14ac:dyDescent="0.25">
      <c r="A53" s="297" t="s">
        <v>619</v>
      </c>
      <c r="B53" s="298"/>
      <c r="C53" s="298"/>
      <c r="D53" s="318"/>
      <c r="E53" s="318"/>
      <c r="F53" s="319">
        <f>+F6+F11+F30+F32+F31+F41</f>
        <v>1500000</v>
      </c>
      <c r="G53" s="6"/>
      <c r="H53" s="320">
        <f>SUM(D51:E52)-F53</f>
        <v>0</v>
      </c>
    </row>
    <row r="54" spans="1:10" ht="21.75" customHeight="1" x14ac:dyDescent="0.25">
      <c r="A54" s="303"/>
      <c r="B54" s="303"/>
      <c r="C54" s="303"/>
      <c r="D54" s="315"/>
      <c r="E54" s="305"/>
      <c r="F54" s="305"/>
      <c r="G54" s="6"/>
      <c r="H54" s="6"/>
    </row>
    <row r="55" spans="1:10" ht="21.75" customHeight="1" x14ac:dyDescent="0.25">
      <c r="A55" s="302" t="s">
        <v>620</v>
      </c>
      <c r="B55" s="302"/>
      <c r="C55" s="307"/>
      <c r="D55" s="316">
        <f>+D4+D7+D8+D9+D12+D13+D26+D33+D34+D35+D37+D36+D38+D39+D42+D43+SUM(D14:D25)</f>
        <v>3500000</v>
      </c>
      <c r="E55" s="305"/>
      <c r="F55" s="305"/>
      <c r="G55" s="6"/>
      <c r="H55" s="6"/>
    </row>
    <row r="56" spans="1:10" ht="21.75" customHeight="1" x14ac:dyDescent="0.25">
      <c r="A56" s="302" t="s">
        <v>621</v>
      </c>
      <c r="B56" s="302"/>
      <c r="C56" s="302"/>
      <c r="D56" s="304"/>
      <c r="E56" s="317">
        <f>+SUM(E14:E25)+E4+E7+E8+E9+E12+E13+E26+E33+E34+E35+E36+E37+E38+E39+E43+E42</f>
        <v>0</v>
      </c>
      <c r="F56" s="305"/>
      <c r="G56" s="6"/>
      <c r="H56" s="6"/>
    </row>
    <row r="57" spans="1:10" ht="21.75" customHeight="1" x14ac:dyDescent="0.25">
      <c r="A57" s="297" t="s">
        <v>622</v>
      </c>
      <c r="B57" s="298"/>
      <c r="C57" s="298"/>
      <c r="D57" s="318"/>
      <c r="E57" s="318"/>
      <c r="F57" s="319">
        <f>+SUM(F14:F25)+F4+F7+F8+F9+F12+F13+F26+F33+F34+F35+F36+F37+F39+F38+F43+F42</f>
        <v>3500000</v>
      </c>
      <c r="G57" s="6"/>
      <c r="H57" s="320">
        <f>SUM(D55:E56)-F57</f>
        <v>0</v>
      </c>
    </row>
    <row r="58" spans="1:10" ht="21.75" customHeight="1" x14ac:dyDescent="0.25">
      <c r="A58" s="303"/>
      <c r="B58" s="303"/>
      <c r="C58" s="303"/>
      <c r="D58" s="315"/>
      <c r="E58" s="305"/>
      <c r="F58" s="305"/>
      <c r="G58" s="6"/>
      <c r="H58" s="6"/>
    </row>
    <row r="59" spans="1:10" ht="21.75" customHeight="1" x14ac:dyDescent="0.25">
      <c r="A59" s="302" t="s">
        <v>623</v>
      </c>
      <c r="B59" s="302"/>
      <c r="C59" s="307"/>
      <c r="D59" s="316">
        <f>SUM(D4:D46)</f>
        <v>5000000</v>
      </c>
      <c r="E59" s="305"/>
      <c r="F59" s="305"/>
      <c r="G59" s="306"/>
      <c r="H59" s="320">
        <f>+D59-'Section A'!C55</f>
        <v>0</v>
      </c>
      <c r="I59" s="312">
        <f>+D47+D51+D55-D59</f>
        <v>0</v>
      </c>
    </row>
    <row r="60" spans="1:10" ht="21.75" customHeight="1" x14ac:dyDescent="0.25">
      <c r="A60" s="302" t="s">
        <v>624</v>
      </c>
      <c r="B60" s="302"/>
      <c r="C60" s="302"/>
      <c r="D60" s="304"/>
      <c r="E60" s="317">
        <f>SUM(E4:E46)</f>
        <v>0</v>
      </c>
      <c r="F60" s="305"/>
      <c r="G60" s="321"/>
      <c r="H60" s="320">
        <f>+E60-'Section B'!C59</f>
        <v>0</v>
      </c>
      <c r="I60" s="312">
        <f>+E48+E52+E56-E60</f>
        <v>0</v>
      </c>
    </row>
    <row r="61" spans="1:10" ht="21.75" customHeight="1" x14ac:dyDescent="0.25">
      <c r="A61" s="297" t="s">
        <v>625</v>
      </c>
      <c r="B61" s="298"/>
      <c r="C61" s="298"/>
      <c r="D61" s="318"/>
      <c r="E61" s="318"/>
      <c r="F61" s="319">
        <f>SUM(F4:F45)</f>
        <v>5000000</v>
      </c>
      <c r="G61" s="322"/>
      <c r="H61" s="320">
        <f>SUM(D59:E60)-F61</f>
        <v>0</v>
      </c>
      <c r="I61" s="312">
        <f>+F49+F53+F57-F61</f>
        <v>0</v>
      </c>
      <c r="J61" s="403">
        <f>-F61+'17E'!H25+'17D'!H25+'17C'!H25+'17B'!H25+'17A'!H25+'15E3'!G28+'15E2'!G28+'15E1'!G28+'15D3'!G28+'15D2'!G28+'15D1'!G28+'15C3'!G28+'15C2'!G28+'15C1'!G28+'15B3'!G28+'15B2'!G28+'15B1'!G28+'15A'!G28+'Miscellaneous (other) Costs'!G28+'Direct Administrative'!H26+'Training &amp; Education'!G27+Telecommunications!G26+'R &amp; D'!G24+Occupancy!H27+Construction!G24+Consultant!I34+'Contractual Services'!G30+Supplies!H29+Equipment!G24+Travel!I27+'2E'!H27+'2D'!H27+'2C'!H27+'2B'!H23+'2A'!H26+'1E'!H30+'1D'!H30+'1C'!H30+'1B'!H30+'1A'!H30</f>
        <v>-5000000</v>
      </c>
    </row>
  </sheetData>
  <sheetProtection password="DBAD" sheet="1" objects="1" scenarios="1"/>
  <mergeCells count="2">
    <mergeCell ref="A1:E1"/>
    <mergeCell ref="A2:F2"/>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135"/>
  <sheetViews>
    <sheetView topLeftCell="A31" zoomScaleNormal="100" workbookViewId="0">
      <selection activeCell="F140" sqref="F140"/>
    </sheetView>
  </sheetViews>
  <sheetFormatPr defaultColWidth="8.85546875" defaultRowHeight="15" x14ac:dyDescent="0.25"/>
  <cols>
    <col min="1" max="1" width="9.42578125" style="525" customWidth="1"/>
    <col min="2" max="2" width="8.7109375" style="525" customWidth="1"/>
    <col min="3" max="3" width="4.140625" style="527" customWidth="1"/>
    <col min="4" max="4" width="4.42578125" style="525" customWidth="1"/>
    <col min="5" max="5" width="35" style="525" customWidth="1"/>
    <col min="6" max="7" width="13.42578125" style="528" customWidth="1"/>
    <col min="8" max="8" width="14.7109375" style="525" customWidth="1"/>
    <col min="9" max="9" width="35.85546875" style="525" bestFit="1" customWidth="1"/>
    <col min="10" max="37" width="8.85546875" style="526"/>
    <col min="38" max="16384" width="8.85546875" style="525"/>
  </cols>
  <sheetData>
    <row r="1" spans="1:37" ht="18.75" x14ac:dyDescent="0.3">
      <c r="B1" s="722" t="s">
        <v>269</v>
      </c>
      <c r="C1" s="722"/>
      <c r="D1" s="722"/>
      <c r="E1" s="722"/>
      <c r="F1" s="722"/>
      <c r="G1" s="722"/>
      <c r="H1" s="722"/>
      <c r="I1" s="722"/>
    </row>
    <row r="2" spans="1:37" ht="30" x14ac:dyDescent="0.25">
      <c r="H2" s="529" t="s">
        <v>270</v>
      </c>
      <c r="I2" s="524">
        <v>0.1</v>
      </c>
    </row>
    <row r="3" spans="1:37" ht="45" x14ac:dyDescent="0.25">
      <c r="A3" s="529" t="s">
        <v>271</v>
      </c>
      <c r="B3" s="529" t="s">
        <v>803</v>
      </c>
      <c r="C3" s="723" t="s">
        <v>272</v>
      </c>
      <c r="D3" s="723"/>
      <c r="E3" s="723"/>
      <c r="F3" s="530" t="s">
        <v>273</v>
      </c>
      <c r="G3" s="529" t="s">
        <v>274</v>
      </c>
      <c r="H3" s="529" t="s">
        <v>275</v>
      </c>
      <c r="I3" s="530" t="s">
        <v>276</v>
      </c>
    </row>
    <row r="4" spans="1:37" ht="15" customHeight="1" x14ac:dyDescent="0.25">
      <c r="A4" s="531" t="s">
        <v>277</v>
      </c>
      <c r="B4" s="532">
        <v>1000</v>
      </c>
      <c r="C4" s="717" t="s">
        <v>278</v>
      </c>
      <c r="D4" s="718"/>
      <c r="E4" s="719"/>
      <c r="F4" s="522">
        <v>200000</v>
      </c>
      <c r="G4" s="522"/>
      <c r="H4" s="533">
        <f>F4-G4</f>
        <v>200000</v>
      </c>
      <c r="I4" s="531" t="s">
        <v>805</v>
      </c>
    </row>
    <row r="5" spans="1:37" ht="15" customHeight="1" x14ac:dyDescent="0.25">
      <c r="A5" s="531" t="s">
        <v>279</v>
      </c>
      <c r="B5" s="532">
        <v>1050</v>
      </c>
      <c r="C5" s="717" t="s">
        <v>280</v>
      </c>
      <c r="D5" s="718"/>
      <c r="E5" s="719"/>
      <c r="F5" s="522">
        <v>50000</v>
      </c>
      <c r="G5" s="522"/>
      <c r="H5" s="533">
        <f t="shared" ref="H5:H15" si="0">F5-G5</f>
        <v>50000</v>
      </c>
      <c r="I5" s="531" t="s">
        <v>805</v>
      </c>
    </row>
    <row r="6" spans="1:37" ht="15" customHeight="1" x14ac:dyDescent="0.25">
      <c r="A6" s="531" t="s">
        <v>281</v>
      </c>
      <c r="B6" s="532">
        <v>1010</v>
      </c>
      <c r="C6" s="717" t="s">
        <v>282</v>
      </c>
      <c r="D6" s="718"/>
      <c r="E6" s="719"/>
      <c r="F6" s="559">
        <f>SUM(F7:F15)</f>
        <v>50000</v>
      </c>
      <c r="G6" s="559">
        <f>SUM(G7:G15)</f>
        <v>0</v>
      </c>
      <c r="H6" s="560">
        <f t="shared" si="0"/>
        <v>50000</v>
      </c>
      <c r="I6" s="531" t="s">
        <v>805</v>
      </c>
    </row>
    <row r="7" spans="1:37" ht="15" customHeight="1" x14ac:dyDescent="0.25">
      <c r="A7" s="534"/>
      <c r="B7" s="535"/>
      <c r="C7" s="393"/>
      <c r="D7" s="720" t="s">
        <v>283</v>
      </c>
      <c r="E7" s="721"/>
      <c r="F7" s="386">
        <v>10000</v>
      </c>
      <c r="G7" s="386"/>
      <c r="H7" s="536">
        <f t="shared" si="0"/>
        <v>10000</v>
      </c>
      <c r="I7" s="534"/>
    </row>
    <row r="8" spans="1:37" ht="15" customHeight="1" x14ac:dyDescent="0.25">
      <c r="A8" s="534"/>
      <c r="B8" s="535"/>
      <c r="C8" s="393"/>
      <c r="D8" s="720" t="s">
        <v>284</v>
      </c>
      <c r="E8" s="721"/>
      <c r="F8" s="386"/>
      <c r="G8" s="386"/>
      <c r="H8" s="536">
        <f t="shared" si="0"/>
        <v>0</v>
      </c>
      <c r="I8" s="534"/>
    </row>
    <row r="9" spans="1:37" ht="15" customHeight="1" x14ac:dyDescent="0.25">
      <c r="A9" s="534"/>
      <c r="B9" s="535"/>
      <c r="C9" s="393"/>
      <c r="D9" s="720" t="s">
        <v>285</v>
      </c>
      <c r="E9" s="721"/>
      <c r="F9" s="386">
        <v>10000</v>
      </c>
      <c r="G9" s="386"/>
      <c r="H9" s="536">
        <f t="shared" si="0"/>
        <v>10000</v>
      </c>
      <c r="I9" s="534"/>
    </row>
    <row r="10" spans="1:37" ht="15" customHeight="1" x14ac:dyDescent="0.25">
      <c r="A10" s="534"/>
      <c r="B10" s="535"/>
      <c r="C10" s="393"/>
      <c r="D10" s="720" t="s">
        <v>286</v>
      </c>
      <c r="E10" s="721"/>
      <c r="F10" s="386"/>
      <c r="G10" s="386"/>
      <c r="H10" s="536">
        <f t="shared" si="0"/>
        <v>0</v>
      </c>
      <c r="I10" s="534"/>
    </row>
    <row r="11" spans="1:37" ht="15" customHeight="1" x14ac:dyDescent="0.25">
      <c r="A11" s="534"/>
      <c r="B11" s="535"/>
      <c r="C11" s="393"/>
      <c r="D11" s="720" t="s">
        <v>287</v>
      </c>
      <c r="E11" s="721"/>
      <c r="F11" s="386">
        <v>10000</v>
      </c>
      <c r="G11" s="386"/>
      <c r="H11" s="536">
        <f t="shared" si="0"/>
        <v>10000</v>
      </c>
      <c r="I11" s="534"/>
    </row>
    <row r="12" spans="1:37" ht="15" customHeight="1" x14ac:dyDescent="0.25">
      <c r="A12" s="534"/>
      <c r="B12" s="535"/>
      <c r="C12" s="393"/>
      <c r="D12" s="720" t="s">
        <v>288</v>
      </c>
      <c r="E12" s="721"/>
      <c r="F12" s="386">
        <v>10000</v>
      </c>
      <c r="G12" s="386"/>
      <c r="H12" s="536">
        <f t="shared" si="0"/>
        <v>10000</v>
      </c>
      <c r="I12" s="534"/>
    </row>
    <row r="13" spans="1:37" ht="15" customHeight="1" x14ac:dyDescent="0.25">
      <c r="A13" s="534"/>
      <c r="B13" s="535"/>
      <c r="C13" s="393"/>
      <c r="D13" s="720" t="s">
        <v>289</v>
      </c>
      <c r="E13" s="721"/>
      <c r="F13" s="386">
        <v>5000</v>
      </c>
      <c r="G13" s="386"/>
      <c r="H13" s="536">
        <f t="shared" si="0"/>
        <v>5000</v>
      </c>
      <c r="I13" s="534"/>
    </row>
    <row r="14" spans="1:37" ht="15" customHeight="1" x14ac:dyDescent="0.25">
      <c r="A14" s="534"/>
      <c r="B14" s="535"/>
      <c r="C14" s="393"/>
      <c r="D14" s="720" t="s">
        <v>290</v>
      </c>
      <c r="E14" s="721"/>
      <c r="F14" s="386"/>
      <c r="G14" s="386"/>
      <c r="H14" s="536">
        <f t="shared" si="0"/>
        <v>0</v>
      </c>
      <c r="I14" s="534"/>
    </row>
    <row r="15" spans="1:37" ht="15" customHeight="1" x14ac:dyDescent="0.25">
      <c r="A15" s="534"/>
      <c r="B15" s="535"/>
      <c r="C15" s="393"/>
      <c r="D15" s="720" t="s">
        <v>801</v>
      </c>
      <c r="E15" s="721"/>
      <c r="F15" s="386">
        <v>5000</v>
      </c>
      <c r="G15" s="386"/>
      <c r="H15" s="536">
        <f t="shared" si="0"/>
        <v>5000</v>
      </c>
      <c r="I15" s="534"/>
    </row>
    <row r="16" spans="1:37" s="540" customFormat="1" ht="15" customHeight="1" x14ac:dyDescent="0.25">
      <c r="A16" s="537" t="s">
        <v>291</v>
      </c>
      <c r="B16" s="538">
        <v>1600</v>
      </c>
      <c r="C16" s="714" t="s">
        <v>292</v>
      </c>
      <c r="D16" s="715"/>
      <c r="E16" s="716"/>
      <c r="F16" s="539">
        <f>F123</f>
        <v>200000</v>
      </c>
      <c r="G16" s="556"/>
      <c r="H16" s="557"/>
      <c r="I16" s="537" t="s">
        <v>805</v>
      </c>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row>
    <row r="17" spans="1:9" ht="15" customHeight="1" x14ac:dyDescent="0.25">
      <c r="A17" s="393"/>
      <c r="B17" s="541" t="s">
        <v>293</v>
      </c>
      <c r="C17" s="711" t="s">
        <v>294</v>
      </c>
      <c r="D17" s="712"/>
      <c r="E17" s="713"/>
      <c r="F17" s="536">
        <f>SUM(F4:F6)+F16</f>
        <v>500000</v>
      </c>
      <c r="G17" s="556"/>
      <c r="H17" s="558"/>
      <c r="I17" s="393" t="s">
        <v>802</v>
      </c>
    </row>
    <row r="18" spans="1:9" ht="15" customHeight="1" x14ac:dyDescent="0.25">
      <c r="A18" s="531" t="s">
        <v>295</v>
      </c>
      <c r="B18" s="532">
        <v>2000</v>
      </c>
      <c r="C18" s="717" t="s">
        <v>296</v>
      </c>
      <c r="D18" s="718"/>
      <c r="E18" s="719"/>
      <c r="F18" s="522"/>
      <c r="G18" s="522"/>
      <c r="H18" s="533">
        <f>F18-G18</f>
        <v>0</v>
      </c>
      <c r="I18" s="531" t="s">
        <v>805</v>
      </c>
    </row>
    <row r="19" spans="1:9" ht="15" customHeight="1" x14ac:dyDescent="0.25">
      <c r="A19" s="531" t="s">
        <v>297</v>
      </c>
      <c r="B19" s="532">
        <v>2050</v>
      </c>
      <c r="C19" s="717" t="s">
        <v>298</v>
      </c>
      <c r="D19" s="718"/>
      <c r="E19" s="719"/>
      <c r="F19" s="522"/>
      <c r="G19" s="522"/>
      <c r="H19" s="533">
        <f t="shared" ref="H19:H37" si="1">F19-G19</f>
        <v>0</v>
      </c>
      <c r="I19" s="531" t="s">
        <v>805</v>
      </c>
    </row>
    <row r="20" spans="1:9" ht="15" customHeight="1" x14ac:dyDescent="0.25">
      <c r="A20" s="531" t="s">
        <v>299</v>
      </c>
      <c r="B20" s="532">
        <v>2010</v>
      </c>
      <c r="C20" s="717" t="s">
        <v>300</v>
      </c>
      <c r="D20" s="718"/>
      <c r="E20" s="719"/>
      <c r="F20" s="559">
        <f>SUM(F21:F29)</f>
        <v>0</v>
      </c>
      <c r="G20" s="559">
        <f>SUM(G21:G29)</f>
        <v>0</v>
      </c>
      <c r="H20" s="560">
        <f t="shared" si="1"/>
        <v>0</v>
      </c>
      <c r="I20" s="531" t="s">
        <v>805</v>
      </c>
    </row>
    <row r="21" spans="1:9" ht="15" customHeight="1" x14ac:dyDescent="0.25">
      <c r="A21" s="534"/>
      <c r="B21" s="535"/>
      <c r="C21" s="542"/>
      <c r="D21" s="720" t="s">
        <v>301</v>
      </c>
      <c r="E21" s="721"/>
      <c r="F21" s="386"/>
      <c r="G21" s="386"/>
      <c r="H21" s="536">
        <f t="shared" si="1"/>
        <v>0</v>
      </c>
      <c r="I21" s="534"/>
    </row>
    <row r="22" spans="1:9" ht="15" customHeight="1" x14ac:dyDescent="0.25">
      <c r="A22" s="534"/>
      <c r="B22" s="535"/>
      <c r="C22" s="542"/>
      <c r="D22" s="720" t="s">
        <v>302</v>
      </c>
      <c r="E22" s="721"/>
      <c r="F22" s="386"/>
      <c r="G22" s="386"/>
      <c r="H22" s="536">
        <f t="shared" si="1"/>
        <v>0</v>
      </c>
      <c r="I22" s="534"/>
    </row>
    <row r="23" spans="1:9" ht="15" customHeight="1" x14ac:dyDescent="0.25">
      <c r="A23" s="534"/>
      <c r="B23" s="535"/>
      <c r="C23" s="542"/>
      <c r="D23" s="720" t="s">
        <v>303</v>
      </c>
      <c r="E23" s="721"/>
      <c r="F23" s="386"/>
      <c r="G23" s="386"/>
      <c r="H23" s="536">
        <f t="shared" si="1"/>
        <v>0</v>
      </c>
      <c r="I23" s="534"/>
    </row>
    <row r="24" spans="1:9" ht="15" customHeight="1" x14ac:dyDescent="0.25">
      <c r="A24" s="534"/>
      <c r="B24" s="535"/>
      <c r="C24" s="542"/>
      <c r="D24" s="720" t="s">
        <v>304</v>
      </c>
      <c r="E24" s="721"/>
      <c r="F24" s="386"/>
      <c r="G24" s="386"/>
      <c r="H24" s="536">
        <f t="shared" si="1"/>
        <v>0</v>
      </c>
      <c r="I24" s="534"/>
    </row>
    <row r="25" spans="1:9" ht="15" customHeight="1" x14ac:dyDescent="0.25">
      <c r="A25" s="534"/>
      <c r="B25" s="535"/>
      <c r="C25" s="542"/>
      <c r="D25" s="720" t="s">
        <v>305</v>
      </c>
      <c r="E25" s="721"/>
      <c r="F25" s="386"/>
      <c r="G25" s="386"/>
      <c r="H25" s="536">
        <f t="shared" si="1"/>
        <v>0</v>
      </c>
      <c r="I25" s="534"/>
    </row>
    <row r="26" spans="1:9" ht="15" customHeight="1" x14ac:dyDescent="0.25">
      <c r="A26" s="534"/>
      <c r="B26" s="535"/>
      <c r="C26" s="542"/>
      <c r="D26" s="720" t="s">
        <v>306</v>
      </c>
      <c r="E26" s="721"/>
      <c r="F26" s="386"/>
      <c r="G26" s="386"/>
      <c r="H26" s="536">
        <f t="shared" si="1"/>
        <v>0</v>
      </c>
      <c r="I26" s="534"/>
    </row>
    <row r="27" spans="1:9" ht="15" customHeight="1" x14ac:dyDescent="0.25">
      <c r="A27" s="534"/>
      <c r="B27" s="535"/>
      <c r="C27" s="542"/>
      <c r="D27" s="720" t="s">
        <v>307</v>
      </c>
      <c r="E27" s="721"/>
      <c r="F27" s="386"/>
      <c r="G27" s="386"/>
      <c r="H27" s="536">
        <f t="shared" si="1"/>
        <v>0</v>
      </c>
      <c r="I27" s="534"/>
    </row>
    <row r="28" spans="1:9" ht="15" customHeight="1" x14ac:dyDescent="0.25">
      <c r="A28" s="534"/>
      <c r="B28" s="535"/>
      <c r="C28" s="542"/>
      <c r="D28" s="720" t="s">
        <v>308</v>
      </c>
      <c r="E28" s="721"/>
      <c r="F28" s="386"/>
      <c r="G28" s="386"/>
      <c r="H28" s="536">
        <f t="shared" si="1"/>
        <v>0</v>
      </c>
      <c r="I28" s="534"/>
    </row>
    <row r="29" spans="1:9" ht="15" customHeight="1" x14ac:dyDescent="0.25">
      <c r="A29" s="534"/>
      <c r="B29" s="535"/>
      <c r="C29" s="542"/>
      <c r="D29" s="720" t="s">
        <v>804</v>
      </c>
      <c r="E29" s="721"/>
      <c r="F29" s="386"/>
      <c r="G29" s="386"/>
      <c r="H29" s="536">
        <f t="shared" si="1"/>
        <v>0</v>
      </c>
      <c r="I29" s="534"/>
    </row>
    <row r="30" spans="1:9" ht="15" customHeight="1" x14ac:dyDescent="0.25">
      <c r="A30" s="531" t="s">
        <v>309</v>
      </c>
      <c r="B30" s="532">
        <v>2100</v>
      </c>
      <c r="C30" s="717" t="s">
        <v>310</v>
      </c>
      <c r="D30" s="718"/>
      <c r="E30" s="719"/>
      <c r="F30" s="559">
        <f>SUM(F31:F34)</f>
        <v>0</v>
      </c>
      <c r="G30" s="559">
        <f>SUM(G31:G34)</f>
        <v>0</v>
      </c>
      <c r="H30" s="560">
        <f t="shared" si="1"/>
        <v>0</v>
      </c>
      <c r="I30" s="531" t="s">
        <v>805</v>
      </c>
    </row>
    <row r="31" spans="1:9" ht="15" customHeight="1" x14ac:dyDescent="0.25">
      <c r="A31" s="393"/>
      <c r="B31" s="541">
        <v>2115</v>
      </c>
      <c r="C31" s="543"/>
      <c r="D31" s="720" t="s">
        <v>312</v>
      </c>
      <c r="E31" s="721"/>
      <c r="F31" s="387"/>
      <c r="G31" s="387"/>
      <c r="H31" s="536">
        <f t="shared" si="1"/>
        <v>0</v>
      </c>
      <c r="I31" s="393"/>
    </row>
    <row r="32" spans="1:9" ht="15" customHeight="1" x14ac:dyDescent="0.25">
      <c r="A32" s="393"/>
      <c r="B32" s="541">
        <v>2120</v>
      </c>
      <c r="C32" s="543"/>
      <c r="D32" s="720" t="s">
        <v>313</v>
      </c>
      <c r="E32" s="721"/>
      <c r="F32" s="387"/>
      <c r="G32" s="387"/>
      <c r="H32" s="536">
        <f t="shared" si="1"/>
        <v>0</v>
      </c>
      <c r="I32" s="393"/>
    </row>
    <row r="33" spans="1:37" ht="15" customHeight="1" x14ac:dyDescent="0.25">
      <c r="A33" s="393"/>
      <c r="B33" s="541">
        <v>2125</v>
      </c>
      <c r="C33" s="543"/>
      <c r="D33" s="720" t="s">
        <v>314</v>
      </c>
      <c r="E33" s="721"/>
      <c r="F33" s="387"/>
      <c r="G33" s="387"/>
      <c r="H33" s="536">
        <f t="shared" si="1"/>
        <v>0</v>
      </c>
      <c r="I33" s="393"/>
    </row>
    <row r="34" spans="1:37" ht="15" customHeight="1" x14ac:dyDescent="0.25">
      <c r="A34" s="393"/>
      <c r="B34" s="541">
        <v>2130</v>
      </c>
      <c r="C34" s="543"/>
      <c r="D34" s="720" t="s">
        <v>315</v>
      </c>
      <c r="E34" s="721"/>
      <c r="F34" s="387"/>
      <c r="G34" s="387"/>
      <c r="H34" s="536">
        <f t="shared" si="1"/>
        <v>0</v>
      </c>
      <c r="I34" s="393"/>
    </row>
    <row r="35" spans="1:37" ht="15" customHeight="1" x14ac:dyDescent="0.25">
      <c r="A35" s="531" t="s">
        <v>316</v>
      </c>
      <c r="B35" s="532">
        <v>2140</v>
      </c>
      <c r="C35" s="717" t="s">
        <v>317</v>
      </c>
      <c r="D35" s="718"/>
      <c r="E35" s="719"/>
      <c r="F35" s="562">
        <f>SUM(F36:F37)</f>
        <v>0</v>
      </c>
      <c r="G35" s="562">
        <f>SUM(G36:G37)</f>
        <v>0</v>
      </c>
      <c r="H35" s="560">
        <f t="shared" si="1"/>
        <v>0</v>
      </c>
      <c r="I35" s="531" t="s">
        <v>805</v>
      </c>
    </row>
    <row r="36" spans="1:37" ht="15" customHeight="1" x14ac:dyDescent="0.25">
      <c r="A36" s="393"/>
      <c r="B36" s="541">
        <v>2141</v>
      </c>
      <c r="C36" s="543"/>
      <c r="D36" s="724" t="s">
        <v>318</v>
      </c>
      <c r="E36" s="725"/>
      <c r="F36" s="388"/>
      <c r="G36" s="388"/>
      <c r="H36" s="536">
        <f t="shared" si="1"/>
        <v>0</v>
      </c>
      <c r="I36" s="393"/>
    </row>
    <row r="37" spans="1:37" ht="15" customHeight="1" x14ac:dyDescent="0.25">
      <c r="A37" s="393"/>
      <c r="B37" s="541">
        <v>2142</v>
      </c>
      <c r="C37" s="543"/>
      <c r="D37" s="726" t="s">
        <v>319</v>
      </c>
      <c r="E37" s="727"/>
      <c r="F37" s="389"/>
      <c r="G37" s="389"/>
      <c r="H37" s="536">
        <f t="shared" si="1"/>
        <v>0</v>
      </c>
      <c r="I37" s="393"/>
    </row>
    <row r="38" spans="1:37" ht="15" customHeight="1" x14ac:dyDescent="0.25">
      <c r="A38" s="393"/>
      <c r="B38" s="541" t="s">
        <v>320</v>
      </c>
      <c r="C38" s="711" t="s">
        <v>321</v>
      </c>
      <c r="D38" s="712"/>
      <c r="E38" s="713"/>
      <c r="F38" s="536">
        <f>SUM(F30+F35)</f>
        <v>0</v>
      </c>
      <c r="G38" s="563"/>
      <c r="H38" s="560"/>
      <c r="I38" s="393" t="s">
        <v>802</v>
      </c>
    </row>
    <row r="39" spans="1:37" s="544" customFormat="1" ht="15" customHeight="1" x14ac:dyDescent="0.25">
      <c r="A39" s="537" t="s">
        <v>322</v>
      </c>
      <c r="B39" s="538">
        <v>2600</v>
      </c>
      <c r="C39" s="714" t="s">
        <v>323</v>
      </c>
      <c r="D39" s="715"/>
      <c r="E39" s="716"/>
      <c r="F39" s="539">
        <f>F124</f>
        <v>0</v>
      </c>
      <c r="G39" s="559"/>
      <c r="H39" s="560"/>
      <c r="I39" s="537" t="s">
        <v>805</v>
      </c>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row>
    <row r="40" spans="1:37" ht="15" customHeight="1" x14ac:dyDescent="0.25">
      <c r="A40" s="393"/>
      <c r="B40" s="541" t="s">
        <v>324</v>
      </c>
      <c r="C40" s="711" t="s">
        <v>325</v>
      </c>
      <c r="D40" s="712"/>
      <c r="E40" s="713"/>
      <c r="F40" s="536">
        <f>SUM(F18,F19,F20,F30,F35)+F39</f>
        <v>0</v>
      </c>
      <c r="G40" s="559"/>
      <c r="H40" s="561"/>
      <c r="I40" s="393" t="s">
        <v>802</v>
      </c>
    </row>
    <row r="41" spans="1:37" ht="15" customHeight="1" x14ac:dyDescent="0.25">
      <c r="A41" s="531" t="s">
        <v>326</v>
      </c>
      <c r="B41" s="532">
        <v>3000</v>
      </c>
      <c r="C41" s="717" t="s">
        <v>327</v>
      </c>
      <c r="D41" s="718"/>
      <c r="E41" s="719"/>
      <c r="F41" s="522">
        <v>150000</v>
      </c>
      <c r="G41" s="522"/>
      <c r="H41" s="533">
        <f>F41-G41</f>
        <v>150000</v>
      </c>
      <c r="I41" s="531" t="s">
        <v>805</v>
      </c>
    </row>
    <row r="42" spans="1:37" ht="15" customHeight="1" x14ac:dyDescent="0.25">
      <c r="A42" s="531" t="s">
        <v>328</v>
      </c>
      <c r="B42" s="532">
        <v>3050</v>
      </c>
      <c r="C42" s="717" t="s">
        <v>329</v>
      </c>
      <c r="D42" s="718"/>
      <c r="E42" s="719"/>
      <c r="F42" s="522">
        <v>50000</v>
      </c>
      <c r="G42" s="522"/>
      <c r="H42" s="533">
        <f t="shared" ref="H42:H61" si="2">F42-G42</f>
        <v>50000</v>
      </c>
      <c r="I42" s="531" t="s">
        <v>805</v>
      </c>
    </row>
    <row r="43" spans="1:37" ht="15" customHeight="1" x14ac:dyDescent="0.25">
      <c r="A43" s="531" t="s">
        <v>330</v>
      </c>
      <c r="B43" s="532">
        <v>3010</v>
      </c>
      <c r="C43" s="717" t="s">
        <v>331</v>
      </c>
      <c r="D43" s="718"/>
      <c r="E43" s="719"/>
      <c r="F43" s="559">
        <f>SUM(F44:F52)</f>
        <v>900000</v>
      </c>
      <c r="G43" s="559">
        <f>SUM(G44:G52)</f>
        <v>900000</v>
      </c>
      <c r="H43" s="560">
        <f t="shared" si="2"/>
        <v>0</v>
      </c>
      <c r="I43" s="531" t="s">
        <v>805</v>
      </c>
    </row>
    <row r="44" spans="1:37" ht="15" customHeight="1" x14ac:dyDescent="0.25">
      <c r="A44" s="534"/>
      <c r="B44" s="535"/>
      <c r="C44" s="542"/>
      <c r="D44" s="720" t="s">
        <v>332</v>
      </c>
      <c r="E44" s="721"/>
      <c r="F44" s="386"/>
      <c r="G44" s="386"/>
      <c r="H44" s="536">
        <f t="shared" si="2"/>
        <v>0</v>
      </c>
      <c r="I44" s="534"/>
    </row>
    <row r="45" spans="1:37" ht="15" customHeight="1" x14ac:dyDescent="0.25">
      <c r="A45" s="534"/>
      <c r="B45" s="535"/>
      <c r="C45" s="542"/>
      <c r="D45" s="720" t="s">
        <v>333</v>
      </c>
      <c r="E45" s="721"/>
      <c r="F45" s="386"/>
      <c r="G45" s="386"/>
      <c r="H45" s="536">
        <f t="shared" si="2"/>
        <v>0</v>
      </c>
      <c r="I45" s="534"/>
    </row>
    <row r="46" spans="1:37" ht="15" customHeight="1" x14ac:dyDescent="0.25">
      <c r="A46" s="534"/>
      <c r="B46" s="535"/>
      <c r="C46" s="542"/>
      <c r="D46" s="720" t="s">
        <v>334</v>
      </c>
      <c r="E46" s="721"/>
      <c r="F46" s="386"/>
      <c r="G46" s="386"/>
      <c r="H46" s="536">
        <f t="shared" si="2"/>
        <v>0</v>
      </c>
      <c r="I46" s="534"/>
    </row>
    <row r="47" spans="1:37" ht="15" customHeight="1" x14ac:dyDescent="0.25">
      <c r="A47" s="534"/>
      <c r="B47" s="535"/>
      <c r="C47" s="542"/>
      <c r="D47" s="720" t="s">
        <v>335</v>
      </c>
      <c r="E47" s="721"/>
      <c r="F47" s="386">
        <v>900000</v>
      </c>
      <c r="G47" s="386">
        <v>900000</v>
      </c>
      <c r="H47" s="536">
        <f t="shared" si="2"/>
        <v>0</v>
      </c>
      <c r="I47" s="534"/>
    </row>
    <row r="48" spans="1:37" ht="15" customHeight="1" x14ac:dyDescent="0.25">
      <c r="A48" s="534"/>
      <c r="B48" s="535"/>
      <c r="C48" s="542"/>
      <c r="D48" s="720" t="s">
        <v>336</v>
      </c>
      <c r="E48" s="721"/>
      <c r="F48" s="386"/>
      <c r="G48" s="386"/>
      <c r="H48" s="536">
        <f t="shared" si="2"/>
        <v>0</v>
      </c>
      <c r="I48" s="534"/>
    </row>
    <row r="49" spans="1:37" ht="15" customHeight="1" x14ac:dyDescent="0.25">
      <c r="A49" s="534"/>
      <c r="B49" s="535"/>
      <c r="C49" s="542"/>
      <c r="D49" s="720" t="s">
        <v>337</v>
      </c>
      <c r="E49" s="721"/>
      <c r="F49" s="386"/>
      <c r="G49" s="386"/>
      <c r="H49" s="536">
        <f t="shared" si="2"/>
        <v>0</v>
      </c>
      <c r="I49" s="534"/>
    </row>
    <row r="50" spans="1:37" ht="15" customHeight="1" x14ac:dyDescent="0.25">
      <c r="A50" s="534"/>
      <c r="B50" s="535"/>
      <c r="C50" s="542"/>
      <c r="D50" s="720" t="s">
        <v>338</v>
      </c>
      <c r="E50" s="721"/>
      <c r="F50" s="386"/>
      <c r="G50" s="386"/>
      <c r="H50" s="536">
        <f t="shared" si="2"/>
        <v>0</v>
      </c>
      <c r="I50" s="534"/>
    </row>
    <row r="51" spans="1:37" ht="15" customHeight="1" x14ac:dyDescent="0.25">
      <c r="A51" s="534"/>
      <c r="B51" s="535"/>
      <c r="C51" s="542"/>
      <c r="D51" s="720" t="s">
        <v>339</v>
      </c>
      <c r="E51" s="721"/>
      <c r="F51" s="386"/>
      <c r="G51" s="386"/>
      <c r="H51" s="536">
        <f t="shared" si="2"/>
        <v>0</v>
      </c>
      <c r="I51" s="534"/>
    </row>
    <row r="52" spans="1:37" ht="15" customHeight="1" x14ac:dyDescent="0.25">
      <c r="A52" s="534"/>
      <c r="B52" s="535"/>
      <c r="C52" s="542"/>
      <c r="D52" s="720" t="s">
        <v>806</v>
      </c>
      <c r="E52" s="721"/>
      <c r="F52" s="386"/>
      <c r="G52" s="386"/>
      <c r="H52" s="536">
        <f t="shared" si="2"/>
        <v>0</v>
      </c>
      <c r="I52" s="534"/>
    </row>
    <row r="53" spans="1:37" ht="15" customHeight="1" x14ac:dyDescent="0.25">
      <c r="A53" s="531" t="s">
        <v>340</v>
      </c>
      <c r="B53" s="532">
        <v>3100</v>
      </c>
      <c r="C53" s="717" t="s">
        <v>807</v>
      </c>
      <c r="D53" s="718"/>
      <c r="E53" s="719"/>
      <c r="F53" s="559">
        <f>SUM(F54:F58)</f>
        <v>100000</v>
      </c>
      <c r="G53" s="559">
        <f>SUM(G54:G58)</f>
        <v>100000</v>
      </c>
      <c r="H53" s="560">
        <f t="shared" si="2"/>
        <v>0</v>
      </c>
      <c r="I53" s="531" t="s">
        <v>805</v>
      </c>
    </row>
    <row r="54" spans="1:37" ht="15" customHeight="1" x14ac:dyDescent="0.25">
      <c r="A54" s="393"/>
      <c r="B54" s="541">
        <v>3110</v>
      </c>
      <c r="C54" s="543"/>
      <c r="D54" s="720" t="s">
        <v>311</v>
      </c>
      <c r="E54" s="721"/>
      <c r="F54" s="387">
        <v>100000</v>
      </c>
      <c r="G54" s="387">
        <v>100000</v>
      </c>
      <c r="H54" s="536">
        <f t="shared" si="2"/>
        <v>0</v>
      </c>
      <c r="I54" s="393"/>
    </row>
    <row r="55" spans="1:37" ht="15" customHeight="1" x14ac:dyDescent="0.25">
      <c r="A55" s="393"/>
      <c r="B55" s="541">
        <v>3115</v>
      </c>
      <c r="C55" s="543"/>
      <c r="D55" s="720" t="s">
        <v>312</v>
      </c>
      <c r="E55" s="721"/>
      <c r="F55" s="387"/>
      <c r="G55" s="387"/>
      <c r="H55" s="536">
        <f t="shared" si="2"/>
        <v>0</v>
      </c>
      <c r="I55" s="393"/>
    </row>
    <row r="56" spans="1:37" ht="15" customHeight="1" x14ac:dyDescent="0.25">
      <c r="A56" s="393"/>
      <c r="B56" s="541">
        <v>3120</v>
      </c>
      <c r="C56" s="543"/>
      <c r="D56" s="720" t="s">
        <v>313</v>
      </c>
      <c r="E56" s="721"/>
      <c r="F56" s="387"/>
      <c r="G56" s="387"/>
      <c r="H56" s="536">
        <f t="shared" si="2"/>
        <v>0</v>
      </c>
      <c r="I56" s="393"/>
    </row>
    <row r="57" spans="1:37" ht="15" customHeight="1" x14ac:dyDescent="0.25">
      <c r="A57" s="393"/>
      <c r="B57" s="541">
        <v>3125</v>
      </c>
      <c r="C57" s="543"/>
      <c r="D57" s="720" t="s">
        <v>314</v>
      </c>
      <c r="E57" s="721"/>
      <c r="F57" s="387"/>
      <c r="G57" s="387"/>
      <c r="H57" s="536">
        <f t="shared" si="2"/>
        <v>0</v>
      </c>
      <c r="I57" s="393"/>
    </row>
    <row r="58" spans="1:37" ht="15" customHeight="1" x14ac:dyDescent="0.25">
      <c r="A58" s="393"/>
      <c r="B58" s="541">
        <v>3130</v>
      </c>
      <c r="C58" s="543"/>
      <c r="D58" s="720" t="s">
        <v>315</v>
      </c>
      <c r="E58" s="721"/>
      <c r="F58" s="387"/>
      <c r="G58" s="387"/>
      <c r="H58" s="536">
        <f t="shared" si="2"/>
        <v>0</v>
      </c>
      <c r="I58" s="393"/>
    </row>
    <row r="59" spans="1:37" ht="15" customHeight="1" x14ac:dyDescent="0.25">
      <c r="A59" s="531" t="s">
        <v>341</v>
      </c>
      <c r="B59" s="532">
        <v>3140</v>
      </c>
      <c r="C59" s="717" t="s">
        <v>342</v>
      </c>
      <c r="D59" s="718"/>
      <c r="E59" s="719"/>
      <c r="F59" s="562">
        <f>SUM(F60:F61)</f>
        <v>300000</v>
      </c>
      <c r="G59" s="562">
        <f>SUM(G60:G61)</f>
        <v>0</v>
      </c>
      <c r="H59" s="560">
        <f t="shared" si="2"/>
        <v>300000</v>
      </c>
      <c r="I59" s="531" t="s">
        <v>805</v>
      </c>
    </row>
    <row r="60" spans="1:37" ht="15" customHeight="1" x14ac:dyDescent="0.25">
      <c r="A60" s="393"/>
      <c r="B60" s="541">
        <v>3141</v>
      </c>
      <c r="C60" s="543"/>
      <c r="D60" s="724" t="s">
        <v>318</v>
      </c>
      <c r="E60" s="725"/>
      <c r="F60" s="390">
        <v>300000</v>
      </c>
      <c r="G60" s="390"/>
      <c r="H60" s="536">
        <f t="shared" si="2"/>
        <v>300000</v>
      </c>
      <c r="I60" s="393"/>
    </row>
    <row r="61" spans="1:37" ht="15" customHeight="1" x14ac:dyDescent="0.25">
      <c r="A61" s="393"/>
      <c r="B61" s="541">
        <v>3142</v>
      </c>
      <c r="C61" s="543"/>
      <c r="D61" s="724" t="s">
        <v>319</v>
      </c>
      <c r="E61" s="725"/>
      <c r="F61" s="390"/>
      <c r="G61" s="387"/>
      <c r="H61" s="536">
        <f t="shared" si="2"/>
        <v>0</v>
      </c>
      <c r="I61" s="393"/>
    </row>
    <row r="62" spans="1:37" ht="15" customHeight="1" x14ac:dyDescent="0.25">
      <c r="A62" s="393"/>
      <c r="B62" s="541" t="s">
        <v>343</v>
      </c>
      <c r="C62" s="711" t="s">
        <v>344</v>
      </c>
      <c r="D62" s="712"/>
      <c r="E62" s="713"/>
      <c r="F62" s="536">
        <f>SUM(F53+F59)</f>
        <v>400000</v>
      </c>
      <c r="G62" s="563"/>
      <c r="H62" s="560"/>
      <c r="I62" s="393" t="s">
        <v>802</v>
      </c>
    </row>
    <row r="63" spans="1:37" s="544" customFormat="1" ht="15" customHeight="1" x14ac:dyDescent="0.25">
      <c r="A63" s="537" t="s">
        <v>345</v>
      </c>
      <c r="B63" s="538">
        <v>3600</v>
      </c>
      <c r="C63" s="714" t="s">
        <v>346</v>
      </c>
      <c r="D63" s="715"/>
      <c r="E63" s="716"/>
      <c r="F63" s="539">
        <f>F125</f>
        <v>0</v>
      </c>
      <c r="G63" s="559"/>
      <c r="H63" s="560"/>
      <c r="I63" s="537" t="s">
        <v>805</v>
      </c>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526"/>
      <c r="AK63" s="526"/>
    </row>
    <row r="64" spans="1:37" ht="15" customHeight="1" x14ac:dyDescent="0.25">
      <c r="A64" s="393"/>
      <c r="B64" s="541" t="s">
        <v>347</v>
      </c>
      <c r="C64" s="711" t="s">
        <v>348</v>
      </c>
      <c r="D64" s="712"/>
      <c r="E64" s="713"/>
      <c r="F64" s="536">
        <f>SUM(F41,F42,F43,F53,F59)+F63</f>
        <v>1500000</v>
      </c>
      <c r="G64" s="559"/>
      <c r="H64" s="561"/>
      <c r="I64" s="393" t="s">
        <v>802</v>
      </c>
    </row>
    <row r="65" spans="1:9" ht="15" customHeight="1" x14ac:dyDescent="0.25">
      <c r="A65" s="531" t="s">
        <v>349</v>
      </c>
      <c r="B65" s="531">
        <v>4000</v>
      </c>
      <c r="C65" s="717" t="s">
        <v>350</v>
      </c>
      <c r="D65" s="718"/>
      <c r="E65" s="719"/>
      <c r="F65" s="523">
        <v>150000</v>
      </c>
      <c r="G65" s="523"/>
      <c r="H65" s="533">
        <f>F65-G65</f>
        <v>150000</v>
      </c>
      <c r="I65" s="531" t="s">
        <v>805</v>
      </c>
    </row>
    <row r="66" spans="1:9" ht="15" customHeight="1" x14ac:dyDescent="0.25">
      <c r="A66" s="531" t="s">
        <v>351</v>
      </c>
      <c r="B66" s="531">
        <v>4050</v>
      </c>
      <c r="C66" s="717" t="s">
        <v>352</v>
      </c>
      <c r="D66" s="718"/>
      <c r="E66" s="719"/>
      <c r="F66" s="523">
        <v>50000</v>
      </c>
      <c r="G66" s="523"/>
      <c r="H66" s="533">
        <f t="shared" ref="H66:H88" si="3">F66-G66</f>
        <v>50000</v>
      </c>
      <c r="I66" s="531" t="s">
        <v>805</v>
      </c>
    </row>
    <row r="67" spans="1:9" ht="15" customHeight="1" x14ac:dyDescent="0.25">
      <c r="A67" s="531" t="s">
        <v>353</v>
      </c>
      <c r="B67" s="531">
        <v>4010</v>
      </c>
      <c r="C67" s="717" t="s">
        <v>354</v>
      </c>
      <c r="D67" s="718"/>
      <c r="E67" s="719"/>
      <c r="F67" s="561">
        <f>SUM(F68:F76)</f>
        <v>600000</v>
      </c>
      <c r="G67" s="561">
        <f>SUM(G68:G76)</f>
        <v>300000</v>
      </c>
      <c r="H67" s="560">
        <f t="shared" si="3"/>
        <v>300000</v>
      </c>
      <c r="I67" s="531" t="s">
        <v>805</v>
      </c>
    </row>
    <row r="68" spans="1:9" ht="15" customHeight="1" x14ac:dyDescent="0.25">
      <c r="A68" s="534"/>
      <c r="B68" s="534"/>
      <c r="C68" s="545"/>
      <c r="D68" s="720" t="s">
        <v>355</v>
      </c>
      <c r="E68" s="721"/>
      <c r="F68" s="391">
        <v>10000</v>
      </c>
      <c r="G68" s="391"/>
      <c r="H68" s="536">
        <f t="shared" si="3"/>
        <v>10000</v>
      </c>
      <c r="I68" s="534"/>
    </row>
    <row r="69" spans="1:9" ht="15" customHeight="1" x14ac:dyDescent="0.25">
      <c r="A69" s="534"/>
      <c r="B69" s="534"/>
      <c r="C69" s="545"/>
      <c r="D69" s="720" t="s">
        <v>356</v>
      </c>
      <c r="E69" s="721"/>
      <c r="F69" s="391"/>
      <c r="G69" s="391"/>
      <c r="H69" s="536">
        <f t="shared" si="3"/>
        <v>0</v>
      </c>
      <c r="I69" s="534"/>
    </row>
    <row r="70" spans="1:9" ht="15" customHeight="1" x14ac:dyDescent="0.25">
      <c r="A70" s="534"/>
      <c r="B70" s="534"/>
      <c r="C70" s="545"/>
      <c r="D70" s="720" t="s">
        <v>357</v>
      </c>
      <c r="E70" s="721"/>
      <c r="F70" s="391">
        <v>5000</v>
      </c>
      <c r="G70" s="391"/>
      <c r="H70" s="536">
        <f t="shared" si="3"/>
        <v>5000</v>
      </c>
      <c r="I70" s="534"/>
    </row>
    <row r="71" spans="1:9" ht="15" customHeight="1" x14ac:dyDescent="0.25">
      <c r="A71" s="534"/>
      <c r="B71" s="534"/>
      <c r="C71" s="545"/>
      <c r="D71" s="720" t="s">
        <v>358</v>
      </c>
      <c r="E71" s="721"/>
      <c r="F71" s="391">
        <v>550000</v>
      </c>
      <c r="G71" s="391">
        <v>290000</v>
      </c>
      <c r="H71" s="536">
        <f t="shared" si="3"/>
        <v>260000</v>
      </c>
      <c r="I71" s="534"/>
    </row>
    <row r="72" spans="1:9" ht="15" customHeight="1" x14ac:dyDescent="0.25">
      <c r="A72" s="534"/>
      <c r="B72" s="534"/>
      <c r="C72" s="545"/>
      <c r="D72" s="720" t="s">
        <v>359</v>
      </c>
      <c r="E72" s="721"/>
      <c r="F72" s="391">
        <v>10000</v>
      </c>
      <c r="G72" s="391"/>
      <c r="H72" s="536">
        <f t="shared" si="3"/>
        <v>10000</v>
      </c>
      <c r="I72" s="534"/>
    </row>
    <row r="73" spans="1:9" ht="15" customHeight="1" x14ac:dyDescent="0.25">
      <c r="A73" s="534"/>
      <c r="B73" s="534"/>
      <c r="C73" s="545"/>
      <c r="D73" s="720" t="s">
        <v>360</v>
      </c>
      <c r="E73" s="721"/>
      <c r="F73" s="391">
        <v>10000</v>
      </c>
      <c r="G73" s="391">
        <v>10000</v>
      </c>
      <c r="H73" s="536">
        <f t="shared" si="3"/>
        <v>0</v>
      </c>
      <c r="I73" s="534"/>
    </row>
    <row r="74" spans="1:9" ht="15" customHeight="1" x14ac:dyDescent="0.25">
      <c r="A74" s="534"/>
      <c r="B74" s="534"/>
      <c r="C74" s="545"/>
      <c r="D74" s="720" t="s">
        <v>361</v>
      </c>
      <c r="E74" s="721"/>
      <c r="F74" s="391">
        <v>10000</v>
      </c>
      <c r="G74" s="391"/>
      <c r="H74" s="536">
        <f t="shared" si="3"/>
        <v>10000</v>
      </c>
      <c r="I74" s="534"/>
    </row>
    <row r="75" spans="1:9" ht="15" customHeight="1" x14ac:dyDescent="0.25">
      <c r="A75" s="534"/>
      <c r="B75" s="534"/>
      <c r="C75" s="545"/>
      <c r="D75" s="720" t="s">
        <v>362</v>
      </c>
      <c r="E75" s="721"/>
      <c r="F75" s="391"/>
      <c r="G75" s="391"/>
      <c r="H75" s="536">
        <f t="shared" si="3"/>
        <v>0</v>
      </c>
      <c r="I75" s="534"/>
    </row>
    <row r="76" spans="1:9" ht="15" customHeight="1" x14ac:dyDescent="0.25">
      <c r="A76" s="534"/>
      <c r="B76" s="534"/>
      <c r="C76" s="545"/>
      <c r="D76" s="720" t="s">
        <v>809</v>
      </c>
      <c r="E76" s="721"/>
      <c r="F76" s="391">
        <v>5000</v>
      </c>
      <c r="G76" s="391"/>
      <c r="H76" s="536">
        <f t="shared" si="3"/>
        <v>5000</v>
      </c>
      <c r="I76" s="534"/>
    </row>
    <row r="77" spans="1:9" ht="15" customHeight="1" x14ac:dyDescent="0.25">
      <c r="A77" s="531" t="s">
        <v>363</v>
      </c>
      <c r="B77" s="531">
        <v>4100</v>
      </c>
      <c r="C77" s="717" t="s">
        <v>364</v>
      </c>
      <c r="D77" s="718"/>
      <c r="E77" s="719"/>
      <c r="F77" s="561">
        <f>SUM(F78:F82)</f>
        <v>600000</v>
      </c>
      <c r="G77" s="561">
        <f>SUM(G78:G82)</f>
        <v>600000</v>
      </c>
      <c r="H77" s="560">
        <f t="shared" si="3"/>
        <v>0</v>
      </c>
      <c r="I77" s="531" t="s">
        <v>805</v>
      </c>
    </row>
    <row r="78" spans="1:9" ht="15" customHeight="1" x14ac:dyDescent="0.25">
      <c r="A78" s="393"/>
      <c r="B78" s="541">
        <v>4110</v>
      </c>
      <c r="C78" s="543"/>
      <c r="D78" s="711" t="s">
        <v>311</v>
      </c>
      <c r="E78" s="713"/>
      <c r="F78" s="387">
        <v>500000</v>
      </c>
      <c r="G78" s="387">
        <v>500000</v>
      </c>
      <c r="H78" s="536">
        <f t="shared" si="3"/>
        <v>0</v>
      </c>
      <c r="I78" s="393"/>
    </row>
    <row r="79" spans="1:9" ht="15" customHeight="1" x14ac:dyDescent="0.25">
      <c r="A79" s="393"/>
      <c r="B79" s="541">
        <v>4115</v>
      </c>
      <c r="C79" s="543"/>
      <c r="D79" s="711" t="s">
        <v>312</v>
      </c>
      <c r="E79" s="713"/>
      <c r="F79" s="387"/>
      <c r="G79" s="387"/>
      <c r="H79" s="536">
        <f t="shared" si="3"/>
        <v>0</v>
      </c>
      <c r="I79" s="393"/>
    </row>
    <row r="80" spans="1:9" ht="15" customHeight="1" x14ac:dyDescent="0.25">
      <c r="A80" s="393"/>
      <c r="B80" s="541">
        <v>4120</v>
      </c>
      <c r="C80" s="543"/>
      <c r="D80" s="711" t="s">
        <v>313</v>
      </c>
      <c r="E80" s="713"/>
      <c r="F80" s="387"/>
      <c r="G80" s="387"/>
      <c r="H80" s="536">
        <f t="shared" si="3"/>
        <v>0</v>
      </c>
      <c r="I80" s="393"/>
    </row>
    <row r="81" spans="1:37" ht="15" customHeight="1" x14ac:dyDescent="0.25">
      <c r="A81" s="393"/>
      <c r="B81" s="541">
        <v>4125</v>
      </c>
      <c r="C81" s="543"/>
      <c r="D81" s="711" t="s">
        <v>314</v>
      </c>
      <c r="E81" s="713"/>
      <c r="F81" s="387"/>
      <c r="G81" s="387"/>
      <c r="H81" s="536">
        <f t="shared" si="3"/>
        <v>0</v>
      </c>
      <c r="I81" s="393"/>
    </row>
    <row r="82" spans="1:37" ht="15" customHeight="1" x14ac:dyDescent="0.25">
      <c r="A82" s="393"/>
      <c r="B82" s="541">
        <v>4130</v>
      </c>
      <c r="C82" s="543"/>
      <c r="D82" s="711" t="s">
        <v>315</v>
      </c>
      <c r="E82" s="713"/>
      <c r="F82" s="387">
        <v>100000</v>
      </c>
      <c r="G82" s="387">
        <v>100000</v>
      </c>
      <c r="H82" s="536">
        <f t="shared" si="3"/>
        <v>0</v>
      </c>
      <c r="I82" s="393"/>
    </row>
    <row r="83" spans="1:37" ht="15" customHeight="1" x14ac:dyDescent="0.25">
      <c r="A83" s="531" t="s">
        <v>365</v>
      </c>
      <c r="B83" s="532">
        <v>4140</v>
      </c>
      <c r="C83" s="717" t="s">
        <v>366</v>
      </c>
      <c r="D83" s="718"/>
      <c r="E83" s="719"/>
      <c r="F83" s="562">
        <f>SUM(F84:F88)</f>
        <v>100000</v>
      </c>
      <c r="G83" s="562">
        <f>SUM(G84:G88)</f>
        <v>0</v>
      </c>
      <c r="H83" s="560">
        <f t="shared" si="3"/>
        <v>100000</v>
      </c>
      <c r="I83" s="531" t="s">
        <v>805</v>
      </c>
    </row>
    <row r="84" spans="1:37" ht="15" customHeight="1" x14ac:dyDescent="0.25">
      <c r="A84" s="393"/>
      <c r="B84" s="541">
        <v>4141</v>
      </c>
      <c r="C84" s="543"/>
      <c r="D84" s="711" t="s">
        <v>319</v>
      </c>
      <c r="E84" s="713"/>
      <c r="F84" s="390">
        <v>50000</v>
      </c>
      <c r="G84" s="390"/>
      <c r="H84" s="536">
        <f t="shared" si="3"/>
        <v>50000</v>
      </c>
      <c r="I84" s="393"/>
    </row>
    <row r="85" spans="1:37" ht="15" customHeight="1" x14ac:dyDescent="0.25">
      <c r="A85" s="393"/>
      <c r="B85" s="541">
        <v>4142</v>
      </c>
      <c r="C85" s="543"/>
      <c r="D85" s="711" t="s">
        <v>367</v>
      </c>
      <c r="E85" s="713"/>
      <c r="F85" s="390"/>
      <c r="G85" s="390"/>
      <c r="H85" s="536">
        <f t="shared" si="3"/>
        <v>0</v>
      </c>
      <c r="I85" s="393"/>
    </row>
    <row r="86" spans="1:37" ht="15" customHeight="1" x14ac:dyDescent="0.25">
      <c r="A86" s="393"/>
      <c r="B86" s="541">
        <v>4143</v>
      </c>
      <c r="C86" s="543"/>
      <c r="D86" s="711" t="s">
        <v>318</v>
      </c>
      <c r="E86" s="713"/>
      <c r="F86" s="390"/>
      <c r="G86" s="390"/>
      <c r="H86" s="536">
        <f t="shared" si="3"/>
        <v>0</v>
      </c>
      <c r="I86" s="393"/>
    </row>
    <row r="87" spans="1:37" ht="15" customHeight="1" x14ac:dyDescent="0.25">
      <c r="A87" s="393"/>
      <c r="B87" s="541">
        <v>4144</v>
      </c>
      <c r="C87" s="543"/>
      <c r="D87" s="711" t="s">
        <v>368</v>
      </c>
      <c r="E87" s="713"/>
      <c r="F87" s="390"/>
      <c r="G87" s="390"/>
      <c r="H87" s="536">
        <f t="shared" si="3"/>
        <v>0</v>
      </c>
      <c r="I87" s="393"/>
    </row>
    <row r="88" spans="1:37" ht="15" customHeight="1" x14ac:dyDescent="0.25">
      <c r="A88" s="393"/>
      <c r="B88" s="541">
        <v>4145</v>
      </c>
      <c r="C88" s="543"/>
      <c r="D88" s="711" t="s">
        <v>369</v>
      </c>
      <c r="E88" s="713"/>
      <c r="F88" s="392">
        <v>50000</v>
      </c>
      <c r="G88" s="392"/>
      <c r="H88" s="536">
        <f t="shared" si="3"/>
        <v>50000</v>
      </c>
      <c r="I88" s="393"/>
    </row>
    <row r="89" spans="1:37" s="544" customFormat="1" ht="15" customHeight="1" x14ac:dyDescent="0.25">
      <c r="A89" s="546"/>
      <c r="B89" s="547" t="s">
        <v>370</v>
      </c>
      <c r="C89" s="548"/>
      <c r="D89" s="549"/>
      <c r="E89" s="550" t="s">
        <v>371</v>
      </c>
      <c r="F89" s="551"/>
      <c r="G89" s="551"/>
      <c r="H89" s="552"/>
      <c r="I89" s="546" t="s">
        <v>808</v>
      </c>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526"/>
      <c r="AH89" s="526"/>
      <c r="AI89" s="526"/>
      <c r="AJ89" s="526"/>
      <c r="AK89" s="526"/>
    </row>
    <row r="90" spans="1:37" ht="15" customHeight="1" x14ac:dyDescent="0.25">
      <c r="A90" s="393"/>
      <c r="B90" s="541" t="s">
        <v>372</v>
      </c>
      <c r="C90" s="711" t="s">
        <v>373</v>
      </c>
      <c r="D90" s="712"/>
      <c r="E90" s="713"/>
      <c r="F90" s="536">
        <f>SUM(F77+F83)</f>
        <v>700000</v>
      </c>
      <c r="G90" s="563"/>
      <c r="H90" s="561"/>
      <c r="I90" s="393" t="s">
        <v>802</v>
      </c>
    </row>
    <row r="91" spans="1:37" s="544" customFormat="1" ht="15" customHeight="1" x14ac:dyDescent="0.25">
      <c r="A91" s="537" t="s">
        <v>374</v>
      </c>
      <c r="B91" s="537">
        <v>4600</v>
      </c>
      <c r="C91" s="714" t="s">
        <v>375</v>
      </c>
      <c r="D91" s="715"/>
      <c r="E91" s="716"/>
      <c r="F91" s="539">
        <f>F126</f>
        <v>0</v>
      </c>
      <c r="G91" s="561"/>
      <c r="H91" s="560"/>
      <c r="I91" s="537" t="s">
        <v>805</v>
      </c>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row>
    <row r="92" spans="1:37" ht="15" customHeight="1" x14ac:dyDescent="0.25">
      <c r="A92" s="393"/>
      <c r="B92" s="541" t="s">
        <v>376</v>
      </c>
      <c r="C92" s="711" t="s">
        <v>377</v>
      </c>
      <c r="D92" s="712"/>
      <c r="E92" s="713"/>
      <c r="F92" s="536">
        <f>SUM(F65,F66,F67,F77,F83)+F91</f>
        <v>1500000</v>
      </c>
      <c r="G92" s="559"/>
      <c r="H92" s="561"/>
      <c r="I92" s="393" t="s">
        <v>802</v>
      </c>
    </row>
    <row r="93" spans="1:37" ht="15" customHeight="1" x14ac:dyDescent="0.25">
      <c r="A93" s="531" t="s">
        <v>378</v>
      </c>
      <c r="B93" s="531">
        <v>5000</v>
      </c>
      <c r="C93" s="717" t="s">
        <v>379</v>
      </c>
      <c r="D93" s="718"/>
      <c r="E93" s="719"/>
      <c r="F93" s="523">
        <v>150000</v>
      </c>
      <c r="G93" s="523"/>
      <c r="H93" s="533">
        <f>F93-G93</f>
        <v>150000</v>
      </c>
      <c r="I93" s="531" t="s">
        <v>805</v>
      </c>
    </row>
    <row r="94" spans="1:37" ht="15" customHeight="1" x14ac:dyDescent="0.25">
      <c r="A94" s="531" t="s">
        <v>380</v>
      </c>
      <c r="B94" s="531">
        <v>5050</v>
      </c>
      <c r="C94" s="717" t="s">
        <v>381</v>
      </c>
      <c r="D94" s="718"/>
      <c r="E94" s="719"/>
      <c r="F94" s="523">
        <v>50000</v>
      </c>
      <c r="G94" s="523"/>
      <c r="H94" s="533">
        <f t="shared" ref="H94:H116" si="4">F94-G94</f>
        <v>50000</v>
      </c>
      <c r="I94" s="531" t="s">
        <v>805</v>
      </c>
    </row>
    <row r="95" spans="1:37" ht="15" customHeight="1" x14ac:dyDescent="0.25">
      <c r="A95" s="553" t="s">
        <v>382</v>
      </c>
      <c r="B95" s="531">
        <v>5010</v>
      </c>
      <c r="C95" s="717" t="s">
        <v>383</v>
      </c>
      <c r="D95" s="718"/>
      <c r="E95" s="719"/>
      <c r="F95" s="561">
        <f>SUM(F96:F104)</f>
        <v>600000</v>
      </c>
      <c r="G95" s="561">
        <f>SUM(G96:G104)</f>
        <v>300000</v>
      </c>
      <c r="H95" s="560">
        <f t="shared" si="4"/>
        <v>300000</v>
      </c>
      <c r="I95" s="531" t="s">
        <v>805</v>
      </c>
    </row>
    <row r="96" spans="1:37" ht="15" customHeight="1" x14ac:dyDescent="0.25">
      <c r="A96" s="534"/>
      <c r="B96" s="534"/>
      <c r="C96" s="545"/>
      <c r="D96" s="720" t="s">
        <v>384</v>
      </c>
      <c r="E96" s="721"/>
      <c r="F96" s="391">
        <v>10000</v>
      </c>
      <c r="G96" s="391"/>
      <c r="H96" s="536">
        <f t="shared" si="4"/>
        <v>10000</v>
      </c>
      <c r="I96" s="534"/>
    </row>
    <row r="97" spans="1:9" ht="15" customHeight="1" x14ac:dyDescent="0.25">
      <c r="A97" s="534"/>
      <c r="B97" s="534"/>
      <c r="C97" s="545"/>
      <c r="D97" s="720" t="s">
        <v>385</v>
      </c>
      <c r="E97" s="721"/>
      <c r="F97" s="391"/>
      <c r="G97" s="391"/>
      <c r="H97" s="536">
        <f t="shared" si="4"/>
        <v>0</v>
      </c>
      <c r="I97" s="534"/>
    </row>
    <row r="98" spans="1:9" ht="15" customHeight="1" x14ac:dyDescent="0.25">
      <c r="A98" s="534"/>
      <c r="B98" s="534"/>
      <c r="C98" s="545"/>
      <c r="D98" s="720" t="s">
        <v>386</v>
      </c>
      <c r="E98" s="721"/>
      <c r="F98" s="391">
        <v>10000</v>
      </c>
      <c r="G98" s="391"/>
      <c r="H98" s="536">
        <f t="shared" si="4"/>
        <v>10000</v>
      </c>
      <c r="I98" s="534"/>
    </row>
    <row r="99" spans="1:9" ht="15" customHeight="1" x14ac:dyDescent="0.25">
      <c r="A99" s="534"/>
      <c r="B99" s="534"/>
      <c r="C99" s="545"/>
      <c r="D99" s="720" t="s">
        <v>387</v>
      </c>
      <c r="E99" s="721"/>
      <c r="F99" s="391">
        <v>550000</v>
      </c>
      <c r="G99" s="391">
        <v>290000</v>
      </c>
      <c r="H99" s="536">
        <f t="shared" si="4"/>
        <v>260000</v>
      </c>
      <c r="I99" s="534"/>
    </row>
    <row r="100" spans="1:9" ht="15" customHeight="1" x14ac:dyDescent="0.25">
      <c r="A100" s="534"/>
      <c r="B100" s="534"/>
      <c r="C100" s="545"/>
      <c r="D100" s="720" t="s">
        <v>388</v>
      </c>
      <c r="E100" s="721"/>
      <c r="F100" s="391"/>
      <c r="G100" s="391"/>
      <c r="H100" s="536">
        <f t="shared" si="4"/>
        <v>0</v>
      </c>
      <c r="I100" s="534"/>
    </row>
    <row r="101" spans="1:9" ht="15" customHeight="1" x14ac:dyDescent="0.25">
      <c r="A101" s="534"/>
      <c r="B101" s="534"/>
      <c r="C101" s="545"/>
      <c r="D101" s="720" t="s">
        <v>389</v>
      </c>
      <c r="E101" s="721"/>
      <c r="F101" s="391">
        <v>10000</v>
      </c>
      <c r="G101" s="391">
        <v>10000</v>
      </c>
      <c r="H101" s="536">
        <f t="shared" si="4"/>
        <v>0</v>
      </c>
      <c r="I101" s="534"/>
    </row>
    <row r="102" spans="1:9" ht="15" customHeight="1" x14ac:dyDescent="0.25">
      <c r="A102" s="534"/>
      <c r="B102" s="534"/>
      <c r="C102" s="545"/>
      <c r="D102" s="720" t="s">
        <v>390</v>
      </c>
      <c r="E102" s="721"/>
      <c r="F102" s="391">
        <v>10000</v>
      </c>
      <c r="G102" s="391"/>
      <c r="H102" s="536">
        <f t="shared" si="4"/>
        <v>10000</v>
      </c>
      <c r="I102" s="534"/>
    </row>
    <row r="103" spans="1:9" ht="15" customHeight="1" x14ac:dyDescent="0.25">
      <c r="A103" s="534"/>
      <c r="B103" s="534"/>
      <c r="C103" s="545"/>
      <c r="D103" s="720" t="s">
        <v>391</v>
      </c>
      <c r="E103" s="721"/>
      <c r="F103" s="391"/>
      <c r="G103" s="391"/>
      <c r="H103" s="536">
        <f t="shared" si="4"/>
        <v>0</v>
      </c>
      <c r="I103" s="534"/>
    </row>
    <row r="104" spans="1:9" ht="15" customHeight="1" x14ac:dyDescent="0.25">
      <c r="A104" s="534"/>
      <c r="B104" s="534"/>
      <c r="C104" s="545"/>
      <c r="D104" s="720" t="s">
        <v>810</v>
      </c>
      <c r="E104" s="721"/>
      <c r="F104" s="391">
        <v>10000</v>
      </c>
      <c r="G104" s="391"/>
      <c r="H104" s="536">
        <f t="shared" si="4"/>
        <v>10000</v>
      </c>
      <c r="I104" s="534"/>
    </row>
    <row r="105" spans="1:9" ht="15" customHeight="1" x14ac:dyDescent="0.25">
      <c r="A105" s="553" t="s">
        <v>392</v>
      </c>
      <c r="B105" s="531">
        <v>5100</v>
      </c>
      <c r="C105" s="717" t="s">
        <v>393</v>
      </c>
      <c r="D105" s="718"/>
      <c r="E105" s="719"/>
      <c r="F105" s="561">
        <f>SUM(F106:F110)</f>
        <v>600000</v>
      </c>
      <c r="G105" s="561">
        <f>SUM(G106:G110)</f>
        <v>600000</v>
      </c>
      <c r="H105" s="560">
        <f t="shared" si="4"/>
        <v>0</v>
      </c>
      <c r="I105" s="531" t="s">
        <v>805</v>
      </c>
    </row>
    <row r="106" spans="1:9" ht="15" customHeight="1" x14ac:dyDescent="0.25">
      <c r="A106" s="393"/>
      <c r="B106" s="541">
        <v>5110</v>
      </c>
      <c r="C106" s="543"/>
      <c r="D106" s="711" t="s">
        <v>311</v>
      </c>
      <c r="E106" s="713"/>
      <c r="F106" s="387">
        <v>500000</v>
      </c>
      <c r="G106" s="387">
        <v>500000</v>
      </c>
      <c r="H106" s="536">
        <f t="shared" si="4"/>
        <v>0</v>
      </c>
      <c r="I106" s="393"/>
    </row>
    <row r="107" spans="1:9" ht="15" customHeight="1" x14ac:dyDescent="0.25">
      <c r="A107" s="393"/>
      <c r="B107" s="541">
        <v>5115</v>
      </c>
      <c r="C107" s="543"/>
      <c r="D107" s="711" t="s">
        <v>312</v>
      </c>
      <c r="E107" s="713"/>
      <c r="F107" s="387"/>
      <c r="G107" s="387"/>
      <c r="H107" s="536">
        <f t="shared" si="4"/>
        <v>0</v>
      </c>
      <c r="I107" s="393"/>
    </row>
    <row r="108" spans="1:9" ht="15" customHeight="1" x14ac:dyDescent="0.25">
      <c r="A108" s="393"/>
      <c r="B108" s="541">
        <v>5120</v>
      </c>
      <c r="C108" s="543"/>
      <c r="D108" s="711" t="s">
        <v>313</v>
      </c>
      <c r="E108" s="713"/>
      <c r="F108" s="387"/>
      <c r="G108" s="387"/>
      <c r="H108" s="536">
        <f t="shared" si="4"/>
        <v>0</v>
      </c>
      <c r="I108" s="393"/>
    </row>
    <row r="109" spans="1:9" ht="15" customHeight="1" x14ac:dyDescent="0.25">
      <c r="A109" s="393"/>
      <c r="B109" s="541">
        <v>5125</v>
      </c>
      <c r="C109" s="543"/>
      <c r="D109" s="711" t="s">
        <v>394</v>
      </c>
      <c r="E109" s="713"/>
      <c r="F109" s="387"/>
      <c r="G109" s="387"/>
      <c r="H109" s="536">
        <f t="shared" si="4"/>
        <v>0</v>
      </c>
      <c r="I109" s="393"/>
    </row>
    <row r="110" spans="1:9" ht="15" customHeight="1" x14ac:dyDescent="0.25">
      <c r="A110" s="393"/>
      <c r="B110" s="541">
        <v>5130</v>
      </c>
      <c r="C110" s="543"/>
      <c r="D110" s="711" t="s">
        <v>315</v>
      </c>
      <c r="E110" s="713"/>
      <c r="F110" s="387">
        <v>100000</v>
      </c>
      <c r="G110" s="387">
        <v>100000</v>
      </c>
      <c r="H110" s="536">
        <f t="shared" si="4"/>
        <v>0</v>
      </c>
      <c r="I110" s="393"/>
    </row>
    <row r="111" spans="1:9" ht="15" customHeight="1" x14ac:dyDescent="0.25">
      <c r="A111" s="553" t="s">
        <v>395</v>
      </c>
      <c r="B111" s="532">
        <v>5140</v>
      </c>
      <c r="C111" s="717" t="s">
        <v>396</v>
      </c>
      <c r="D111" s="718"/>
      <c r="E111" s="719"/>
      <c r="F111" s="562">
        <f>SUM(F112:F116)</f>
        <v>100000</v>
      </c>
      <c r="G111" s="562">
        <f>SUM(G112:G116)</f>
        <v>0</v>
      </c>
      <c r="H111" s="560">
        <f t="shared" si="4"/>
        <v>100000</v>
      </c>
      <c r="I111" s="531" t="s">
        <v>805</v>
      </c>
    </row>
    <row r="112" spans="1:9" ht="15" customHeight="1" x14ac:dyDescent="0.25">
      <c r="A112" s="393"/>
      <c r="B112" s="541">
        <v>5141</v>
      </c>
      <c r="C112" s="543"/>
      <c r="D112" s="711" t="s">
        <v>319</v>
      </c>
      <c r="E112" s="713"/>
      <c r="F112" s="390">
        <v>50000</v>
      </c>
      <c r="G112" s="390"/>
      <c r="H112" s="536">
        <f t="shared" si="4"/>
        <v>50000</v>
      </c>
      <c r="I112" s="393"/>
    </row>
    <row r="113" spans="1:37" ht="15" customHeight="1" x14ac:dyDescent="0.25">
      <c r="A113" s="393"/>
      <c r="B113" s="541">
        <v>5142</v>
      </c>
      <c r="C113" s="543"/>
      <c r="D113" s="711" t="s">
        <v>367</v>
      </c>
      <c r="E113" s="713"/>
      <c r="F113" s="390"/>
      <c r="G113" s="390"/>
      <c r="H113" s="536">
        <f t="shared" si="4"/>
        <v>0</v>
      </c>
      <c r="I113" s="393"/>
    </row>
    <row r="114" spans="1:37" ht="15" customHeight="1" x14ac:dyDescent="0.25">
      <c r="A114" s="393"/>
      <c r="B114" s="541">
        <v>5143</v>
      </c>
      <c r="C114" s="543"/>
      <c r="D114" s="711" t="s">
        <v>318</v>
      </c>
      <c r="E114" s="713"/>
      <c r="F114" s="390"/>
      <c r="G114" s="390"/>
      <c r="H114" s="536">
        <f t="shared" si="4"/>
        <v>0</v>
      </c>
      <c r="I114" s="393"/>
    </row>
    <row r="115" spans="1:37" ht="15" customHeight="1" x14ac:dyDescent="0.25">
      <c r="A115" s="393"/>
      <c r="B115" s="541">
        <v>5144</v>
      </c>
      <c r="C115" s="543"/>
      <c r="D115" s="711" t="s">
        <v>368</v>
      </c>
      <c r="E115" s="713"/>
      <c r="F115" s="390"/>
      <c r="G115" s="390"/>
      <c r="H115" s="536">
        <f t="shared" si="4"/>
        <v>0</v>
      </c>
      <c r="I115" s="393"/>
    </row>
    <row r="116" spans="1:37" ht="15" customHeight="1" x14ac:dyDescent="0.25">
      <c r="A116" s="393"/>
      <c r="B116" s="541">
        <v>5145</v>
      </c>
      <c r="C116" s="543"/>
      <c r="D116" s="711" t="s">
        <v>369</v>
      </c>
      <c r="E116" s="713"/>
      <c r="F116" s="390">
        <v>50000</v>
      </c>
      <c r="G116" s="390"/>
      <c r="H116" s="536">
        <f t="shared" si="4"/>
        <v>50000</v>
      </c>
      <c r="I116" s="393"/>
    </row>
    <row r="117" spans="1:37" s="544" customFormat="1" ht="15" customHeight="1" x14ac:dyDescent="0.25">
      <c r="A117" s="546"/>
      <c r="B117" s="547" t="s">
        <v>370</v>
      </c>
      <c r="C117" s="548"/>
      <c r="D117" s="549"/>
      <c r="E117" s="550" t="s">
        <v>371</v>
      </c>
      <c r="F117" s="551"/>
      <c r="G117" s="551"/>
      <c r="H117" s="552"/>
      <c r="I117" s="546" t="s">
        <v>808</v>
      </c>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526"/>
    </row>
    <row r="118" spans="1:37" ht="15" customHeight="1" x14ac:dyDescent="0.25">
      <c r="A118" s="393"/>
      <c r="B118" s="541" t="s">
        <v>397</v>
      </c>
      <c r="C118" s="711" t="s">
        <v>398</v>
      </c>
      <c r="D118" s="712"/>
      <c r="E118" s="713"/>
      <c r="F118" s="536">
        <f>SUM(F105+F111)</f>
        <v>700000</v>
      </c>
      <c r="G118" s="563"/>
      <c r="H118" s="561"/>
      <c r="I118" s="393" t="s">
        <v>802</v>
      </c>
    </row>
    <row r="119" spans="1:37" s="544" customFormat="1" ht="15" customHeight="1" x14ac:dyDescent="0.25">
      <c r="A119" s="537" t="s">
        <v>399</v>
      </c>
      <c r="B119" s="537">
        <v>5600</v>
      </c>
      <c r="C119" s="714" t="s">
        <v>400</v>
      </c>
      <c r="D119" s="715"/>
      <c r="E119" s="716"/>
      <c r="F119" s="539">
        <f>F127</f>
        <v>0</v>
      </c>
      <c r="G119" s="561"/>
      <c r="H119" s="560"/>
      <c r="I119" s="537" t="s">
        <v>805</v>
      </c>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c r="AI119" s="526"/>
      <c r="AJ119" s="526"/>
      <c r="AK119" s="526"/>
    </row>
    <row r="120" spans="1:37" x14ac:dyDescent="0.25">
      <c r="A120" s="393"/>
      <c r="B120" s="541" t="s">
        <v>401</v>
      </c>
      <c r="C120" s="711" t="s">
        <v>402</v>
      </c>
      <c r="D120" s="712"/>
      <c r="E120" s="713"/>
      <c r="F120" s="536">
        <f>SUM(F93,F94,F95,F105,F111)+F119</f>
        <v>1500000</v>
      </c>
      <c r="G120" s="559"/>
      <c r="H120" s="561"/>
      <c r="I120" s="393" t="s">
        <v>802</v>
      </c>
    </row>
    <row r="121" spans="1:37" x14ac:dyDescent="0.25">
      <c r="C121" s="707"/>
      <c r="D121" s="707"/>
      <c r="E121" s="707"/>
      <c r="F121" s="554"/>
      <c r="G121" s="554"/>
    </row>
    <row r="122" spans="1:37" x14ac:dyDescent="0.25">
      <c r="C122" s="707" t="s">
        <v>811</v>
      </c>
      <c r="D122" s="707"/>
      <c r="E122" s="707"/>
      <c r="F122" s="567">
        <f>(SUM(H4+H5+H6+H18+H19+H20+H30+H35+H41+H42+H43+H53+H59+H65+H66+H67+H77+H83+H93+H94+H95+H105+H111))*$I$2</f>
        <v>200000</v>
      </c>
      <c r="G122" s="708" t="s">
        <v>819</v>
      </c>
      <c r="H122" s="708"/>
    </row>
    <row r="123" spans="1:37" ht="15" customHeight="1" x14ac:dyDescent="0.25">
      <c r="C123" s="707" t="s">
        <v>812</v>
      </c>
      <c r="D123" s="707"/>
      <c r="E123" s="707"/>
      <c r="F123" s="567">
        <f>'Section A'!C45</f>
        <v>200000</v>
      </c>
      <c r="G123" s="708" t="s">
        <v>821</v>
      </c>
      <c r="H123" s="708"/>
      <c r="I123" s="565"/>
    </row>
    <row r="124" spans="1:37" ht="15" customHeight="1" x14ac:dyDescent="0.25">
      <c r="C124" s="707" t="s">
        <v>813</v>
      </c>
      <c r="D124" s="707"/>
      <c r="E124" s="707"/>
      <c r="F124" s="567">
        <f>'Section A'!C47</f>
        <v>0</v>
      </c>
      <c r="G124" s="708" t="s">
        <v>822</v>
      </c>
      <c r="H124" s="708"/>
      <c r="I124" s="554"/>
    </row>
    <row r="125" spans="1:37" ht="15" customHeight="1" x14ac:dyDescent="0.25">
      <c r="C125" s="707" t="s">
        <v>814</v>
      </c>
      <c r="D125" s="707"/>
      <c r="E125" s="707"/>
      <c r="F125" s="567">
        <f>'Section A'!C49</f>
        <v>0</v>
      </c>
      <c r="G125" s="708" t="s">
        <v>823</v>
      </c>
      <c r="H125" s="708"/>
      <c r="I125" s="554"/>
    </row>
    <row r="126" spans="1:37" ht="15" customHeight="1" x14ac:dyDescent="0.25">
      <c r="C126" s="707" t="s">
        <v>815</v>
      </c>
      <c r="D126" s="707"/>
      <c r="E126" s="707"/>
      <c r="F126" s="567">
        <f>'Section A'!C51</f>
        <v>0</v>
      </c>
      <c r="G126" s="708" t="s">
        <v>824</v>
      </c>
      <c r="H126" s="708"/>
      <c r="I126" s="554"/>
    </row>
    <row r="127" spans="1:37" ht="15" customHeight="1" x14ac:dyDescent="0.25">
      <c r="C127" s="707" t="s">
        <v>816</v>
      </c>
      <c r="D127" s="707"/>
      <c r="E127" s="707"/>
      <c r="F127" s="567">
        <f>'Section A'!C53</f>
        <v>0</v>
      </c>
      <c r="G127" s="708" t="s">
        <v>825</v>
      </c>
      <c r="H127" s="708"/>
      <c r="I127" s="554"/>
    </row>
    <row r="128" spans="1:37" x14ac:dyDescent="0.25">
      <c r="C128" s="707" t="s">
        <v>817</v>
      </c>
      <c r="D128" s="707"/>
      <c r="E128" s="707"/>
      <c r="F128" s="567">
        <f>F122-(SUM(F123:F127))</f>
        <v>0</v>
      </c>
      <c r="G128" s="709" t="s">
        <v>818</v>
      </c>
      <c r="H128" s="709"/>
    </row>
    <row r="129" spans="1:9" x14ac:dyDescent="0.25">
      <c r="C129" s="565"/>
      <c r="D129" s="565"/>
      <c r="E129" s="565"/>
      <c r="F129" s="566"/>
      <c r="G129" s="554"/>
    </row>
    <row r="130" spans="1:9" x14ac:dyDescent="0.25">
      <c r="A130" s="555" t="s">
        <v>403</v>
      </c>
    </row>
    <row r="131" spans="1:9" x14ac:dyDescent="0.25">
      <c r="A131" s="710" t="s">
        <v>843</v>
      </c>
      <c r="B131" s="710"/>
      <c r="C131" s="710"/>
      <c r="D131" s="710"/>
      <c r="E131" s="710"/>
      <c r="F131" s="710"/>
      <c r="G131" s="710"/>
      <c r="H131" s="710"/>
      <c r="I131" s="710"/>
    </row>
    <row r="132" spans="1:9" x14ac:dyDescent="0.25">
      <c r="A132" s="710"/>
      <c r="B132" s="710"/>
      <c r="C132" s="710"/>
      <c r="D132" s="710"/>
      <c r="E132" s="710"/>
      <c r="F132" s="710"/>
      <c r="G132" s="710"/>
      <c r="H132" s="710"/>
      <c r="I132" s="710"/>
    </row>
    <row r="133" spans="1:9" x14ac:dyDescent="0.25">
      <c r="A133" s="710"/>
      <c r="B133" s="710"/>
      <c r="C133" s="710"/>
      <c r="D133" s="710"/>
      <c r="E133" s="710"/>
      <c r="F133" s="710"/>
      <c r="G133" s="710"/>
      <c r="H133" s="710"/>
      <c r="I133" s="710"/>
    </row>
    <row r="134" spans="1:9" x14ac:dyDescent="0.25">
      <c r="A134" s="710"/>
      <c r="B134" s="710"/>
      <c r="C134" s="710"/>
      <c r="D134" s="710"/>
      <c r="E134" s="710"/>
      <c r="F134" s="710"/>
      <c r="G134" s="710"/>
      <c r="H134" s="710"/>
      <c r="I134" s="710"/>
    </row>
    <row r="135" spans="1:9" x14ac:dyDescent="0.25">
      <c r="A135" s="710"/>
      <c r="B135" s="710"/>
      <c r="C135" s="710"/>
      <c r="D135" s="710"/>
      <c r="E135" s="710"/>
      <c r="F135" s="710"/>
      <c r="G135" s="710"/>
      <c r="H135" s="710"/>
      <c r="I135" s="710"/>
    </row>
  </sheetData>
  <sheetProtection password="DBAD" sheet="1" objects="1" scenarios="1"/>
  <mergeCells count="133">
    <mergeCell ref="D84:E84"/>
    <mergeCell ref="D85:E85"/>
    <mergeCell ref="D86:E86"/>
    <mergeCell ref="D87:E87"/>
    <mergeCell ref="D88:E88"/>
    <mergeCell ref="C92:E92"/>
    <mergeCell ref="D112:E112"/>
    <mergeCell ref="D113:E113"/>
    <mergeCell ref="D114:E114"/>
    <mergeCell ref="D107:E107"/>
    <mergeCell ref="D108:E108"/>
    <mergeCell ref="D109:E109"/>
    <mergeCell ref="D110:E110"/>
    <mergeCell ref="D79:E79"/>
    <mergeCell ref="D80:E80"/>
    <mergeCell ref="D81:E81"/>
    <mergeCell ref="D82:E82"/>
    <mergeCell ref="D72:E72"/>
    <mergeCell ref="D73:E73"/>
    <mergeCell ref="D74:E74"/>
    <mergeCell ref="D75:E75"/>
    <mergeCell ref="D78:E78"/>
    <mergeCell ref="D76:E76"/>
    <mergeCell ref="C77:E77"/>
    <mergeCell ref="C83:E83"/>
    <mergeCell ref="C62:E62"/>
    <mergeCell ref="C63:E63"/>
    <mergeCell ref="D26:E26"/>
    <mergeCell ref="D27:E27"/>
    <mergeCell ref="D28:E28"/>
    <mergeCell ref="D29:E29"/>
    <mergeCell ref="D31:E31"/>
    <mergeCell ref="D46:E46"/>
    <mergeCell ref="D47:E47"/>
    <mergeCell ref="D48:E48"/>
    <mergeCell ref="D49:E49"/>
    <mergeCell ref="D50:E50"/>
    <mergeCell ref="D32:E32"/>
    <mergeCell ref="D33:E33"/>
    <mergeCell ref="D34:E34"/>
    <mergeCell ref="D44:E44"/>
    <mergeCell ref="D45:E45"/>
    <mergeCell ref="C40:E40"/>
    <mergeCell ref="D61:E61"/>
    <mergeCell ref="D68:E68"/>
    <mergeCell ref="D69:E69"/>
    <mergeCell ref="D70:E70"/>
    <mergeCell ref="D71:E71"/>
    <mergeCell ref="C20:E20"/>
    <mergeCell ref="C30:E30"/>
    <mergeCell ref="C41:E41"/>
    <mergeCell ref="C42:E42"/>
    <mergeCell ref="C43:E43"/>
    <mergeCell ref="C53:E53"/>
    <mergeCell ref="C65:E65"/>
    <mergeCell ref="C66:E66"/>
    <mergeCell ref="C67:E67"/>
    <mergeCell ref="D21:E21"/>
    <mergeCell ref="D22:E22"/>
    <mergeCell ref="D23:E23"/>
    <mergeCell ref="D24:E24"/>
    <mergeCell ref="D25:E25"/>
    <mergeCell ref="D57:E57"/>
    <mergeCell ref="D58:E58"/>
    <mergeCell ref="D60:E60"/>
    <mergeCell ref="D51:E51"/>
    <mergeCell ref="D52:E52"/>
    <mergeCell ref="D54:E54"/>
    <mergeCell ref="D55:E55"/>
    <mergeCell ref="D56:E56"/>
    <mergeCell ref="C64:E64"/>
    <mergeCell ref="B1:I1"/>
    <mergeCell ref="C3:E3"/>
    <mergeCell ref="C16:E16"/>
    <mergeCell ref="C35:E35"/>
    <mergeCell ref="D36:E36"/>
    <mergeCell ref="D37:E37"/>
    <mergeCell ref="C38:E38"/>
    <mergeCell ref="C39:E39"/>
    <mergeCell ref="C59:E59"/>
    <mergeCell ref="D7:E7"/>
    <mergeCell ref="D8:E8"/>
    <mergeCell ref="D9:E9"/>
    <mergeCell ref="D15:E15"/>
    <mergeCell ref="C4:E4"/>
    <mergeCell ref="C5:E5"/>
    <mergeCell ref="C6:E6"/>
    <mergeCell ref="C17:E17"/>
    <mergeCell ref="D10:E10"/>
    <mergeCell ref="D11:E11"/>
    <mergeCell ref="D12:E12"/>
    <mergeCell ref="D13:E13"/>
    <mergeCell ref="D14:E14"/>
    <mergeCell ref="C18:E18"/>
    <mergeCell ref="C19:E19"/>
    <mergeCell ref="A131:I135"/>
    <mergeCell ref="C90:E90"/>
    <mergeCell ref="C91:E91"/>
    <mergeCell ref="C111:E111"/>
    <mergeCell ref="C118:E118"/>
    <mergeCell ref="C119:E119"/>
    <mergeCell ref="C121:E121"/>
    <mergeCell ref="C93:E93"/>
    <mergeCell ref="C94:E94"/>
    <mergeCell ref="C95:E95"/>
    <mergeCell ref="C105:E105"/>
    <mergeCell ref="D96:E96"/>
    <mergeCell ref="D97:E97"/>
    <mergeCell ref="D98:E98"/>
    <mergeCell ref="D99:E99"/>
    <mergeCell ref="D100:E100"/>
    <mergeCell ref="C120:E120"/>
    <mergeCell ref="D101:E101"/>
    <mergeCell ref="D102:E102"/>
    <mergeCell ref="D103:E103"/>
    <mergeCell ref="D104:E104"/>
    <mergeCell ref="D106:E106"/>
    <mergeCell ref="D115:E115"/>
    <mergeCell ref="D116:E116"/>
    <mergeCell ref="C122:E122"/>
    <mergeCell ref="C123:E123"/>
    <mergeCell ref="C124:E124"/>
    <mergeCell ref="C125:E125"/>
    <mergeCell ref="C126:E126"/>
    <mergeCell ref="C127:E127"/>
    <mergeCell ref="C128:E128"/>
    <mergeCell ref="G123:H123"/>
    <mergeCell ref="G124:H124"/>
    <mergeCell ref="G125:H125"/>
    <mergeCell ref="G126:H126"/>
    <mergeCell ref="G127:H127"/>
    <mergeCell ref="G128:H128"/>
    <mergeCell ref="G122:H122"/>
  </mergeCells>
  <pageMargins left="0.5" right="0.5" top="0.5" bottom="0.5" header="0.3" footer="0.3"/>
  <pageSetup scale="68" fitToHeight="2" orientation="portrait" r:id="rId1"/>
  <rowBreaks count="1" manualBreakCount="1">
    <brk id="64" max="8"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O119"/>
  <sheetViews>
    <sheetView zoomScaleNormal="100" workbookViewId="0">
      <selection activeCell="J12" sqref="J12"/>
    </sheetView>
  </sheetViews>
  <sheetFormatPr defaultColWidth="12.42578125" defaultRowHeight="15" x14ac:dyDescent="0.2"/>
  <cols>
    <col min="1" max="1" width="17" style="128" customWidth="1"/>
    <col min="2" max="2" width="2.7109375" style="128" customWidth="1"/>
    <col min="3" max="3" width="7.28515625" style="128" customWidth="1"/>
    <col min="4" max="5" width="9.42578125" style="128" customWidth="1"/>
    <col min="6" max="6" width="14" style="128" customWidth="1"/>
    <col min="7" max="7" width="2.140625" style="128" customWidth="1"/>
    <col min="8" max="8" width="16.140625" style="128" customWidth="1"/>
    <col min="9" max="9" width="15.42578125" style="128" customWidth="1"/>
    <col min="10" max="10" width="16.85546875" style="128" customWidth="1"/>
    <col min="11" max="11" width="12.42578125" style="128"/>
    <col min="12" max="12" width="15.42578125" style="128" bestFit="1" customWidth="1"/>
    <col min="13" max="256" width="12.42578125" style="128"/>
    <col min="257" max="257" width="17" style="128" customWidth="1"/>
    <col min="258" max="258" width="2.7109375" style="128" customWidth="1"/>
    <col min="259" max="259" width="7.28515625" style="128" customWidth="1"/>
    <col min="260" max="261" width="9.42578125" style="128" customWidth="1"/>
    <col min="262" max="262" width="14" style="128" customWidth="1"/>
    <col min="263" max="263" width="2.140625" style="128" customWidth="1"/>
    <col min="264" max="264" width="16.140625" style="128" customWidth="1"/>
    <col min="265" max="265" width="15.42578125" style="128" customWidth="1"/>
    <col min="266" max="266" width="16.85546875" style="128" customWidth="1"/>
    <col min="267" max="267" width="12.42578125" style="128"/>
    <col min="268" max="268" width="15.42578125" style="128" bestFit="1" customWidth="1"/>
    <col min="269" max="512" width="12.42578125" style="128"/>
    <col min="513" max="513" width="17" style="128" customWidth="1"/>
    <col min="514" max="514" width="2.7109375" style="128" customWidth="1"/>
    <col min="515" max="515" width="7.28515625" style="128" customWidth="1"/>
    <col min="516" max="517" width="9.42578125" style="128" customWidth="1"/>
    <col min="518" max="518" width="14" style="128" customWidth="1"/>
    <col min="519" max="519" width="2.140625" style="128" customWidth="1"/>
    <col min="520" max="520" width="16.140625" style="128" customWidth="1"/>
    <col min="521" max="521" width="15.42578125" style="128" customWidth="1"/>
    <col min="522" max="522" width="16.85546875" style="128" customWidth="1"/>
    <col min="523" max="523" width="12.42578125" style="128"/>
    <col min="524" max="524" width="15.42578125" style="128" bestFit="1" customWidth="1"/>
    <col min="525" max="768" width="12.42578125" style="128"/>
    <col min="769" max="769" width="17" style="128" customWidth="1"/>
    <col min="770" max="770" width="2.7109375" style="128" customWidth="1"/>
    <col min="771" max="771" width="7.28515625" style="128" customWidth="1"/>
    <col min="772" max="773" width="9.42578125" style="128" customWidth="1"/>
    <col min="774" max="774" width="14" style="128" customWidth="1"/>
    <col min="775" max="775" width="2.140625" style="128" customWidth="1"/>
    <col min="776" max="776" width="16.140625" style="128" customWidth="1"/>
    <col min="777" max="777" width="15.42578125" style="128" customWidth="1"/>
    <col min="778" max="778" width="16.85546875" style="128" customWidth="1"/>
    <col min="779" max="779" width="12.42578125" style="128"/>
    <col min="780" max="780" width="15.42578125" style="128" bestFit="1" customWidth="1"/>
    <col min="781" max="1024" width="12.42578125" style="128"/>
    <col min="1025" max="1025" width="17" style="128" customWidth="1"/>
    <col min="1026" max="1026" width="2.7109375" style="128" customWidth="1"/>
    <col min="1027" max="1027" width="7.28515625" style="128" customWidth="1"/>
    <col min="1028" max="1029" width="9.42578125" style="128" customWidth="1"/>
    <col min="1030" max="1030" width="14" style="128" customWidth="1"/>
    <col min="1031" max="1031" width="2.140625" style="128" customWidth="1"/>
    <col min="1032" max="1032" width="16.140625" style="128" customWidth="1"/>
    <col min="1033" max="1033" width="15.42578125" style="128" customWidth="1"/>
    <col min="1034" max="1034" width="16.85546875" style="128" customWidth="1"/>
    <col min="1035" max="1035" width="12.42578125" style="128"/>
    <col min="1036" max="1036" width="15.42578125" style="128" bestFit="1" customWidth="1"/>
    <col min="1037" max="1280" width="12.42578125" style="128"/>
    <col min="1281" max="1281" width="17" style="128" customWidth="1"/>
    <col min="1282" max="1282" width="2.7109375" style="128" customWidth="1"/>
    <col min="1283" max="1283" width="7.28515625" style="128" customWidth="1"/>
    <col min="1284" max="1285" width="9.42578125" style="128" customWidth="1"/>
    <col min="1286" max="1286" width="14" style="128" customWidth="1"/>
    <col min="1287" max="1287" width="2.140625" style="128" customWidth="1"/>
    <col min="1288" max="1288" width="16.140625" style="128" customWidth="1"/>
    <col min="1289" max="1289" width="15.42578125" style="128" customWidth="1"/>
    <col min="1290" max="1290" width="16.85546875" style="128" customWidth="1"/>
    <col min="1291" max="1291" width="12.42578125" style="128"/>
    <col min="1292" max="1292" width="15.42578125" style="128" bestFit="1" customWidth="1"/>
    <col min="1293" max="1536" width="12.42578125" style="128"/>
    <col min="1537" max="1537" width="17" style="128" customWidth="1"/>
    <col min="1538" max="1538" width="2.7109375" style="128" customWidth="1"/>
    <col min="1539" max="1539" width="7.28515625" style="128" customWidth="1"/>
    <col min="1540" max="1541" width="9.42578125" style="128" customWidth="1"/>
    <col min="1542" max="1542" width="14" style="128" customWidth="1"/>
    <col min="1543" max="1543" width="2.140625" style="128" customWidth="1"/>
    <col min="1544" max="1544" width="16.140625" style="128" customWidth="1"/>
    <col min="1545" max="1545" width="15.42578125" style="128" customWidth="1"/>
    <col min="1546" max="1546" width="16.85546875" style="128" customWidth="1"/>
    <col min="1547" max="1547" width="12.42578125" style="128"/>
    <col min="1548" max="1548" width="15.42578125" style="128" bestFit="1" customWidth="1"/>
    <col min="1549" max="1792" width="12.42578125" style="128"/>
    <col min="1793" max="1793" width="17" style="128" customWidth="1"/>
    <col min="1794" max="1794" width="2.7109375" style="128" customWidth="1"/>
    <col min="1795" max="1795" width="7.28515625" style="128" customWidth="1"/>
    <col min="1796" max="1797" width="9.42578125" style="128" customWidth="1"/>
    <col min="1798" max="1798" width="14" style="128" customWidth="1"/>
    <col min="1799" max="1799" width="2.140625" style="128" customWidth="1"/>
    <col min="1800" max="1800" width="16.140625" style="128" customWidth="1"/>
    <col min="1801" max="1801" width="15.42578125" style="128" customWidth="1"/>
    <col min="1802" max="1802" width="16.85546875" style="128" customWidth="1"/>
    <col min="1803" max="1803" width="12.42578125" style="128"/>
    <col min="1804" max="1804" width="15.42578125" style="128" bestFit="1" customWidth="1"/>
    <col min="1805" max="2048" width="12.42578125" style="128"/>
    <col min="2049" max="2049" width="17" style="128" customWidth="1"/>
    <col min="2050" max="2050" width="2.7109375" style="128" customWidth="1"/>
    <col min="2051" max="2051" width="7.28515625" style="128" customWidth="1"/>
    <col min="2052" max="2053" width="9.42578125" style="128" customWidth="1"/>
    <col min="2054" max="2054" width="14" style="128" customWidth="1"/>
    <col min="2055" max="2055" width="2.140625" style="128" customWidth="1"/>
    <col min="2056" max="2056" width="16.140625" style="128" customWidth="1"/>
    <col min="2057" max="2057" width="15.42578125" style="128" customWidth="1"/>
    <col min="2058" max="2058" width="16.85546875" style="128" customWidth="1"/>
    <col min="2059" max="2059" width="12.42578125" style="128"/>
    <col min="2060" max="2060" width="15.42578125" style="128" bestFit="1" customWidth="1"/>
    <col min="2061" max="2304" width="12.42578125" style="128"/>
    <col min="2305" max="2305" width="17" style="128" customWidth="1"/>
    <col min="2306" max="2306" width="2.7109375" style="128" customWidth="1"/>
    <col min="2307" max="2307" width="7.28515625" style="128" customWidth="1"/>
    <col min="2308" max="2309" width="9.42578125" style="128" customWidth="1"/>
    <col min="2310" max="2310" width="14" style="128" customWidth="1"/>
    <col min="2311" max="2311" width="2.140625" style="128" customWidth="1"/>
    <col min="2312" max="2312" width="16.140625" style="128" customWidth="1"/>
    <col min="2313" max="2313" width="15.42578125" style="128" customWidth="1"/>
    <col min="2314" max="2314" width="16.85546875" style="128" customWidth="1"/>
    <col min="2315" max="2315" width="12.42578125" style="128"/>
    <col min="2316" max="2316" width="15.42578125" style="128" bestFit="1" customWidth="1"/>
    <col min="2317" max="2560" width="12.42578125" style="128"/>
    <col min="2561" max="2561" width="17" style="128" customWidth="1"/>
    <col min="2562" max="2562" width="2.7109375" style="128" customWidth="1"/>
    <col min="2563" max="2563" width="7.28515625" style="128" customWidth="1"/>
    <col min="2564" max="2565" width="9.42578125" style="128" customWidth="1"/>
    <col min="2566" max="2566" width="14" style="128" customWidth="1"/>
    <col min="2567" max="2567" width="2.140625" style="128" customWidth="1"/>
    <col min="2568" max="2568" width="16.140625" style="128" customWidth="1"/>
    <col min="2569" max="2569" width="15.42578125" style="128" customWidth="1"/>
    <col min="2570" max="2570" width="16.85546875" style="128" customWidth="1"/>
    <col min="2571" max="2571" width="12.42578125" style="128"/>
    <col min="2572" max="2572" width="15.42578125" style="128" bestFit="1" customWidth="1"/>
    <col min="2573" max="2816" width="12.42578125" style="128"/>
    <col min="2817" max="2817" width="17" style="128" customWidth="1"/>
    <col min="2818" max="2818" width="2.7109375" style="128" customWidth="1"/>
    <col min="2819" max="2819" width="7.28515625" style="128" customWidth="1"/>
    <col min="2820" max="2821" width="9.42578125" style="128" customWidth="1"/>
    <col min="2822" max="2822" width="14" style="128" customWidth="1"/>
    <col min="2823" max="2823" width="2.140625" style="128" customWidth="1"/>
    <col min="2824" max="2824" width="16.140625" style="128" customWidth="1"/>
    <col min="2825" max="2825" width="15.42578125" style="128" customWidth="1"/>
    <col min="2826" max="2826" width="16.85546875" style="128" customWidth="1"/>
    <col min="2827" max="2827" width="12.42578125" style="128"/>
    <col min="2828" max="2828" width="15.42578125" style="128" bestFit="1" customWidth="1"/>
    <col min="2829" max="3072" width="12.42578125" style="128"/>
    <col min="3073" max="3073" width="17" style="128" customWidth="1"/>
    <col min="3074" max="3074" width="2.7109375" style="128" customWidth="1"/>
    <col min="3075" max="3075" width="7.28515625" style="128" customWidth="1"/>
    <col min="3076" max="3077" width="9.42578125" style="128" customWidth="1"/>
    <col min="3078" max="3078" width="14" style="128" customWidth="1"/>
    <col min="3079" max="3079" width="2.140625" style="128" customWidth="1"/>
    <col min="3080" max="3080" width="16.140625" style="128" customWidth="1"/>
    <col min="3081" max="3081" width="15.42578125" style="128" customWidth="1"/>
    <col min="3082" max="3082" width="16.85546875" style="128" customWidth="1"/>
    <col min="3083" max="3083" width="12.42578125" style="128"/>
    <col min="3084" max="3084" width="15.42578125" style="128" bestFit="1" customWidth="1"/>
    <col min="3085" max="3328" width="12.42578125" style="128"/>
    <col min="3329" max="3329" width="17" style="128" customWidth="1"/>
    <col min="3330" max="3330" width="2.7109375" style="128" customWidth="1"/>
    <col min="3331" max="3331" width="7.28515625" style="128" customWidth="1"/>
    <col min="3332" max="3333" width="9.42578125" style="128" customWidth="1"/>
    <col min="3334" max="3334" width="14" style="128" customWidth="1"/>
    <col min="3335" max="3335" width="2.140625" style="128" customWidth="1"/>
    <col min="3336" max="3336" width="16.140625" style="128" customWidth="1"/>
    <col min="3337" max="3337" width="15.42578125" style="128" customWidth="1"/>
    <col min="3338" max="3338" width="16.85546875" style="128" customWidth="1"/>
    <col min="3339" max="3339" width="12.42578125" style="128"/>
    <col min="3340" max="3340" width="15.42578125" style="128" bestFit="1" customWidth="1"/>
    <col min="3341" max="3584" width="12.42578125" style="128"/>
    <col min="3585" max="3585" width="17" style="128" customWidth="1"/>
    <col min="3586" max="3586" width="2.7109375" style="128" customWidth="1"/>
    <col min="3587" max="3587" width="7.28515625" style="128" customWidth="1"/>
    <col min="3588" max="3589" width="9.42578125" style="128" customWidth="1"/>
    <col min="3590" max="3590" width="14" style="128" customWidth="1"/>
    <col min="3591" max="3591" width="2.140625" style="128" customWidth="1"/>
    <col min="3592" max="3592" width="16.140625" style="128" customWidth="1"/>
    <col min="3593" max="3593" width="15.42578125" style="128" customWidth="1"/>
    <col min="3594" max="3594" width="16.85546875" style="128" customWidth="1"/>
    <col min="3595" max="3595" width="12.42578125" style="128"/>
    <col min="3596" max="3596" width="15.42578125" style="128" bestFit="1" customWidth="1"/>
    <col min="3597" max="3840" width="12.42578125" style="128"/>
    <col min="3841" max="3841" width="17" style="128" customWidth="1"/>
    <col min="3842" max="3842" width="2.7109375" style="128" customWidth="1"/>
    <col min="3843" max="3843" width="7.28515625" style="128" customWidth="1"/>
    <col min="3844" max="3845" width="9.42578125" style="128" customWidth="1"/>
    <col min="3846" max="3846" width="14" style="128" customWidth="1"/>
    <col min="3847" max="3847" width="2.140625" style="128" customWidth="1"/>
    <col min="3848" max="3848" width="16.140625" style="128" customWidth="1"/>
    <col min="3849" max="3849" width="15.42578125" style="128" customWidth="1"/>
    <col min="3850" max="3850" width="16.85546875" style="128" customWidth="1"/>
    <col min="3851" max="3851" width="12.42578125" style="128"/>
    <col min="3852" max="3852" width="15.42578125" style="128" bestFit="1" customWidth="1"/>
    <col min="3853" max="4096" width="12.42578125" style="128"/>
    <col min="4097" max="4097" width="17" style="128" customWidth="1"/>
    <col min="4098" max="4098" width="2.7109375" style="128" customWidth="1"/>
    <col min="4099" max="4099" width="7.28515625" style="128" customWidth="1"/>
    <col min="4100" max="4101" width="9.42578125" style="128" customWidth="1"/>
    <col min="4102" max="4102" width="14" style="128" customWidth="1"/>
    <col min="4103" max="4103" width="2.140625" style="128" customWidth="1"/>
    <col min="4104" max="4104" width="16.140625" style="128" customWidth="1"/>
    <col min="4105" max="4105" width="15.42578125" style="128" customWidth="1"/>
    <col min="4106" max="4106" width="16.85546875" style="128" customWidth="1"/>
    <col min="4107" max="4107" width="12.42578125" style="128"/>
    <col min="4108" max="4108" width="15.42578125" style="128" bestFit="1" customWidth="1"/>
    <col min="4109" max="4352" width="12.42578125" style="128"/>
    <col min="4353" max="4353" width="17" style="128" customWidth="1"/>
    <col min="4354" max="4354" width="2.7109375" style="128" customWidth="1"/>
    <col min="4355" max="4355" width="7.28515625" style="128" customWidth="1"/>
    <col min="4356" max="4357" width="9.42578125" style="128" customWidth="1"/>
    <col min="4358" max="4358" width="14" style="128" customWidth="1"/>
    <col min="4359" max="4359" width="2.140625" style="128" customWidth="1"/>
    <col min="4360" max="4360" width="16.140625" style="128" customWidth="1"/>
    <col min="4361" max="4361" width="15.42578125" style="128" customWidth="1"/>
    <col min="4362" max="4362" width="16.85546875" style="128" customWidth="1"/>
    <col min="4363" max="4363" width="12.42578125" style="128"/>
    <col min="4364" max="4364" width="15.42578125" style="128" bestFit="1" customWidth="1"/>
    <col min="4365" max="4608" width="12.42578125" style="128"/>
    <col min="4609" max="4609" width="17" style="128" customWidth="1"/>
    <col min="4610" max="4610" width="2.7109375" style="128" customWidth="1"/>
    <col min="4611" max="4611" width="7.28515625" style="128" customWidth="1"/>
    <col min="4612" max="4613" width="9.42578125" style="128" customWidth="1"/>
    <col min="4614" max="4614" width="14" style="128" customWidth="1"/>
    <col min="4615" max="4615" width="2.140625" style="128" customWidth="1"/>
    <col min="4616" max="4616" width="16.140625" style="128" customWidth="1"/>
    <col min="4617" max="4617" width="15.42578125" style="128" customWidth="1"/>
    <col min="4618" max="4618" width="16.85546875" style="128" customWidth="1"/>
    <col min="4619" max="4619" width="12.42578125" style="128"/>
    <col min="4620" max="4620" width="15.42578125" style="128" bestFit="1" customWidth="1"/>
    <col min="4621" max="4864" width="12.42578125" style="128"/>
    <col min="4865" max="4865" width="17" style="128" customWidth="1"/>
    <col min="4866" max="4866" width="2.7109375" style="128" customWidth="1"/>
    <col min="4867" max="4867" width="7.28515625" style="128" customWidth="1"/>
    <col min="4868" max="4869" width="9.42578125" style="128" customWidth="1"/>
    <col min="4870" max="4870" width="14" style="128" customWidth="1"/>
    <col min="4871" max="4871" width="2.140625" style="128" customWidth="1"/>
    <col min="4872" max="4872" width="16.140625" style="128" customWidth="1"/>
    <col min="4873" max="4873" width="15.42578125" style="128" customWidth="1"/>
    <col min="4874" max="4874" width="16.85546875" style="128" customWidth="1"/>
    <col min="4875" max="4875" width="12.42578125" style="128"/>
    <col min="4876" max="4876" width="15.42578125" style="128" bestFit="1" customWidth="1"/>
    <col min="4877" max="5120" width="12.42578125" style="128"/>
    <col min="5121" max="5121" width="17" style="128" customWidth="1"/>
    <col min="5122" max="5122" width="2.7109375" style="128" customWidth="1"/>
    <col min="5123" max="5123" width="7.28515625" style="128" customWidth="1"/>
    <col min="5124" max="5125" width="9.42578125" style="128" customWidth="1"/>
    <col min="5126" max="5126" width="14" style="128" customWidth="1"/>
    <col min="5127" max="5127" width="2.140625" style="128" customWidth="1"/>
    <col min="5128" max="5128" width="16.140625" style="128" customWidth="1"/>
    <col min="5129" max="5129" width="15.42578125" style="128" customWidth="1"/>
    <col min="5130" max="5130" width="16.85546875" style="128" customWidth="1"/>
    <col min="5131" max="5131" width="12.42578125" style="128"/>
    <col min="5132" max="5132" width="15.42578125" style="128" bestFit="1" customWidth="1"/>
    <col min="5133" max="5376" width="12.42578125" style="128"/>
    <col min="5377" max="5377" width="17" style="128" customWidth="1"/>
    <col min="5378" max="5378" width="2.7109375" style="128" customWidth="1"/>
    <col min="5379" max="5379" width="7.28515625" style="128" customWidth="1"/>
    <col min="5380" max="5381" width="9.42578125" style="128" customWidth="1"/>
    <col min="5382" max="5382" width="14" style="128" customWidth="1"/>
    <col min="5383" max="5383" width="2.140625" style="128" customWidth="1"/>
    <col min="5384" max="5384" width="16.140625" style="128" customWidth="1"/>
    <col min="5385" max="5385" width="15.42578125" style="128" customWidth="1"/>
    <col min="5386" max="5386" width="16.85546875" style="128" customWidth="1"/>
    <col min="5387" max="5387" width="12.42578125" style="128"/>
    <col min="5388" max="5388" width="15.42578125" style="128" bestFit="1" customWidth="1"/>
    <col min="5389" max="5632" width="12.42578125" style="128"/>
    <col min="5633" max="5633" width="17" style="128" customWidth="1"/>
    <col min="5634" max="5634" width="2.7109375" style="128" customWidth="1"/>
    <col min="5635" max="5635" width="7.28515625" style="128" customWidth="1"/>
    <col min="5636" max="5637" width="9.42578125" style="128" customWidth="1"/>
    <col min="5638" max="5638" width="14" style="128" customWidth="1"/>
    <col min="5639" max="5639" width="2.140625" style="128" customWidth="1"/>
    <col min="5640" max="5640" width="16.140625" style="128" customWidth="1"/>
    <col min="5641" max="5641" width="15.42578125" style="128" customWidth="1"/>
    <col min="5642" max="5642" width="16.85546875" style="128" customWidth="1"/>
    <col min="5643" max="5643" width="12.42578125" style="128"/>
    <col min="5644" max="5644" width="15.42578125" style="128" bestFit="1" customWidth="1"/>
    <col min="5645" max="5888" width="12.42578125" style="128"/>
    <col min="5889" max="5889" width="17" style="128" customWidth="1"/>
    <col min="5890" max="5890" width="2.7109375" style="128" customWidth="1"/>
    <col min="5891" max="5891" width="7.28515625" style="128" customWidth="1"/>
    <col min="5892" max="5893" width="9.42578125" style="128" customWidth="1"/>
    <col min="5894" max="5894" width="14" style="128" customWidth="1"/>
    <col min="5895" max="5895" width="2.140625" style="128" customWidth="1"/>
    <col min="5896" max="5896" width="16.140625" style="128" customWidth="1"/>
    <col min="5897" max="5897" width="15.42578125" style="128" customWidth="1"/>
    <col min="5898" max="5898" width="16.85546875" style="128" customWidth="1"/>
    <col min="5899" max="5899" width="12.42578125" style="128"/>
    <col min="5900" max="5900" width="15.42578125" style="128" bestFit="1" customWidth="1"/>
    <col min="5901" max="6144" width="12.42578125" style="128"/>
    <col min="6145" max="6145" width="17" style="128" customWidth="1"/>
    <col min="6146" max="6146" width="2.7109375" style="128" customWidth="1"/>
    <col min="6147" max="6147" width="7.28515625" style="128" customWidth="1"/>
    <col min="6148" max="6149" width="9.42578125" style="128" customWidth="1"/>
    <col min="6150" max="6150" width="14" style="128" customWidth="1"/>
    <col min="6151" max="6151" width="2.140625" style="128" customWidth="1"/>
    <col min="6152" max="6152" width="16.140625" style="128" customWidth="1"/>
    <col min="6153" max="6153" width="15.42578125" style="128" customWidth="1"/>
    <col min="6154" max="6154" width="16.85546875" style="128" customWidth="1"/>
    <col min="6155" max="6155" width="12.42578125" style="128"/>
    <col min="6156" max="6156" width="15.42578125" style="128" bestFit="1" customWidth="1"/>
    <col min="6157" max="6400" width="12.42578125" style="128"/>
    <col min="6401" max="6401" width="17" style="128" customWidth="1"/>
    <col min="6402" max="6402" width="2.7109375" style="128" customWidth="1"/>
    <col min="6403" max="6403" width="7.28515625" style="128" customWidth="1"/>
    <col min="6404" max="6405" width="9.42578125" style="128" customWidth="1"/>
    <col min="6406" max="6406" width="14" style="128" customWidth="1"/>
    <col min="6407" max="6407" width="2.140625" style="128" customWidth="1"/>
    <col min="6408" max="6408" width="16.140625" style="128" customWidth="1"/>
    <col min="6409" max="6409" width="15.42578125" style="128" customWidth="1"/>
    <col min="6410" max="6410" width="16.85546875" style="128" customWidth="1"/>
    <col min="6411" max="6411" width="12.42578125" style="128"/>
    <col min="6412" max="6412" width="15.42578125" style="128" bestFit="1" customWidth="1"/>
    <col min="6413" max="6656" width="12.42578125" style="128"/>
    <col min="6657" max="6657" width="17" style="128" customWidth="1"/>
    <col min="6658" max="6658" width="2.7109375" style="128" customWidth="1"/>
    <col min="6659" max="6659" width="7.28515625" style="128" customWidth="1"/>
    <col min="6660" max="6661" width="9.42578125" style="128" customWidth="1"/>
    <col min="6662" max="6662" width="14" style="128" customWidth="1"/>
    <col min="6663" max="6663" width="2.140625" style="128" customWidth="1"/>
    <col min="6664" max="6664" width="16.140625" style="128" customWidth="1"/>
    <col min="6665" max="6665" width="15.42578125" style="128" customWidth="1"/>
    <col min="6666" max="6666" width="16.85546875" style="128" customWidth="1"/>
    <col min="6667" max="6667" width="12.42578125" style="128"/>
    <col min="6668" max="6668" width="15.42578125" style="128" bestFit="1" customWidth="1"/>
    <col min="6669" max="6912" width="12.42578125" style="128"/>
    <col min="6913" max="6913" width="17" style="128" customWidth="1"/>
    <col min="6914" max="6914" width="2.7109375" style="128" customWidth="1"/>
    <col min="6915" max="6915" width="7.28515625" style="128" customWidth="1"/>
    <col min="6916" max="6917" width="9.42578125" style="128" customWidth="1"/>
    <col min="6918" max="6918" width="14" style="128" customWidth="1"/>
    <col min="6919" max="6919" width="2.140625" style="128" customWidth="1"/>
    <col min="6920" max="6920" width="16.140625" style="128" customWidth="1"/>
    <col min="6921" max="6921" width="15.42578125" style="128" customWidth="1"/>
    <col min="6922" max="6922" width="16.85546875" style="128" customWidth="1"/>
    <col min="6923" max="6923" width="12.42578125" style="128"/>
    <col min="6924" max="6924" width="15.42578125" style="128" bestFit="1" customWidth="1"/>
    <col min="6925" max="7168" width="12.42578125" style="128"/>
    <col min="7169" max="7169" width="17" style="128" customWidth="1"/>
    <col min="7170" max="7170" width="2.7109375" style="128" customWidth="1"/>
    <col min="7171" max="7171" width="7.28515625" style="128" customWidth="1"/>
    <col min="7172" max="7173" width="9.42578125" style="128" customWidth="1"/>
    <col min="7174" max="7174" width="14" style="128" customWidth="1"/>
    <col min="7175" max="7175" width="2.140625" style="128" customWidth="1"/>
    <col min="7176" max="7176" width="16.140625" style="128" customWidth="1"/>
    <col min="7177" max="7177" width="15.42578125" style="128" customWidth="1"/>
    <col min="7178" max="7178" width="16.85546875" style="128" customWidth="1"/>
    <col min="7179" max="7179" width="12.42578125" style="128"/>
    <col min="7180" max="7180" width="15.42578125" style="128" bestFit="1" customWidth="1"/>
    <col min="7181" max="7424" width="12.42578125" style="128"/>
    <col min="7425" max="7425" width="17" style="128" customWidth="1"/>
    <col min="7426" max="7426" width="2.7109375" style="128" customWidth="1"/>
    <col min="7427" max="7427" width="7.28515625" style="128" customWidth="1"/>
    <col min="7428" max="7429" width="9.42578125" style="128" customWidth="1"/>
    <col min="7430" max="7430" width="14" style="128" customWidth="1"/>
    <col min="7431" max="7431" width="2.140625" style="128" customWidth="1"/>
    <col min="7432" max="7432" width="16.140625" style="128" customWidth="1"/>
    <col min="7433" max="7433" width="15.42578125" style="128" customWidth="1"/>
    <col min="7434" max="7434" width="16.85546875" style="128" customWidth="1"/>
    <col min="7435" max="7435" width="12.42578125" style="128"/>
    <col min="7436" max="7436" width="15.42578125" style="128" bestFit="1" customWidth="1"/>
    <col min="7437" max="7680" width="12.42578125" style="128"/>
    <col min="7681" max="7681" width="17" style="128" customWidth="1"/>
    <col min="7682" max="7682" width="2.7109375" style="128" customWidth="1"/>
    <col min="7683" max="7683" width="7.28515625" style="128" customWidth="1"/>
    <col min="7684" max="7685" width="9.42578125" style="128" customWidth="1"/>
    <col min="7686" max="7686" width="14" style="128" customWidth="1"/>
    <col min="7687" max="7687" width="2.140625" style="128" customWidth="1"/>
    <col min="7688" max="7688" width="16.140625" style="128" customWidth="1"/>
    <col min="7689" max="7689" width="15.42578125" style="128" customWidth="1"/>
    <col min="7690" max="7690" width="16.85546875" style="128" customWidth="1"/>
    <col min="7691" max="7691" width="12.42578125" style="128"/>
    <col min="7692" max="7692" width="15.42578125" style="128" bestFit="1" customWidth="1"/>
    <col min="7693" max="7936" width="12.42578125" style="128"/>
    <col min="7937" max="7937" width="17" style="128" customWidth="1"/>
    <col min="7938" max="7938" width="2.7109375" style="128" customWidth="1"/>
    <col min="7939" max="7939" width="7.28515625" style="128" customWidth="1"/>
    <col min="7940" max="7941" width="9.42578125" style="128" customWidth="1"/>
    <col min="7942" max="7942" width="14" style="128" customWidth="1"/>
    <col min="7943" max="7943" width="2.140625" style="128" customWidth="1"/>
    <col min="7944" max="7944" width="16.140625" style="128" customWidth="1"/>
    <col min="7945" max="7945" width="15.42578125" style="128" customWidth="1"/>
    <col min="7946" max="7946" width="16.85546875" style="128" customWidth="1"/>
    <col min="7947" max="7947" width="12.42578125" style="128"/>
    <col min="7948" max="7948" width="15.42578125" style="128" bestFit="1" customWidth="1"/>
    <col min="7949" max="8192" width="12.42578125" style="128"/>
    <col min="8193" max="8193" width="17" style="128" customWidth="1"/>
    <col min="8194" max="8194" width="2.7109375" style="128" customWidth="1"/>
    <col min="8195" max="8195" width="7.28515625" style="128" customWidth="1"/>
    <col min="8196" max="8197" width="9.42578125" style="128" customWidth="1"/>
    <col min="8198" max="8198" width="14" style="128" customWidth="1"/>
    <col min="8199" max="8199" width="2.140625" style="128" customWidth="1"/>
    <col min="8200" max="8200" width="16.140625" style="128" customWidth="1"/>
    <col min="8201" max="8201" width="15.42578125" style="128" customWidth="1"/>
    <col min="8202" max="8202" width="16.85546875" style="128" customWidth="1"/>
    <col min="8203" max="8203" width="12.42578125" style="128"/>
    <col min="8204" max="8204" width="15.42578125" style="128" bestFit="1" customWidth="1"/>
    <col min="8205" max="8448" width="12.42578125" style="128"/>
    <col min="8449" max="8449" width="17" style="128" customWidth="1"/>
    <col min="8450" max="8450" width="2.7109375" style="128" customWidth="1"/>
    <col min="8451" max="8451" width="7.28515625" style="128" customWidth="1"/>
    <col min="8452" max="8453" width="9.42578125" style="128" customWidth="1"/>
    <col min="8454" max="8454" width="14" style="128" customWidth="1"/>
    <col min="8455" max="8455" width="2.140625" style="128" customWidth="1"/>
    <col min="8456" max="8456" width="16.140625" style="128" customWidth="1"/>
    <col min="8457" max="8457" width="15.42578125" style="128" customWidth="1"/>
    <col min="8458" max="8458" width="16.85546875" style="128" customWidth="1"/>
    <col min="8459" max="8459" width="12.42578125" style="128"/>
    <col min="8460" max="8460" width="15.42578125" style="128" bestFit="1" customWidth="1"/>
    <col min="8461" max="8704" width="12.42578125" style="128"/>
    <col min="8705" max="8705" width="17" style="128" customWidth="1"/>
    <col min="8706" max="8706" width="2.7109375" style="128" customWidth="1"/>
    <col min="8707" max="8707" width="7.28515625" style="128" customWidth="1"/>
    <col min="8708" max="8709" width="9.42578125" style="128" customWidth="1"/>
    <col min="8710" max="8710" width="14" style="128" customWidth="1"/>
    <col min="8711" max="8711" width="2.140625" style="128" customWidth="1"/>
    <col min="8712" max="8712" width="16.140625" style="128" customWidth="1"/>
    <col min="8713" max="8713" width="15.42578125" style="128" customWidth="1"/>
    <col min="8714" max="8714" width="16.85546875" style="128" customWidth="1"/>
    <col min="8715" max="8715" width="12.42578125" style="128"/>
    <col min="8716" max="8716" width="15.42578125" style="128" bestFit="1" customWidth="1"/>
    <col min="8717" max="8960" width="12.42578125" style="128"/>
    <col min="8961" max="8961" width="17" style="128" customWidth="1"/>
    <col min="8962" max="8962" width="2.7109375" style="128" customWidth="1"/>
    <col min="8963" max="8963" width="7.28515625" style="128" customWidth="1"/>
    <col min="8964" max="8965" width="9.42578125" style="128" customWidth="1"/>
    <col min="8966" max="8966" width="14" style="128" customWidth="1"/>
    <col min="8967" max="8967" width="2.140625" style="128" customWidth="1"/>
    <col min="8968" max="8968" width="16.140625" style="128" customWidth="1"/>
    <col min="8969" max="8969" width="15.42578125" style="128" customWidth="1"/>
    <col min="8970" max="8970" width="16.85546875" style="128" customWidth="1"/>
    <col min="8971" max="8971" width="12.42578125" style="128"/>
    <col min="8972" max="8972" width="15.42578125" style="128" bestFit="1" customWidth="1"/>
    <col min="8973" max="9216" width="12.42578125" style="128"/>
    <col min="9217" max="9217" width="17" style="128" customWidth="1"/>
    <col min="9218" max="9218" width="2.7109375" style="128" customWidth="1"/>
    <col min="9219" max="9219" width="7.28515625" style="128" customWidth="1"/>
    <col min="9220" max="9221" width="9.42578125" style="128" customWidth="1"/>
    <col min="9222" max="9222" width="14" style="128" customWidth="1"/>
    <col min="9223" max="9223" width="2.140625" style="128" customWidth="1"/>
    <col min="9224" max="9224" width="16.140625" style="128" customWidth="1"/>
    <col min="9225" max="9225" width="15.42578125" style="128" customWidth="1"/>
    <col min="9226" max="9226" width="16.85546875" style="128" customWidth="1"/>
    <col min="9227" max="9227" width="12.42578125" style="128"/>
    <col min="9228" max="9228" width="15.42578125" style="128" bestFit="1" customWidth="1"/>
    <col min="9229" max="9472" width="12.42578125" style="128"/>
    <col min="9473" max="9473" width="17" style="128" customWidth="1"/>
    <col min="9474" max="9474" width="2.7109375" style="128" customWidth="1"/>
    <col min="9475" max="9475" width="7.28515625" style="128" customWidth="1"/>
    <col min="9476" max="9477" width="9.42578125" style="128" customWidth="1"/>
    <col min="9478" max="9478" width="14" style="128" customWidth="1"/>
    <col min="9479" max="9479" width="2.140625" style="128" customWidth="1"/>
    <col min="9480" max="9480" width="16.140625" style="128" customWidth="1"/>
    <col min="9481" max="9481" width="15.42578125" style="128" customWidth="1"/>
    <col min="9482" max="9482" width="16.85546875" style="128" customWidth="1"/>
    <col min="9483" max="9483" width="12.42578125" style="128"/>
    <col min="9484" max="9484" width="15.42578125" style="128" bestFit="1" customWidth="1"/>
    <col min="9485" max="9728" width="12.42578125" style="128"/>
    <col min="9729" max="9729" width="17" style="128" customWidth="1"/>
    <col min="9730" max="9730" width="2.7109375" style="128" customWidth="1"/>
    <col min="9731" max="9731" width="7.28515625" style="128" customWidth="1"/>
    <col min="9732" max="9733" width="9.42578125" style="128" customWidth="1"/>
    <col min="9734" max="9734" width="14" style="128" customWidth="1"/>
    <col min="9735" max="9735" width="2.140625" style="128" customWidth="1"/>
    <col min="9736" max="9736" width="16.140625" style="128" customWidth="1"/>
    <col min="9737" max="9737" width="15.42578125" style="128" customWidth="1"/>
    <col min="9738" max="9738" width="16.85546875" style="128" customWidth="1"/>
    <col min="9739" max="9739" width="12.42578125" style="128"/>
    <col min="9740" max="9740" width="15.42578125" style="128" bestFit="1" customWidth="1"/>
    <col min="9741" max="9984" width="12.42578125" style="128"/>
    <col min="9985" max="9985" width="17" style="128" customWidth="1"/>
    <col min="9986" max="9986" width="2.7109375" style="128" customWidth="1"/>
    <col min="9987" max="9987" width="7.28515625" style="128" customWidth="1"/>
    <col min="9988" max="9989" width="9.42578125" style="128" customWidth="1"/>
    <col min="9990" max="9990" width="14" style="128" customWidth="1"/>
    <col min="9991" max="9991" width="2.140625" style="128" customWidth="1"/>
    <col min="9992" max="9992" width="16.140625" style="128" customWidth="1"/>
    <col min="9993" max="9993" width="15.42578125" style="128" customWidth="1"/>
    <col min="9994" max="9994" width="16.85546875" style="128" customWidth="1"/>
    <col min="9995" max="9995" width="12.42578125" style="128"/>
    <col min="9996" max="9996" width="15.42578125" style="128" bestFit="1" customWidth="1"/>
    <col min="9997" max="10240" width="12.42578125" style="128"/>
    <col min="10241" max="10241" width="17" style="128" customWidth="1"/>
    <col min="10242" max="10242" width="2.7109375" style="128" customWidth="1"/>
    <col min="10243" max="10243" width="7.28515625" style="128" customWidth="1"/>
    <col min="10244" max="10245" width="9.42578125" style="128" customWidth="1"/>
    <col min="10246" max="10246" width="14" style="128" customWidth="1"/>
    <col min="10247" max="10247" width="2.140625" style="128" customWidth="1"/>
    <col min="10248" max="10248" width="16.140625" style="128" customWidth="1"/>
    <col min="10249" max="10249" width="15.42578125" style="128" customWidth="1"/>
    <col min="10250" max="10250" width="16.85546875" style="128" customWidth="1"/>
    <col min="10251" max="10251" width="12.42578125" style="128"/>
    <col min="10252" max="10252" width="15.42578125" style="128" bestFit="1" customWidth="1"/>
    <col min="10253" max="10496" width="12.42578125" style="128"/>
    <col min="10497" max="10497" width="17" style="128" customWidth="1"/>
    <col min="10498" max="10498" width="2.7109375" style="128" customWidth="1"/>
    <col min="10499" max="10499" width="7.28515625" style="128" customWidth="1"/>
    <col min="10500" max="10501" width="9.42578125" style="128" customWidth="1"/>
    <col min="10502" max="10502" width="14" style="128" customWidth="1"/>
    <col min="10503" max="10503" width="2.140625" style="128" customWidth="1"/>
    <col min="10504" max="10504" width="16.140625" style="128" customWidth="1"/>
    <col min="10505" max="10505" width="15.42578125" style="128" customWidth="1"/>
    <col min="10506" max="10506" width="16.85546875" style="128" customWidth="1"/>
    <col min="10507" max="10507" width="12.42578125" style="128"/>
    <col min="10508" max="10508" width="15.42578125" style="128" bestFit="1" customWidth="1"/>
    <col min="10509" max="10752" width="12.42578125" style="128"/>
    <col min="10753" max="10753" width="17" style="128" customWidth="1"/>
    <col min="10754" max="10754" width="2.7109375" style="128" customWidth="1"/>
    <col min="10755" max="10755" width="7.28515625" style="128" customWidth="1"/>
    <col min="10756" max="10757" width="9.42578125" style="128" customWidth="1"/>
    <col min="10758" max="10758" width="14" style="128" customWidth="1"/>
    <col min="10759" max="10759" width="2.140625" style="128" customWidth="1"/>
    <col min="10760" max="10760" width="16.140625" style="128" customWidth="1"/>
    <col min="10761" max="10761" width="15.42578125" style="128" customWidth="1"/>
    <col min="10762" max="10762" width="16.85546875" style="128" customWidth="1"/>
    <col min="10763" max="10763" width="12.42578125" style="128"/>
    <col min="10764" max="10764" width="15.42578125" style="128" bestFit="1" customWidth="1"/>
    <col min="10765" max="11008" width="12.42578125" style="128"/>
    <col min="11009" max="11009" width="17" style="128" customWidth="1"/>
    <col min="11010" max="11010" width="2.7109375" style="128" customWidth="1"/>
    <col min="11011" max="11011" width="7.28515625" style="128" customWidth="1"/>
    <col min="11012" max="11013" width="9.42578125" style="128" customWidth="1"/>
    <col min="11014" max="11014" width="14" style="128" customWidth="1"/>
    <col min="11015" max="11015" width="2.140625" style="128" customWidth="1"/>
    <col min="11016" max="11016" width="16.140625" style="128" customWidth="1"/>
    <col min="11017" max="11017" width="15.42578125" style="128" customWidth="1"/>
    <col min="11018" max="11018" width="16.85546875" style="128" customWidth="1"/>
    <col min="11019" max="11019" width="12.42578125" style="128"/>
    <col min="11020" max="11020" width="15.42578125" style="128" bestFit="1" customWidth="1"/>
    <col min="11021" max="11264" width="12.42578125" style="128"/>
    <col min="11265" max="11265" width="17" style="128" customWidth="1"/>
    <col min="11266" max="11266" width="2.7109375" style="128" customWidth="1"/>
    <col min="11267" max="11267" width="7.28515625" style="128" customWidth="1"/>
    <col min="11268" max="11269" width="9.42578125" style="128" customWidth="1"/>
    <col min="11270" max="11270" width="14" style="128" customWidth="1"/>
    <col min="11271" max="11271" width="2.140625" style="128" customWidth="1"/>
    <col min="11272" max="11272" width="16.140625" style="128" customWidth="1"/>
    <col min="11273" max="11273" width="15.42578125" style="128" customWidth="1"/>
    <col min="11274" max="11274" width="16.85546875" style="128" customWidth="1"/>
    <col min="11275" max="11275" width="12.42578125" style="128"/>
    <col min="11276" max="11276" width="15.42578125" style="128" bestFit="1" customWidth="1"/>
    <col min="11277" max="11520" width="12.42578125" style="128"/>
    <col min="11521" max="11521" width="17" style="128" customWidth="1"/>
    <col min="11522" max="11522" width="2.7109375" style="128" customWidth="1"/>
    <col min="11523" max="11523" width="7.28515625" style="128" customWidth="1"/>
    <col min="11524" max="11525" width="9.42578125" style="128" customWidth="1"/>
    <col min="11526" max="11526" width="14" style="128" customWidth="1"/>
    <col min="11527" max="11527" width="2.140625" style="128" customWidth="1"/>
    <col min="11528" max="11528" width="16.140625" style="128" customWidth="1"/>
    <col min="11529" max="11529" width="15.42578125" style="128" customWidth="1"/>
    <col min="11530" max="11530" width="16.85546875" style="128" customWidth="1"/>
    <col min="11531" max="11531" width="12.42578125" style="128"/>
    <col min="11532" max="11532" width="15.42578125" style="128" bestFit="1" customWidth="1"/>
    <col min="11533" max="11776" width="12.42578125" style="128"/>
    <col min="11777" max="11777" width="17" style="128" customWidth="1"/>
    <col min="11778" max="11778" width="2.7109375" style="128" customWidth="1"/>
    <col min="11779" max="11779" width="7.28515625" style="128" customWidth="1"/>
    <col min="11780" max="11781" width="9.42578125" style="128" customWidth="1"/>
    <col min="11782" max="11782" width="14" style="128" customWidth="1"/>
    <col min="11783" max="11783" width="2.140625" style="128" customWidth="1"/>
    <col min="11784" max="11784" width="16.140625" style="128" customWidth="1"/>
    <col min="11785" max="11785" width="15.42578125" style="128" customWidth="1"/>
    <col min="11786" max="11786" width="16.85546875" style="128" customWidth="1"/>
    <col min="11787" max="11787" width="12.42578125" style="128"/>
    <col min="11788" max="11788" width="15.42578125" style="128" bestFit="1" customWidth="1"/>
    <col min="11789" max="12032" width="12.42578125" style="128"/>
    <col min="12033" max="12033" width="17" style="128" customWidth="1"/>
    <col min="12034" max="12034" width="2.7109375" style="128" customWidth="1"/>
    <col min="12035" max="12035" width="7.28515625" style="128" customWidth="1"/>
    <col min="12036" max="12037" width="9.42578125" style="128" customWidth="1"/>
    <col min="12038" max="12038" width="14" style="128" customWidth="1"/>
    <col min="12039" max="12039" width="2.140625" style="128" customWidth="1"/>
    <col min="12040" max="12040" width="16.140625" style="128" customWidth="1"/>
    <col min="12041" max="12041" width="15.42578125" style="128" customWidth="1"/>
    <col min="12042" max="12042" width="16.85546875" style="128" customWidth="1"/>
    <col min="12043" max="12043" width="12.42578125" style="128"/>
    <col min="12044" max="12044" width="15.42578125" style="128" bestFit="1" customWidth="1"/>
    <col min="12045" max="12288" width="12.42578125" style="128"/>
    <col min="12289" max="12289" width="17" style="128" customWidth="1"/>
    <col min="12290" max="12290" width="2.7109375" style="128" customWidth="1"/>
    <col min="12291" max="12291" width="7.28515625" style="128" customWidth="1"/>
    <col min="12292" max="12293" width="9.42578125" style="128" customWidth="1"/>
    <col min="12294" max="12294" width="14" style="128" customWidth="1"/>
    <col min="12295" max="12295" width="2.140625" style="128" customWidth="1"/>
    <col min="12296" max="12296" width="16.140625" style="128" customWidth="1"/>
    <col min="12297" max="12297" width="15.42578125" style="128" customWidth="1"/>
    <col min="12298" max="12298" width="16.85546875" style="128" customWidth="1"/>
    <col min="12299" max="12299" width="12.42578125" style="128"/>
    <col min="12300" max="12300" width="15.42578125" style="128" bestFit="1" customWidth="1"/>
    <col min="12301" max="12544" width="12.42578125" style="128"/>
    <col min="12545" max="12545" width="17" style="128" customWidth="1"/>
    <col min="12546" max="12546" width="2.7109375" style="128" customWidth="1"/>
    <col min="12547" max="12547" width="7.28515625" style="128" customWidth="1"/>
    <col min="12548" max="12549" width="9.42578125" style="128" customWidth="1"/>
    <col min="12550" max="12550" width="14" style="128" customWidth="1"/>
    <col min="12551" max="12551" width="2.140625" style="128" customWidth="1"/>
    <col min="12552" max="12552" width="16.140625" style="128" customWidth="1"/>
    <col min="12553" max="12553" width="15.42578125" style="128" customWidth="1"/>
    <col min="12554" max="12554" width="16.85546875" style="128" customWidth="1"/>
    <col min="12555" max="12555" width="12.42578125" style="128"/>
    <col min="12556" max="12556" width="15.42578125" style="128" bestFit="1" customWidth="1"/>
    <col min="12557" max="12800" width="12.42578125" style="128"/>
    <col min="12801" max="12801" width="17" style="128" customWidth="1"/>
    <col min="12802" max="12802" width="2.7109375" style="128" customWidth="1"/>
    <col min="12803" max="12803" width="7.28515625" style="128" customWidth="1"/>
    <col min="12804" max="12805" width="9.42578125" style="128" customWidth="1"/>
    <col min="12806" max="12806" width="14" style="128" customWidth="1"/>
    <col min="12807" max="12807" width="2.140625" style="128" customWidth="1"/>
    <col min="12808" max="12808" width="16.140625" style="128" customWidth="1"/>
    <col min="12809" max="12809" width="15.42578125" style="128" customWidth="1"/>
    <col min="12810" max="12810" width="16.85546875" style="128" customWidth="1"/>
    <col min="12811" max="12811" width="12.42578125" style="128"/>
    <col min="12812" max="12812" width="15.42578125" style="128" bestFit="1" customWidth="1"/>
    <col min="12813" max="13056" width="12.42578125" style="128"/>
    <col min="13057" max="13057" width="17" style="128" customWidth="1"/>
    <col min="13058" max="13058" width="2.7109375" style="128" customWidth="1"/>
    <col min="13059" max="13059" width="7.28515625" style="128" customWidth="1"/>
    <col min="13060" max="13061" width="9.42578125" style="128" customWidth="1"/>
    <col min="13062" max="13062" width="14" style="128" customWidth="1"/>
    <col min="13063" max="13063" width="2.140625" style="128" customWidth="1"/>
    <col min="13064" max="13064" width="16.140625" style="128" customWidth="1"/>
    <col min="13065" max="13065" width="15.42578125" style="128" customWidth="1"/>
    <col min="13066" max="13066" width="16.85546875" style="128" customWidth="1"/>
    <col min="13067" max="13067" width="12.42578125" style="128"/>
    <col min="13068" max="13068" width="15.42578125" style="128" bestFit="1" customWidth="1"/>
    <col min="13069" max="13312" width="12.42578125" style="128"/>
    <col min="13313" max="13313" width="17" style="128" customWidth="1"/>
    <col min="13314" max="13314" width="2.7109375" style="128" customWidth="1"/>
    <col min="13315" max="13315" width="7.28515625" style="128" customWidth="1"/>
    <col min="13316" max="13317" width="9.42578125" style="128" customWidth="1"/>
    <col min="13318" max="13318" width="14" style="128" customWidth="1"/>
    <col min="13319" max="13319" width="2.140625" style="128" customWidth="1"/>
    <col min="13320" max="13320" width="16.140625" style="128" customWidth="1"/>
    <col min="13321" max="13321" width="15.42578125" style="128" customWidth="1"/>
    <col min="13322" max="13322" width="16.85546875" style="128" customWidth="1"/>
    <col min="13323" max="13323" width="12.42578125" style="128"/>
    <col min="13324" max="13324" width="15.42578125" style="128" bestFit="1" customWidth="1"/>
    <col min="13325" max="13568" width="12.42578125" style="128"/>
    <col min="13569" max="13569" width="17" style="128" customWidth="1"/>
    <col min="13570" max="13570" width="2.7109375" style="128" customWidth="1"/>
    <col min="13571" max="13571" width="7.28515625" style="128" customWidth="1"/>
    <col min="13572" max="13573" width="9.42578125" style="128" customWidth="1"/>
    <col min="13574" max="13574" width="14" style="128" customWidth="1"/>
    <col min="13575" max="13575" width="2.140625" style="128" customWidth="1"/>
    <col min="13576" max="13576" width="16.140625" style="128" customWidth="1"/>
    <col min="13577" max="13577" width="15.42578125" style="128" customWidth="1"/>
    <col min="13578" max="13578" width="16.85546875" style="128" customWidth="1"/>
    <col min="13579" max="13579" width="12.42578125" style="128"/>
    <col min="13580" max="13580" width="15.42578125" style="128" bestFit="1" customWidth="1"/>
    <col min="13581" max="13824" width="12.42578125" style="128"/>
    <col min="13825" max="13825" width="17" style="128" customWidth="1"/>
    <col min="13826" max="13826" width="2.7109375" style="128" customWidth="1"/>
    <col min="13827" max="13827" width="7.28515625" style="128" customWidth="1"/>
    <col min="13828" max="13829" width="9.42578125" style="128" customWidth="1"/>
    <col min="13830" max="13830" width="14" style="128" customWidth="1"/>
    <col min="13831" max="13831" width="2.140625" style="128" customWidth="1"/>
    <col min="13832" max="13832" width="16.140625" style="128" customWidth="1"/>
    <col min="13833" max="13833" width="15.42578125" style="128" customWidth="1"/>
    <col min="13834" max="13834" width="16.85546875" style="128" customWidth="1"/>
    <col min="13835" max="13835" width="12.42578125" style="128"/>
    <col min="13836" max="13836" width="15.42578125" style="128" bestFit="1" customWidth="1"/>
    <col min="13837" max="14080" width="12.42578125" style="128"/>
    <col min="14081" max="14081" width="17" style="128" customWidth="1"/>
    <col min="14082" max="14082" width="2.7109375" style="128" customWidth="1"/>
    <col min="14083" max="14083" width="7.28515625" style="128" customWidth="1"/>
    <col min="14084" max="14085" width="9.42578125" style="128" customWidth="1"/>
    <col min="14086" max="14086" width="14" style="128" customWidth="1"/>
    <col min="14087" max="14087" width="2.140625" style="128" customWidth="1"/>
    <col min="14088" max="14088" width="16.140625" style="128" customWidth="1"/>
    <col min="14089" max="14089" width="15.42578125" style="128" customWidth="1"/>
    <col min="14090" max="14090" width="16.85546875" style="128" customWidth="1"/>
    <col min="14091" max="14091" width="12.42578125" style="128"/>
    <col min="14092" max="14092" width="15.42578125" style="128" bestFit="1" customWidth="1"/>
    <col min="14093" max="14336" width="12.42578125" style="128"/>
    <col min="14337" max="14337" width="17" style="128" customWidth="1"/>
    <col min="14338" max="14338" width="2.7109375" style="128" customWidth="1"/>
    <col min="14339" max="14339" width="7.28515625" style="128" customWidth="1"/>
    <col min="14340" max="14341" width="9.42578125" style="128" customWidth="1"/>
    <col min="14342" max="14342" width="14" style="128" customWidth="1"/>
    <col min="14343" max="14343" width="2.140625" style="128" customWidth="1"/>
    <col min="14344" max="14344" width="16.140625" style="128" customWidth="1"/>
    <col min="14345" max="14345" width="15.42578125" style="128" customWidth="1"/>
    <col min="14346" max="14346" width="16.85546875" style="128" customWidth="1"/>
    <col min="14347" max="14347" width="12.42578125" style="128"/>
    <col min="14348" max="14348" width="15.42578125" style="128" bestFit="1" customWidth="1"/>
    <col min="14349" max="14592" width="12.42578125" style="128"/>
    <col min="14593" max="14593" width="17" style="128" customWidth="1"/>
    <col min="14594" max="14594" width="2.7109375" style="128" customWidth="1"/>
    <col min="14595" max="14595" width="7.28515625" style="128" customWidth="1"/>
    <col min="14596" max="14597" width="9.42578125" style="128" customWidth="1"/>
    <col min="14598" max="14598" width="14" style="128" customWidth="1"/>
    <col min="14599" max="14599" width="2.140625" style="128" customWidth="1"/>
    <col min="14600" max="14600" width="16.140625" style="128" customWidth="1"/>
    <col min="14601" max="14601" width="15.42578125" style="128" customWidth="1"/>
    <col min="14602" max="14602" width="16.85546875" style="128" customWidth="1"/>
    <col min="14603" max="14603" width="12.42578125" style="128"/>
    <col min="14604" max="14604" width="15.42578125" style="128" bestFit="1" customWidth="1"/>
    <col min="14605" max="14848" width="12.42578125" style="128"/>
    <col min="14849" max="14849" width="17" style="128" customWidth="1"/>
    <col min="14850" max="14850" width="2.7109375" style="128" customWidth="1"/>
    <col min="14851" max="14851" width="7.28515625" style="128" customWidth="1"/>
    <col min="14852" max="14853" width="9.42578125" style="128" customWidth="1"/>
    <col min="14854" max="14854" width="14" style="128" customWidth="1"/>
    <col min="14855" max="14855" width="2.140625" style="128" customWidth="1"/>
    <col min="14856" max="14856" width="16.140625" style="128" customWidth="1"/>
    <col min="14857" max="14857" width="15.42578125" style="128" customWidth="1"/>
    <col min="14858" max="14858" width="16.85546875" style="128" customWidth="1"/>
    <col min="14859" max="14859" width="12.42578125" style="128"/>
    <col min="14860" max="14860" width="15.42578125" style="128" bestFit="1" customWidth="1"/>
    <col min="14861" max="15104" width="12.42578125" style="128"/>
    <col min="15105" max="15105" width="17" style="128" customWidth="1"/>
    <col min="15106" max="15106" width="2.7109375" style="128" customWidth="1"/>
    <col min="15107" max="15107" width="7.28515625" style="128" customWidth="1"/>
    <col min="15108" max="15109" width="9.42578125" style="128" customWidth="1"/>
    <col min="15110" max="15110" width="14" style="128" customWidth="1"/>
    <col min="15111" max="15111" width="2.140625" style="128" customWidth="1"/>
    <col min="15112" max="15112" width="16.140625" style="128" customWidth="1"/>
    <col min="15113" max="15113" width="15.42578125" style="128" customWidth="1"/>
    <col min="15114" max="15114" width="16.85546875" style="128" customWidth="1"/>
    <col min="15115" max="15115" width="12.42578125" style="128"/>
    <col min="15116" max="15116" width="15.42578125" style="128" bestFit="1" customWidth="1"/>
    <col min="15117" max="15360" width="12.42578125" style="128"/>
    <col min="15361" max="15361" width="17" style="128" customWidth="1"/>
    <col min="15362" max="15362" width="2.7109375" style="128" customWidth="1"/>
    <col min="15363" max="15363" width="7.28515625" style="128" customWidth="1"/>
    <col min="15364" max="15365" width="9.42578125" style="128" customWidth="1"/>
    <col min="15366" max="15366" width="14" style="128" customWidth="1"/>
    <col min="15367" max="15367" width="2.140625" style="128" customWidth="1"/>
    <col min="15368" max="15368" width="16.140625" style="128" customWidth="1"/>
    <col min="15369" max="15369" width="15.42578125" style="128" customWidth="1"/>
    <col min="15370" max="15370" width="16.85546875" style="128" customWidth="1"/>
    <col min="15371" max="15371" width="12.42578125" style="128"/>
    <col min="15372" max="15372" width="15.42578125" style="128" bestFit="1" customWidth="1"/>
    <col min="15373" max="15616" width="12.42578125" style="128"/>
    <col min="15617" max="15617" width="17" style="128" customWidth="1"/>
    <col min="15618" max="15618" width="2.7109375" style="128" customWidth="1"/>
    <col min="15619" max="15619" width="7.28515625" style="128" customWidth="1"/>
    <col min="15620" max="15621" width="9.42578125" style="128" customWidth="1"/>
    <col min="15622" max="15622" width="14" style="128" customWidth="1"/>
    <col min="15623" max="15623" width="2.140625" style="128" customWidth="1"/>
    <col min="15624" max="15624" width="16.140625" style="128" customWidth="1"/>
    <col min="15625" max="15625" width="15.42578125" style="128" customWidth="1"/>
    <col min="15626" max="15626" width="16.85546875" style="128" customWidth="1"/>
    <col min="15627" max="15627" width="12.42578125" style="128"/>
    <col min="15628" max="15628" width="15.42578125" style="128" bestFit="1" customWidth="1"/>
    <col min="15629" max="15872" width="12.42578125" style="128"/>
    <col min="15873" max="15873" width="17" style="128" customWidth="1"/>
    <col min="15874" max="15874" width="2.7109375" style="128" customWidth="1"/>
    <col min="15875" max="15875" width="7.28515625" style="128" customWidth="1"/>
    <col min="15876" max="15877" width="9.42578125" style="128" customWidth="1"/>
    <col min="15878" max="15878" width="14" style="128" customWidth="1"/>
    <col min="15879" max="15879" width="2.140625" style="128" customWidth="1"/>
    <col min="15880" max="15880" width="16.140625" style="128" customWidth="1"/>
    <col min="15881" max="15881" width="15.42578125" style="128" customWidth="1"/>
    <col min="15882" max="15882" width="16.85546875" style="128" customWidth="1"/>
    <col min="15883" max="15883" width="12.42578125" style="128"/>
    <col min="15884" max="15884" width="15.42578125" style="128" bestFit="1" customWidth="1"/>
    <col min="15885" max="16128" width="12.42578125" style="128"/>
    <col min="16129" max="16129" width="17" style="128" customWidth="1"/>
    <col min="16130" max="16130" width="2.7109375" style="128" customWidth="1"/>
    <col min="16131" max="16131" width="7.28515625" style="128" customWidth="1"/>
    <col min="16132" max="16133" width="9.42578125" style="128" customWidth="1"/>
    <col min="16134" max="16134" width="14" style="128" customWidth="1"/>
    <col min="16135" max="16135" width="2.140625" style="128" customWidth="1"/>
    <col min="16136" max="16136" width="16.140625" style="128" customWidth="1"/>
    <col min="16137" max="16137" width="15.42578125" style="128" customWidth="1"/>
    <col min="16138" max="16138" width="16.85546875" style="128" customWidth="1"/>
    <col min="16139" max="16139" width="12.42578125" style="128"/>
    <col min="16140" max="16140" width="15.42578125" style="128" bestFit="1" customWidth="1"/>
    <col min="16141" max="16384" width="12.42578125" style="128"/>
  </cols>
  <sheetData>
    <row r="1" spans="1:12" ht="18.75" thickBot="1" x14ac:dyDescent="0.3">
      <c r="A1" s="1047" t="s">
        <v>468</v>
      </c>
      <c r="B1" s="1047"/>
      <c r="C1" s="1047"/>
      <c r="D1" s="1033"/>
      <c r="E1" s="1033"/>
      <c r="F1" s="1033"/>
      <c r="G1" s="1033"/>
      <c r="H1" s="1033"/>
      <c r="I1" s="1033"/>
      <c r="J1" s="1033"/>
    </row>
    <row r="2" spans="1:12" ht="7.5" customHeight="1" x14ac:dyDescent="0.2">
      <c r="A2" s="1048"/>
      <c r="B2" s="1035"/>
      <c r="C2" s="1035"/>
      <c r="D2" s="1036"/>
      <c r="E2" s="1036"/>
      <c r="F2" s="1036"/>
      <c r="G2" s="1036"/>
      <c r="H2" s="1036"/>
      <c r="I2" s="1036"/>
      <c r="J2" s="1049"/>
    </row>
    <row r="3" spans="1:12" ht="15.75" customHeight="1" x14ac:dyDescent="0.2">
      <c r="A3" s="129" t="s">
        <v>469</v>
      </c>
      <c r="B3" s="130"/>
      <c r="C3" s="131"/>
      <c r="D3" s="132"/>
      <c r="E3" s="133" t="s">
        <v>470</v>
      </c>
      <c r="F3" s="134"/>
      <c r="G3" s="1050" t="s">
        <v>471</v>
      </c>
      <c r="H3" s="1050"/>
      <c r="I3" s="135"/>
      <c r="J3" s="136"/>
      <c r="L3" s="137"/>
    </row>
    <row r="4" spans="1:12" ht="15.75" customHeight="1" x14ac:dyDescent="0.2">
      <c r="A4" s="129" t="s">
        <v>472</v>
      </c>
      <c r="B4" s="1051"/>
      <c r="C4" s="1051"/>
      <c r="D4" s="1051"/>
      <c r="E4" s="1051"/>
      <c r="F4" s="1051"/>
      <c r="G4" s="1050" t="s">
        <v>830</v>
      </c>
      <c r="H4" s="1052"/>
      <c r="I4" s="138"/>
      <c r="J4" s="139"/>
    </row>
    <row r="5" spans="1:12" ht="15.75" customHeight="1" x14ac:dyDescent="0.2">
      <c r="A5" s="129" t="s">
        <v>473</v>
      </c>
      <c r="B5" s="1051"/>
      <c r="C5" s="1051"/>
      <c r="D5" s="1051"/>
      <c r="E5" s="1051"/>
      <c r="F5" s="1051"/>
      <c r="G5" s="1050" t="s">
        <v>474</v>
      </c>
      <c r="H5" s="1052"/>
      <c r="I5" s="140"/>
      <c r="J5" s="139"/>
    </row>
    <row r="6" spans="1:12" ht="9.75" customHeight="1" thickBot="1" x14ac:dyDescent="0.25">
      <c r="A6" s="1031"/>
      <c r="B6" s="1032"/>
      <c r="C6" s="1032"/>
      <c r="D6" s="1033"/>
      <c r="E6" s="1033"/>
      <c r="F6" s="1033"/>
      <c r="G6" s="1033"/>
      <c r="H6" s="1033"/>
      <c r="I6" s="1033"/>
      <c r="J6" s="1034"/>
    </row>
    <row r="7" spans="1:12" ht="11.25" customHeight="1" thickBot="1" x14ac:dyDescent="0.25">
      <c r="A7" s="1035"/>
      <c r="B7" s="1035"/>
      <c r="C7" s="1035"/>
      <c r="D7" s="1036"/>
      <c r="E7" s="1036"/>
      <c r="F7" s="1036"/>
      <c r="G7" s="1036"/>
      <c r="H7" s="1036"/>
      <c r="I7" s="1036"/>
      <c r="J7" s="1036"/>
    </row>
    <row r="8" spans="1:12" ht="15.75" customHeight="1" x14ac:dyDescent="0.2">
      <c r="A8" s="993"/>
      <c r="B8" s="993"/>
      <c r="C8" s="993"/>
      <c r="D8" s="993"/>
      <c r="E8" s="1037"/>
      <c r="F8" s="1038"/>
      <c r="G8" s="1039"/>
      <c r="H8" s="141" t="s">
        <v>475</v>
      </c>
      <c r="I8" s="142"/>
      <c r="J8" s="143"/>
    </row>
    <row r="9" spans="1:12" ht="15.75" customHeight="1" thickBot="1" x14ac:dyDescent="0.25">
      <c r="A9" s="993"/>
      <c r="B9" s="993"/>
      <c r="C9" s="993"/>
      <c r="D9" s="993"/>
      <c r="E9" s="1037"/>
      <c r="F9" s="1040" t="s">
        <v>476</v>
      </c>
      <c r="G9" s="1041"/>
      <c r="H9" s="144" t="s">
        <v>477</v>
      </c>
      <c r="I9" s="145" t="s">
        <v>149</v>
      </c>
      <c r="J9" s="146" t="s">
        <v>478</v>
      </c>
    </row>
    <row r="10" spans="1:12" ht="16.5" customHeight="1" thickBot="1" x14ac:dyDescent="0.25">
      <c r="A10" s="1042" t="s">
        <v>479</v>
      </c>
      <c r="B10" s="1043"/>
      <c r="C10" s="1043"/>
      <c r="D10" s="1043"/>
      <c r="E10" s="1044"/>
      <c r="F10" s="1045">
        <v>1666667</v>
      </c>
      <c r="G10" s="1046"/>
      <c r="H10" s="147">
        <v>1666667</v>
      </c>
      <c r="I10" s="148">
        <v>1666666</v>
      </c>
      <c r="J10" s="149">
        <f>IF(AND(F10="",H10="",I10=""),"",IF(OR(F10="",H10="",I10="",K10=""),SUM(F10:I10),""))</f>
        <v>5000000</v>
      </c>
      <c r="K10" s="150"/>
    </row>
    <row r="11" spans="1:12" ht="16.5" customHeight="1" x14ac:dyDescent="0.2">
      <c r="A11" s="1053" t="s">
        <v>480</v>
      </c>
      <c r="B11" s="1054"/>
      <c r="C11" s="1054"/>
      <c r="D11" s="1054"/>
      <c r="E11" s="1055"/>
      <c r="F11" s="1056"/>
      <c r="G11" s="1057"/>
      <c r="H11" s="151"/>
      <c r="I11" s="152"/>
      <c r="J11" s="153"/>
    </row>
    <row r="12" spans="1:12" ht="16.5" customHeight="1" x14ac:dyDescent="0.2">
      <c r="A12" s="1006" t="s">
        <v>481</v>
      </c>
      <c r="B12" s="1007"/>
      <c r="C12" s="1007"/>
      <c r="D12" s="1007"/>
      <c r="E12" s="1008"/>
      <c r="F12" s="1017"/>
      <c r="G12" s="1018"/>
      <c r="H12" s="154"/>
      <c r="I12" s="155"/>
      <c r="J12" s="153" t="str">
        <f>IF(F16&gt;SUM(ROUNDDOWN(F10*0.1,0)+ROUNDDOWN(F11*0.1,0)+ROUNDDOWN(F12*0.1,0)+ROUNDDOWN(F13*0.1,0)+ROUNDDOWN(F14*0.1,0)),"ERR","")</f>
        <v>ERR</v>
      </c>
    </row>
    <row r="13" spans="1:12" s="158" customFormat="1" ht="16.5" customHeight="1" x14ac:dyDescent="0.2">
      <c r="A13" s="1001" t="s">
        <v>482</v>
      </c>
      <c r="B13" s="1002"/>
      <c r="C13" s="1002"/>
      <c r="D13" s="1029"/>
      <c r="E13" s="1029"/>
      <c r="F13" s="971"/>
      <c r="G13" s="1030"/>
      <c r="H13" s="156"/>
      <c r="I13" s="157"/>
      <c r="J13" s="153" t="str">
        <f>IF(H16&gt;SUM(ROUNDDOWN(H10*0.1,0)+ROUNDDOWN(H11*0.1,0)+ROUNDDOWN(H12*0.1,0)+ROUNDDOWN(H13*0.1,0)+ROUNDDOWN(H14*0.1,0)),"ERR","")</f>
        <v>ERR</v>
      </c>
    </row>
    <row r="14" spans="1:12" s="158" customFormat="1" ht="16.5" customHeight="1" thickBot="1" x14ac:dyDescent="0.25">
      <c r="A14" s="1006" t="s">
        <v>483</v>
      </c>
      <c r="B14" s="1007"/>
      <c r="C14" s="1007"/>
      <c r="D14" s="1016"/>
      <c r="E14" s="1016"/>
      <c r="F14" s="1017"/>
      <c r="G14" s="1018"/>
      <c r="H14" s="159"/>
      <c r="I14" s="160"/>
      <c r="J14" s="153" t="str">
        <f>IF(I16&gt;SUM(ROUNDDOWN(I10*0.1,0)+ROUNDDOWN(I11*0.1,0)+ROUNDDOWN(I12*0.1,0)+ROUNDDOWN(I13*0.1,0)+ROUNDDOWN(I14*0.1,0)),"ERR","")</f>
        <v/>
      </c>
      <c r="K14" s="128"/>
      <c r="L14" s="128"/>
    </row>
    <row r="15" spans="1:12" ht="16.5" customHeight="1" thickBot="1" x14ac:dyDescent="0.3">
      <c r="A15" s="1019" t="s">
        <v>484</v>
      </c>
      <c r="B15" s="1020"/>
      <c r="C15" s="1020"/>
      <c r="D15" s="1020"/>
      <c r="E15" s="1021"/>
      <c r="F15" s="1022">
        <f>IF(F10="","",SUM(F10+F11+F12+F13+F14))</f>
        <v>1666667</v>
      </c>
      <c r="G15" s="1023"/>
      <c r="H15" s="161">
        <f>IF(H10="","",SUM(H10+H11+H12+H13+H14))</f>
        <v>1666667</v>
      </c>
      <c r="I15" s="162">
        <f>IF(I10="","",SUM(I10+I11+I12+I13+I14))</f>
        <v>1666666</v>
      </c>
      <c r="J15" s="163">
        <f>IF(AND(F15="",H15="",I15=""),"",IF(OR(F15="",H15="",I15="",K15=""),SUM(F15:I15),""))</f>
        <v>5000000</v>
      </c>
    </row>
    <row r="16" spans="1:12" ht="16.5" customHeight="1" x14ac:dyDescent="0.25">
      <c r="A16" s="1024" t="s">
        <v>485</v>
      </c>
      <c r="B16" s="1025"/>
      <c r="C16" s="1025"/>
      <c r="D16" s="1025"/>
      <c r="E16" s="1026"/>
      <c r="F16" s="1027">
        <v>166667</v>
      </c>
      <c r="G16" s="1028"/>
      <c r="H16" s="164">
        <v>166667</v>
      </c>
      <c r="I16" s="165">
        <v>166666</v>
      </c>
      <c r="J16" s="166">
        <f>IF(AND(F16="",H16="",I16=""),"",IF(OR(F16="",H16="",I16="",K16=""),SUM(F16:I16),""))</f>
        <v>500000</v>
      </c>
    </row>
    <row r="17" spans="1:12" ht="16.5" customHeight="1" x14ac:dyDescent="0.2">
      <c r="A17" s="1001" t="s">
        <v>486</v>
      </c>
      <c r="B17" s="1002"/>
      <c r="C17" s="1002"/>
      <c r="D17" s="1002"/>
      <c r="E17" s="1003"/>
      <c r="F17" s="1004">
        <f>IF(F15="","",F15-F16)</f>
        <v>1500000</v>
      </c>
      <c r="G17" s="1005"/>
      <c r="H17" s="167">
        <f>IF(H15="","",H15-H16)</f>
        <v>1500000</v>
      </c>
      <c r="I17" s="168">
        <f>IF(I15="","",I15-I16)</f>
        <v>1500000</v>
      </c>
      <c r="J17" s="169" t="str">
        <f>IF(F10="","",IF(F18&lt;0,IF(F18&gt;=(-F10*1),"","ERR"),""))</f>
        <v/>
      </c>
      <c r="K17" s="150"/>
      <c r="L17" s="150"/>
    </row>
    <row r="18" spans="1:12" ht="16.5" customHeight="1" thickBot="1" x14ac:dyDescent="0.25">
      <c r="A18" s="1006" t="s">
        <v>487</v>
      </c>
      <c r="B18" s="1007"/>
      <c r="C18" s="1007"/>
      <c r="D18" s="1007"/>
      <c r="E18" s="1008"/>
      <c r="F18" s="1009"/>
      <c r="G18" s="1010"/>
      <c r="H18" s="170"/>
      <c r="I18" s="171" t="str">
        <f>IF(F18+H18=0," ","ERR")</f>
        <v xml:space="preserve"> </v>
      </c>
      <c r="J18" s="169" t="str">
        <f>IF(H10="","",IF(H18&lt;0,IF(H18&gt;=(-H10*1),"","ERR"),""))</f>
        <v/>
      </c>
      <c r="K18" s="150"/>
    </row>
    <row r="19" spans="1:12" ht="16.5" customHeight="1" thickBot="1" x14ac:dyDescent="0.3">
      <c r="A19" s="1011" t="s">
        <v>488</v>
      </c>
      <c r="B19" s="1012"/>
      <c r="C19" s="1012"/>
      <c r="D19" s="1013"/>
      <c r="E19" s="1013"/>
      <c r="F19" s="1014">
        <f>IF(F15="","",SUM(F17:G18))</f>
        <v>1500000</v>
      </c>
      <c r="G19" s="1015"/>
      <c r="H19" s="172">
        <f>IF(H15="","",SUM(H17:H18))</f>
        <v>1500000</v>
      </c>
      <c r="I19" s="173">
        <f>I17</f>
        <v>1500000</v>
      </c>
      <c r="J19" s="174">
        <f>IF(AND(F19="",H19="",I19=""),"",IF(OR(F19="",H19="",I19="",K19=""),SUM(F19:I19),""))</f>
        <v>4500000</v>
      </c>
    </row>
    <row r="20" spans="1:12" ht="4.5" customHeight="1" thickBot="1" x14ac:dyDescent="0.25">
      <c r="A20" s="175"/>
      <c r="B20" s="175"/>
      <c r="C20" s="175"/>
      <c r="D20" s="175"/>
      <c r="E20" s="175"/>
      <c r="F20" s="175"/>
      <c r="G20" s="175"/>
      <c r="H20" s="175"/>
      <c r="I20" s="175"/>
      <c r="J20" s="176"/>
    </row>
    <row r="21" spans="1:12" ht="15.75" customHeight="1" thickTop="1" thickBot="1" x14ac:dyDescent="0.3">
      <c r="A21" s="993"/>
      <c r="B21" s="993"/>
      <c r="C21" s="993"/>
      <c r="D21" s="993"/>
      <c r="E21" s="994"/>
      <c r="F21" s="995" t="s">
        <v>489</v>
      </c>
      <c r="G21" s="996"/>
      <c r="H21" s="996"/>
      <c r="I21" s="177" t="str">
        <f>IF(J21="","",IF(J21&lt;&gt;J16+J19,"ERR",""))</f>
        <v/>
      </c>
      <c r="J21" s="178">
        <f>IF(J16="","",SUM(J16+J19))</f>
        <v>5000000</v>
      </c>
    </row>
    <row r="22" spans="1:12" ht="6.75" customHeight="1" thickTop="1" x14ac:dyDescent="0.25">
      <c r="E22" s="179"/>
      <c r="F22" s="180"/>
      <c r="G22" s="181"/>
      <c r="H22" s="181"/>
      <c r="I22" s="182"/>
      <c r="J22" s="183"/>
    </row>
    <row r="23" spans="1:12" ht="6.75" customHeight="1" x14ac:dyDescent="0.25">
      <c r="E23" s="179"/>
      <c r="F23" s="180"/>
      <c r="G23" s="181"/>
      <c r="H23" s="181"/>
      <c r="I23" s="182"/>
      <c r="J23" s="183"/>
    </row>
    <row r="24" spans="1:12" ht="15.75" customHeight="1" x14ac:dyDescent="0.25">
      <c r="A24" s="997" t="s">
        <v>490</v>
      </c>
      <c r="B24" s="997"/>
      <c r="C24" s="997"/>
      <c r="D24" s="998"/>
      <c r="E24" s="998"/>
      <c r="F24" s="998"/>
      <c r="G24" s="998"/>
      <c r="H24" s="998"/>
      <c r="I24" s="998"/>
      <c r="J24" s="998"/>
    </row>
    <row r="25" spans="1:12" ht="4.5" customHeight="1" thickBot="1" x14ac:dyDescent="0.25">
      <c r="A25" s="993"/>
      <c r="B25" s="993"/>
      <c r="C25" s="993"/>
      <c r="D25" s="998"/>
      <c r="E25" s="998"/>
      <c r="F25" s="998"/>
      <c r="G25" s="998"/>
      <c r="H25" s="998"/>
      <c r="I25" s="998"/>
      <c r="J25" s="998"/>
    </row>
    <row r="26" spans="1:12" ht="15.75" customHeight="1" thickBot="1" x14ac:dyDescent="0.25">
      <c r="A26" s="993"/>
      <c r="B26" s="993"/>
      <c r="C26" s="993"/>
      <c r="D26" s="993"/>
      <c r="E26" s="993"/>
      <c r="F26" s="999" t="s">
        <v>491</v>
      </c>
      <c r="G26" s="1000"/>
      <c r="H26" s="184"/>
      <c r="I26" s="185"/>
      <c r="J26" s="186" t="s">
        <v>492</v>
      </c>
    </row>
    <row r="27" spans="1:12" ht="16.5" customHeight="1" x14ac:dyDescent="0.2">
      <c r="A27" s="970" t="s">
        <v>493</v>
      </c>
      <c r="B27" s="911"/>
      <c r="C27" s="911"/>
      <c r="D27" s="911"/>
      <c r="E27" s="985"/>
      <c r="F27" s="986">
        <v>20000</v>
      </c>
      <c r="G27" s="987"/>
      <c r="H27" s="187"/>
      <c r="I27" s="188" t="str">
        <f>IF(F27&gt;J27,"ERR","")</f>
        <v/>
      </c>
      <c r="J27" s="189">
        <v>200000</v>
      </c>
    </row>
    <row r="28" spans="1:12" ht="16.5" customHeight="1" x14ac:dyDescent="0.2">
      <c r="A28" s="973" t="s">
        <v>494</v>
      </c>
      <c r="B28" s="922"/>
      <c r="C28" s="922"/>
      <c r="D28" s="922"/>
      <c r="E28" s="988"/>
      <c r="F28" s="989">
        <v>5000</v>
      </c>
      <c r="G28" s="990"/>
      <c r="H28" s="190"/>
      <c r="I28" s="191" t="str">
        <f t="shared" ref="I28:I29" si="0">IF(F28&gt;J28,"ERR","")</f>
        <v/>
      </c>
      <c r="J28" s="192">
        <v>50000</v>
      </c>
    </row>
    <row r="29" spans="1:12" ht="16.5" customHeight="1" x14ac:dyDescent="0.2">
      <c r="A29" s="970" t="s">
        <v>495</v>
      </c>
      <c r="B29" s="911"/>
      <c r="C29" s="911"/>
      <c r="D29" s="911"/>
      <c r="E29" s="985"/>
      <c r="F29" s="991">
        <v>5000</v>
      </c>
      <c r="G29" s="992"/>
      <c r="H29" s="190"/>
      <c r="I29" s="191" t="str">
        <f t="shared" si="0"/>
        <v/>
      </c>
      <c r="J29" s="193">
        <v>50000</v>
      </c>
    </row>
    <row r="30" spans="1:12" ht="16.5" customHeight="1" thickBot="1" x14ac:dyDescent="0.25">
      <c r="A30" s="974" t="s">
        <v>496</v>
      </c>
      <c r="B30" s="975"/>
      <c r="C30" s="975"/>
      <c r="D30" s="975"/>
      <c r="E30" s="976"/>
      <c r="F30" s="977">
        <v>20000</v>
      </c>
      <c r="G30" s="978"/>
      <c r="H30" s="194"/>
      <c r="I30" s="195" t="str">
        <f>IF(F30&gt;J30,"ERR","")</f>
        <v/>
      </c>
      <c r="J30" s="196">
        <v>200000</v>
      </c>
    </row>
    <row r="31" spans="1:12" ht="16.5" customHeight="1" thickBot="1" x14ac:dyDescent="0.25">
      <c r="A31" s="901" t="s">
        <v>497</v>
      </c>
      <c r="B31" s="902"/>
      <c r="C31" s="902"/>
      <c r="D31" s="902"/>
      <c r="E31" s="979">
        <f>SUM(E30:E30)</f>
        <v>0</v>
      </c>
      <c r="F31" s="980">
        <f>IF(F27="","",SUM(F27:F30))</f>
        <v>50000</v>
      </c>
      <c r="G31" s="969"/>
      <c r="H31" s="197" t="str">
        <f>IF(H27="","",SUM(H27:H30))</f>
        <v/>
      </c>
      <c r="I31" s="198" t="str">
        <f>IF(J31="","",IF(J31&lt;&gt;J16,"ERR",""))</f>
        <v/>
      </c>
      <c r="J31" s="199">
        <f>IF(J27="","",SUM(J27:J30))</f>
        <v>500000</v>
      </c>
    </row>
    <row r="32" spans="1:12" ht="4.5" customHeight="1" thickBot="1" x14ac:dyDescent="0.25">
      <c r="A32" s="947"/>
      <c r="B32" s="947"/>
      <c r="C32" s="947"/>
      <c r="D32" s="947"/>
      <c r="E32" s="947"/>
      <c r="F32" s="947"/>
      <c r="G32" s="947"/>
      <c r="H32" s="947"/>
      <c r="I32" s="947"/>
      <c r="J32" s="947"/>
    </row>
    <row r="33" spans="1:15" ht="16.5" customHeight="1" x14ac:dyDescent="0.2">
      <c r="A33" s="981" t="s">
        <v>498</v>
      </c>
      <c r="B33" s="982"/>
      <c r="C33" s="982"/>
      <c r="D33" s="982"/>
      <c r="E33" s="982"/>
      <c r="F33" s="983">
        <v>0</v>
      </c>
      <c r="G33" s="984"/>
      <c r="H33" s="200" t="str">
        <f t="shared" ref="H33:H44" si="1">IF(F33&gt;J33,"ERR","")</f>
        <v/>
      </c>
      <c r="I33" s="201"/>
      <c r="J33" s="202">
        <v>0</v>
      </c>
    </row>
    <row r="34" spans="1:15" ht="16.5" customHeight="1" x14ac:dyDescent="0.2">
      <c r="A34" s="939" t="s">
        <v>499</v>
      </c>
      <c r="B34" s="939"/>
      <c r="C34" s="939"/>
      <c r="D34" s="939"/>
      <c r="E34" s="941"/>
      <c r="F34" s="959">
        <v>0</v>
      </c>
      <c r="G34" s="960"/>
      <c r="H34" s="203" t="str">
        <f t="shared" si="1"/>
        <v/>
      </c>
      <c r="I34" s="204"/>
      <c r="J34" s="196">
        <v>0</v>
      </c>
    </row>
    <row r="35" spans="1:15" ht="16.5" customHeight="1" x14ac:dyDescent="0.2">
      <c r="A35" s="973" t="s">
        <v>500</v>
      </c>
      <c r="B35" s="922"/>
      <c r="C35" s="922"/>
      <c r="D35" s="922"/>
      <c r="E35" s="922"/>
      <c r="F35" s="951">
        <v>0</v>
      </c>
      <c r="G35" s="952"/>
      <c r="H35" s="203" t="str">
        <f t="shared" si="1"/>
        <v/>
      </c>
      <c r="I35" s="205"/>
      <c r="J35" s="206">
        <v>0</v>
      </c>
      <c r="L35" s="150"/>
    </row>
    <row r="36" spans="1:15" ht="16.5" customHeight="1" x14ac:dyDescent="0.2">
      <c r="A36" s="970" t="s">
        <v>501</v>
      </c>
      <c r="B36" s="911"/>
      <c r="C36" s="911"/>
      <c r="D36" s="911"/>
      <c r="E36" s="911"/>
      <c r="F36" s="913">
        <f>IF(F37="","",SUM(F37:G40))</f>
        <v>0</v>
      </c>
      <c r="G36" s="914"/>
      <c r="H36" s="203" t="str">
        <f t="shared" si="1"/>
        <v/>
      </c>
      <c r="I36" s="205"/>
      <c r="J36" s="207">
        <f>IF(J37="","",SUM(J37:J40))</f>
        <v>0</v>
      </c>
      <c r="L36" s="150"/>
    </row>
    <row r="37" spans="1:15" ht="16.5" customHeight="1" x14ac:dyDescent="0.2">
      <c r="A37" s="915" t="s">
        <v>829</v>
      </c>
      <c r="B37" s="916"/>
      <c r="C37" s="916"/>
      <c r="D37" s="916"/>
      <c r="E37" s="916"/>
      <c r="F37" s="894">
        <v>0</v>
      </c>
      <c r="G37" s="895"/>
      <c r="H37" s="203" t="str">
        <f t="shared" si="1"/>
        <v/>
      </c>
      <c r="I37" s="205"/>
      <c r="J37" s="208">
        <v>0</v>
      </c>
      <c r="L37" s="150"/>
    </row>
    <row r="38" spans="1:15" ht="16.5" customHeight="1" x14ac:dyDescent="0.2">
      <c r="A38" s="915" t="s">
        <v>502</v>
      </c>
      <c r="B38" s="916"/>
      <c r="C38" s="916"/>
      <c r="D38" s="916"/>
      <c r="E38" s="916"/>
      <c r="F38" s="894">
        <v>0</v>
      </c>
      <c r="G38" s="895"/>
      <c r="H38" s="203" t="str">
        <f t="shared" si="1"/>
        <v/>
      </c>
      <c r="I38" s="205"/>
      <c r="J38" s="208">
        <v>0</v>
      </c>
      <c r="L38" s="150"/>
    </row>
    <row r="39" spans="1:15" ht="16.5" customHeight="1" x14ac:dyDescent="0.2">
      <c r="A39" s="918" t="s">
        <v>503</v>
      </c>
      <c r="B39" s="919"/>
      <c r="C39" s="919"/>
      <c r="D39" s="919"/>
      <c r="E39" s="919"/>
      <c r="F39" s="894">
        <v>0</v>
      </c>
      <c r="G39" s="895"/>
      <c r="H39" s="203" t="str">
        <f t="shared" si="1"/>
        <v/>
      </c>
      <c r="I39" s="205" t="str">
        <f>IF(J39="","",IF(J39+J54&gt;(0.1*I10),"ERR",""))</f>
        <v/>
      </c>
      <c r="J39" s="208">
        <v>0</v>
      </c>
      <c r="L39" s="150"/>
    </row>
    <row r="40" spans="1:15" ht="16.5" customHeight="1" x14ac:dyDescent="0.2">
      <c r="A40" s="955" t="s">
        <v>504</v>
      </c>
      <c r="B40" s="956"/>
      <c r="C40" s="956"/>
      <c r="D40" s="956"/>
      <c r="E40" s="956"/>
      <c r="F40" s="905">
        <v>0</v>
      </c>
      <c r="G40" s="906"/>
      <c r="H40" s="203" t="str">
        <f t="shared" si="1"/>
        <v/>
      </c>
      <c r="I40" s="205"/>
      <c r="J40" s="206">
        <v>0</v>
      </c>
      <c r="L40" s="150"/>
    </row>
    <row r="41" spans="1:15" ht="16.5" customHeight="1" x14ac:dyDescent="0.2">
      <c r="A41" s="970" t="s">
        <v>505</v>
      </c>
      <c r="B41" s="911"/>
      <c r="C41" s="911"/>
      <c r="D41" s="911"/>
      <c r="E41" s="911"/>
      <c r="F41" s="913">
        <f>IF(F42="","",SUM(F42:G43))</f>
        <v>0</v>
      </c>
      <c r="G41" s="914"/>
      <c r="H41" s="203" t="str">
        <f t="shared" si="1"/>
        <v/>
      </c>
      <c r="I41" s="205" t="str">
        <f>IF(J41="","",IF(J41+J56&lt;(0.2*I19),"ERR",""))</f>
        <v/>
      </c>
      <c r="J41" s="207">
        <f>IF(J42="","",SUM(J42:J43))</f>
        <v>0</v>
      </c>
      <c r="O41" s="209"/>
    </row>
    <row r="42" spans="1:15" ht="16.5" customHeight="1" x14ac:dyDescent="0.25">
      <c r="A42" s="949" t="s">
        <v>506</v>
      </c>
      <c r="B42" s="950"/>
      <c r="C42" s="950"/>
      <c r="D42" s="950"/>
      <c r="E42" s="950"/>
      <c r="F42" s="971">
        <v>0</v>
      </c>
      <c r="G42" s="972"/>
      <c r="H42" s="203" t="str">
        <f t="shared" si="1"/>
        <v/>
      </c>
      <c r="I42" s="205"/>
      <c r="J42" s="210">
        <v>0</v>
      </c>
      <c r="O42" s="209"/>
    </row>
    <row r="43" spans="1:15" ht="16.5" customHeight="1" x14ac:dyDescent="0.25">
      <c r="A43" s="953" t="s">
        <v>507</v>
      </c>
      <c r="B43" s="954"/>
      <c r="C43" s="954"/>
      <c r="D43" s="954"/>
      <c r="E43" s="954"/>
      <c r="F43" s="962">
        <v>0</v>
      </c>
      <c r="G43" s="963"/>
      <c r="H43" s="203" t="str">
        <f t="shared" si="1"/>
        <v/>
      </c>
      <c r="I43" s="211"/>
      <c r="J43" s="212">
        <v>0</v>
      </c>
      <c r="O43" s="209"/>
    </row>
    <row r="44" spans="1:15" ht="16.5" customHeight="1" thickBot="1" x14ac:dyDescent="0.25">
      <c r="A44" s="964" t="s">
        <v>508</v>
      </c>
      <c r="B44" s="964"/>
      <c r="C44" s="964"/>
      <c r="D44" s="964"/>
      <c r="E44" s="965"/>
      <c r="F44" s="966">
        <v>0</v>
      </c>
      <c r="G44" s="967"/>
      <c r="H44" s="213" t="str">
        <f t="shared" si="1"/>
        <v/>
      </c>
      <c r="I44" s="211"/>
      <c r="J44" s="214">
        <v>0</v>
      </c>
      <c r="O44" s="209"/>
    </row>
    <row r="45" spans="1:15" ht="16.5" customHeight="1" thickBot="1" x14ac:dyDescent="0.25">
      <c r="A45" s="901" t="s">
        <v>509</v>
      </c>
      <c r="B45" s="902"/>
      <c r="C45" s="902"/>
      <c r="D45" s="902"/>
      <c r="E45" s="903">
        <f>SUM(E33:E36)</f>
        <v>0</v>
      </c>
      <c r="F45" s="968">
        <f>IF(F33="","",(F33+F34+F35+F36+F41+F44))</f>
        <v>0</v>
      </c>
      <c r="G45" s="969" t="str">
        <f>IF(G33="","",(G33+G35+G36+G41))</f>
        <v/>
      </c>
      <c r="H45" s="215"/>
      <c r="I45" s="216" t="str">
        <f>IF(I19="","",IF(J45&lt;=ROUNDDOWN(I19*0.25,0),"",ROUNDDOWN(I19*0.25,0)))</f>
        <v/>
      </c>
      <c r="J45" s="199">
        <f>IF(J33="","",(J33+J34+J35+J36+J41+J44))</f>
        <v>0</v>
      </c>
    </row>
    <row r="46" spans="1:15" ht="4.5" customHeight="1" thickBot="1" x14ac:dyDescent="0.25">
      <c r="A46" s="947"/>
      <c r="B46" s="947"/>
      <c r="C46" s="947"/>
      <c r="D46" s="947"/>
      <c r="E46" s="947"/>
      <c r="F46" s="947"/>
      <c r="G46" s="947"/>
      <c r="H46" s="947"/>
      <c r="I46" s="947"/>
      <c r="J46" s="947"/>
    </row>
    <row r="47" spans="1:15" ht="16.5" customHeight="1" x14ac:dyDescent="0.2">
      <c r="A47" s="933" t="s">
        <v>510</v>
      </c>
      <c r="B47" s="934"/>
      <c r="C47" s="934"/>
      <c r="D47" s="934"/>
      <c r="E47" s="961"/>
      <c r="F47" s="936">
        <v>15000</v>
      </c>
      <c r="G47" s="937"/>
      <c r="H47" s="217" t="str">
        <f t="shared" ref="H47:H59" si="2">IF(F47&gt;J47,"ERR","")</f>
        <v/>
      </c>
      <c r="I47" s="218"/>
      <c r="J47" s="219">
        <v>150000</v>
      </c>
    </row>
    <row r="48" spans="1:15" ht="16.5" customHeight="1" x14ac:dyDescent="0.2">
      <c r="A48" s="938" t="s">
        <v>511</v>
      </c>
      <c r="B48" s="939"/>
      <c r="C48" s="939"/>
      <c r="D48" s="939"/>
      <c r="E48" s="941"/>
      <c r="F48" s="951">
        <v>5000</v>
      </c>
      <c r="G48" s="952"/>
      <c r="H48" s="220" t="str">
        <f t="shared" si="2"/>
        <v/>
      </c>
      <c r="I48" s="204"/>
      <c r="J48" s="221">
        <v>50000</v>
      </c>
    </row>
    <row r="49" spans="1:15" ht="16.5" customHeight="1" x14ac:dyDescent="0.2">
      <c r="A49" s="921" t="s">
        <v>512</v>
      </c>
      <c r="B49" s="922"/>
      <c r="C49" s="922"/>
      <c r="D49" s="922"/>
      <c r="E49" s="922"/>
      <c r="F49" s="951">
        <v>90000</v>
      </c>
      <c r="G49" s="952"/>
      <c r="H49" s="203" t="str">
        <f t="shared" si="2"/>
        <v/>
      </c>
      <c r="I49" s="205"/>
      <c r="J49" s="222">
        <v>900000</v>
      </c>
      <c r="L49" s="150"/>
    </row>
    <row r="50" spans="1:15" ht="16.5" customHeight="1" x14ac:dyDescent="0.2">
      <c r="A50" s="910" t="s">
        <v>513</v>
      </c>
      <c r="B50" s="911"/>
      <c r="C50" s="911"/>
      <c r="D50" s="911"/>
      <c r="E50" s="911"/>
      <c r="F50" s="913">
        <f>IF(F51="","",SUM(F51:G55))</f>
        <v>10000</v>
      </c>
      <c r="G50" s="914"/>
      <c r="H50" s="203" t="str">
        <f t="shared" si="2"/>
        <v/>
      </c>
      <c r="I50" s="205"/>
      <c r="J50" s="223">
        <f>IF(J51="","",SUM(J51:J55))</f>
        <v>100000</v>
      </c>
      <c r="L50" s="150"/>
    </row>
    <row r="51" spans="1:15" ht="16.5" customHeight="1" x14ac:dyDescent="0.2">
      <c r="A51" s="957" t="s">
        <v>514</v>
      </c>
      <c r="B51" s="958"/>
      <c r="C51" s="958"/>
      <c r="D51" s="958"/>
      <c r="E51" s="958"/>
      <c r="F51" s="959">
        <v>10000</v>
      </c>
      <c r="G51" s="960"/>
      <c r="H51" s="203" t="str">
        <f t="shared" si="2"/>
        <v/>
      </c>
      <c r="I51" s="205"/>
      <c r="J51" s="224">
        <v>100000</v>
      </c>
      <c r="L51" s="150"/>
    </row>
    <row r="52" spans="1:15" ht="16.5" customHeight="1" x14ac:dyDescent="0.2">
      <c r="A52" s="915" t="s">
        <v>829</v>
      </c>
      <c r="B52" s="916"/>
      <c r="C52" s="916"/>
      <c r="D52" s="916"/>
      <c r="E52" s="916"/>
      <c r="F52" s="894"/>
      <c r="G52" s="895"/>
      <c r="H52" s="203" t="str">
        <f t="shared" si="2"/>
        <v/>
      </c>
      <c r="I52" s="205"/>
      <c r="J52" s="225"/>
      <c r="L52" s="150"/>
    </row>
    <row r="53" spans="1:15" ht="16.5" customHeight="1" x14ac:dyDescent="0.2">
      <c r="A53" s="915" t="s">
        <v>502</v>
      </c>
      <c r="B53" s="916"/>
      <c r="C53" s="916"/>
      <c r="D53" s="916"/>
      <c r="E53" s="916"/>
      <c r="F53" s="894"/>
      <c r="G53" s="895"/>
      <c r="H53" s="203" t="str">
        <f t="shared" si="2"/>
        <v/>
      </c>
      <c r="I53" s="205"/>
      <c r="J53" s="225"/>
      <c r="L53" s="150"/>
    </row>
    <row r="54" spans="1:15" ht="16.5" customHeight="1" x14ac:dyDescent="0.2">
      <c r="A54" s="918" t="s">
        <v>503</v>
      </c>
      <c r="B54" s="919"/>
      <c r="C54" s="919"/>
      <c r="D54" s="919"/>
      <c r="E54" s="919"/>
      <c r="F54" s="894"/>
      <c r="G54" s="895"/>
      <c r="H54" s="203" t="str">
        <f t="shared" si="2"/>
        <v/>
      </c>
      <c r="I54" s="205" t="str">
        <f>IF(J54="","",IF(J39+J54&gt;(0.1*I10),"ERR",""))</f>
        <v/>
      </c>
      <c r="J54" s="208"/>
      <c r="L54" s="150"/>
    </row>
    <row r="55" spans="1:15" ht="16.5" customHeight="1" x14ac:dyDescent="0.2">
      <c r="A55" s="955" t="s">
        <v>504</v>
      </c>
      <c r="B55" s="956"/>
      <c r="C55" s="956"/>
      <c r="D55" s="956"/>
      <c r="E55" s="956"/>
      <c r="F55" s="951"/>
      <c r="G55" s="952"/>
      <c r="H55" s="203" t="str">
        <f t="shared" si="2"/>
        <v/>
      </c>
      <c r="I55" s="205"/>
      <c r="J55" s="222"/>
      <c r="L55" s="150"/>
    </row>
    <row r="56" spans="1:15" ht="16.5" customHeight="1" x14ac:dyDescent="0.2">
      <c r="A56" s="910" t="s">
        <v>515</v>
      </c>
      <c r="B56" s="911"/>
      <c r="C56" s="911"/>
      <c r="D56" s="911"/>
      <c r="E56" s="911"/>
      <c r="F56" s="913">
        <f>IF(F57="","",SUM(F57:G58))</f>
        <v>30000</v>
      </c>
      <c r="G56" s="914"/>
      <c r="H56" s="203" t="str">
        <f t="shared" si="2"/>
        <v/>
      </c>
      <c r="I56" s="205" t="str">
        <f>IF(J56="","",IF(J41+J56&lt;(0.2*I19),"ERR",""))</f>
        <v/>
      </c>
      <c r="J56" s="223">
        <f>IF(J57="","",SUM(J57:J58))</f>
        <v>300000</v>
      </c>
      <c r="O56" s="209"/>
    </row>
    <row r="57" spans="1:15" ht="16.5" customHeight="1" x14ac:dyDescent="0.25">
      <c r="A57" s="949" t="s">
        <v>506</v>
      </c>
      <c r="B57" s="950"/>
      <c r="C57" s="950"/>
      <c r="D57" s="950"/>
      <c r="E57" s="950"/>
      <c r="F57" s="951">
        <v>0</v>
      </c>
      <c r="G57" s="952"/>
      <c r="H57" s="203" t="str">
        <f t="shared" si="2"/>
        <v/>
      </c>
      <c r="I57" s="205"/>
      <c r="J57" s="212">
        <v>0</v>
      </c>
      <c r="O57" s="209"/>
    </row>
    <row r="58" spans="1:15" ht="16.5" customHeight="1" x14ac:dyDescent="0.25">
      <c r="A58" s="953" t="s">
        <v>507</v>
      </c>
      <c r="B58" s="954"/>
      <c r="C58" s="954"/>
      <c r="D58" s="954"/>
      <c r="E58" s="954"/>
      <c r="F58" s="951">
        <v>30000</v>
      </c>
      <c r="G58" s="952"/>
      <c r="H58" s="203" t="str">
        <f t="shared" si="2"/>
        <v/>
      </c>
      <c r="I58" s="211"/>
      <c r="J58" s="212">
        <v>300000</v>
      </c>
      <c r="O58" s="209"/>
    </row>
    <row r="59" spans="1:15" ht="16.5" customHeight="1" thickBot="1" x14ac:dyDescent="0.25">
      <c r="A59" s="938" t="s">
        <v>516</v>
      </c>
      <c r="B59" s="939"/>
      <c r="C59" s="939"/>
      <c r="D59" s="939"/>
      <c r="E59" s="941"/>
      <c r="F59" s="942"/>
      <c r="G59" s="943"/>
      <c r="H59" s="213" t="str">
        <f t="shared" si="2"/>
        <v/>
      </c>
      <c r="I59" s="226"/>
      <c r="J59" s="227"/>
      <c r="O59" s="209"/>
    </row>
    <row r="60" spans="1:15" ht="16.5" customHeight="1" thickBot="1" x14ac:dyDescent="0.25">
      <c r="A60" s="927" t="s">
        <v>517</v>
      </c>
      <c r="B60" s="928"/>
      <c r="C60" s="928"/>
      <c r="D60" s="928"/>
      <c r="E60" s="944">
        <f>SUM(E47:E50)</f>
        <v>0</v>
      </c>
      <c r="F60" s="945">
        <f>IF(F50="","",SUM(F47+F48+F49+F50+F56+F59))</f>
        <v>150000</v>
      </c>
      <c r="G60" s="946">
        <f>SUM(G47:G50)</f>
        <v>0</v>
      </c>
      <c r="H60" s="228" t="str">
        <f>IF(J45="","",IF(J45+J60&lt;&gt;I19,"ERR",""))</f>
        <v/>
      </c>
      <c r="I60" s="229" t="str">
        <f>IF(I19="","",IF(J60&gt;=ROUNDUP(I19*0.75,0),"",ROUNDUP(I19*0.75,0)))</f>
        <v/>
      </c>
      <c r="J60" s="230">
        <f>IF(J47="","",SUM(J47+J48+J49+J50+J56+J59))</f>
        <v>1500000</v>
      </c>
      <c r="O60" s="209"/>
    </row>
    <row r="61" spans="1:15" ht="4.5" customHeight="1" thickBot="1" x14ac:dyDescent="0.25">
      <c r="A61" s="947"/>
      <c r="B61" s="947"/>
      <c r="C61" s="947"/>
      <c r="D61" s="947"/>
      <c r="E61" s="947"/>
      <c r="F61" s="947"/>
      <c r="G61" s="947"/>
      <c r="H61" s="948"/>
      <c r="I61" s="948"/>
      <c r="J61" s="948"/>
    </row>
    <row r="62" spans="1:15" ht="16.5" customHeight="1" x14ac:dyDescent="0.2">
      <c r="A62" s="933" t="s">
        <v>518</v>
      </c>
      <c r="B62" s="934"/>
      <c r="C62" s="934"/>
      <c r="D62" s="934"/>
      <c r="E62" s="935"/>
      <c r="F62" s="936">
        <v>15000</v>
      </c>
      <c r="G62" s="937"/>
      <c r="H62" s="231" t="str">
        <f t="shared" ref="H62:H77" si="3">IF(F62&gt;J62,"ERR","")</f>
        <v/>
      </c>
      <c r="I62" s="232"/>
      <c r="J62" s="233">
        <v>150000</v>
      </c>
      <c r="O62" s="234"/>
    </row>
    <row r="63" spans="1:15" ht="16.5" customHeight="1" x14ac:dyDescent="0.2">
      <c r="A63" s="938" t="s">
        <v>519</v>
      </c>
      <c r="B63" s="939"/>
      <c r="C63" s="939"/>
      <c r="D63" s="939"/>
      <c r="E63" s="940"/>
      <c r="F63" s="905">
        <v>5000</v>
      </c>
      <c r="G63" s="906"/>
      <c r="H63" s="235" t="str">
        <f t="shared" si="3"/>
        <v/>
      </c>
      <c r="I63" s="236"/>
      <c r="J63" s="237">
        <v>50000</v>
      </c>
      <c r="O63" s="234"/>
    </row>
    <row r="64" spans="1:15" ht="16.5" customHeight="1" x14ac:dyDescent="0.2">
      <c r="A64" s="921" t="s">
        <v>520</v>
      </c>
      <c r="B64" s="922"/>
      <c r="C64" s="922"/>
      <c r="D64" s="922"/>
      <c r="E64" s="923"/>
      <c r="F64" s="905">
        <v>60000</v>
      </c>
      <c r="G64" s="906"/>
      <c r="H64" s="235" t="str">
        <f t="shared" si="3"/>
        <v/>
      </c>
      <c r="I64" s="238"/>
      <c r="J64" s="239">
        <v>600000</v>
      </c>
      <c r="O64" s="234"/>
    </row>
    <row r="65" spans="1:15" ht="16.5" customHeight="1" x14ac:dyDescent="0.2">
      <c r="A65" s="910" t="s">
        <v>521</v>
      </c>
      <c r="B65" s="911"/>
      <c r="C65" s="911"/>
      <c r="D65" s="911"/>
      <c r="E65" s="912"/>
      <c r="F65" s="913">
        <f>IF(F66="","",SUM(F66:G70))</f>
        <v>60000</v>
      </c>
      <c r="G65" s="914"/>
      <c r="H65" s="235" t="str">
        <f t="shared" si="3"/>
        <v/>
      </c>
      <c r="I65" s="238"/>
      <c r="J65" s="223">
        <f>IF(J66="","",SUM(J66:J70))</f>
        <v>600000</v>
      </c>
      <c r="O65" s="234"/>
    </row>
    <row r="66" spans="1:15" ht="16.5" customHeight="1" x14ac:dyDescent="0.2">
      <c r="A66" s="924" t="s">
        <v>514</v>
      </c>
      <c r="B66" s="925"/>
      <c r="C66" s="925"/>
      <c r="D66" s="925"/>
      <c r="E66" s="926"/>
      <c r="F66" s="894">
        <v>50000</v>
      </c>
      <c r="G66" s="895"/>
      <c r="H66" s="235" t="str">
        <f t="shared" si="3"/>
        <v/>
      </c>
      <c r="I66" s="238"/>
      <c r="J66" s="240">
        <v>500000</v>
      </c>
      <c r="O66" s="234"/>
    </row>
    <row r="67" spans="1:15" ht="16.5" customHeight="1" x14ac:dyDescent="0.2">
      <c r="A67" s="915" t="s">
        <v>829</v>
      </c>
      <c r="B67" s="916"/>
      <c r="C67" s="916"/>
      <c r="D67" s="916"/>
      <c r="E67" s="917"/>
      <c r="F67" s="894"/>
      <c r="G67" s="895"/>
      <c r="H67" s="235" t="str">
        <f t="shared" si="3"/>
        <v/>
      </c>
      <c r="I67" s="238"/>
      <c r="J67" s="240"/>
      <c r="O67" s="234"/>
    </row>
    <row r="68" spans="1:15" ht="16.5" customHeight="1" x14ac:dyDescent="0.2">
      <c r="A68" s="918" t="s">
        <v>502</v>
      </c>
      <c r="B68" s="919"/>
      <c r="C68" s="919"/>
      <c r="D68" s="919"/>
      <c r="E68" s="920"/>
      <c r="F68" s="894"/>
      <c r="G68" s="895"/>
      <c r="H68" s="235" t="str">
        <f t="shared" si="3"/>
        <v/>
      </c>
      <c r="I68" s="236"/>
      <c r="J68" s="241"/>
      <c r="O68" s="234"/>
    </row>
    <row r="69" spans="1:15" ht="16.5" customHeight="1" x14ac:dyDescent="0.2">
      <c r="A69" s="918" t="s">
        <v>503</v>
      </c>
      <c r="B69" s="919"/>
      <c r="C69" s="919"/>
      <c r="D69" s="919"/>
      <c r="E69" s="920"/>
      <c r="F69" s="894"/>
      <c r="G69" s="895"/>
      <c r="H69" s="235" t="str">
        <f t="shared" si="3"/>
        <v/>
      </c>
      <c r="I69" s="242" t="str">
        <f>IF(J69="","",IF((J69+J87)&gt;(0.1*(F10+H10)),"ERR",""))</f>
        <v/>
      </c>
      <c r="J69" s="241"/>
      <c r="O69" s="234"/>
    </row>
    <row r="70" spans="1:15" ht="16.5" customHeight="1" x14ac:dyDescent="0.2">
      <c r="A70" s="907" t="s">
        <v>504</v>
      </c>
      <c r="B70" s="908"/>
      <c r="C70" s="908"/>
      <c r="D70" s="908"/>
      <c r="E70" s="909"/>
      <c r="F70" s="894">
        <v>10000</v>
      </c>
      <c r="G70" s="895"/>
      <c r="H70" s="235" t="str">
        <f t="shared" si="3"/>
        <v/>
      </c>
      <c r="I70" s="242"/>
      <c r="J70" s="240">
        <v>100000</v>
      </c>
      <c r="O70" s="234"/>
    </row>
    <row r="71" spans="1:15" ht="16.5" customHeight="1" x14ac:dyDescent="0.2">
      <c r="A71" s="910" t="s">
        <v>522</v>
      </c>
      <c r="B71" s="911"/>
      <c r="C71" s="911"/>
      <c r="D71" s="911"/>
      <c r="E71" s="912"/>
      <c r="F71" s="913">
        <f>IF(F72="","",SUM(F72:G76))</f>
        <v>5000</v>
      </c>
      <c r="G71" s="914"/>
      <c r="H71" s="235" t="str">
        <f t="shared" si="3"/>
        <v/>
      </c>
      <c r="I71" s="242"/>
      <c r="J71" s="223">
        <f>IF(J72="","",SUM(J72:J76))</f>
        <v>50000</v>
      </c>
      <c r="O71" s="234"/>
    </row>
    <row r="72" spans="1:15" ht="16.5" customHeight="1" x14ac:dyDescent="0.25">
      <c r="A72" s="891" t="s">
        <v>507</v>
      </c>
      <c r="B72" s="892"/>
      <c r="C72" s="892"/>
      <c r="D72" s="892"/>
      <c r="E72" s="893"/>
      <c r="F72" s="894">
        <v>5000</v>
      </c>
      <c r="G72" s="895"/>
      <c r="H72" s="235" t="str">
        <f t="shared" si="3"/>
        <v/>
      </c>
      <c r="I72" s="238"/>
      <c r="J72" s="240">
        <v>50000</v>
      </c>
      <c r="O72" s="234"/>
    </row>
    <row r="73" spans="1:15" ht="16.5" customHeight="1" x14ac:dyDescent="0.25">
      <c r="A73" s="891" t="s">
        <v>523</v>
      </c>
      <c r="B73" s="892"/>
      <c r="C73" s="892"/>
      <c r="D73" s="892"/>
      <c r="E73" s="893"/>
      <c r="F73" s="894"/>
      <c r="G73" s="895"/>
      <c r="H73" s="235" t="str">
        <f t="shared" si="3"/>
        <v/>
      </c>
      <c r="I73" s="238"/>
      <c r="J73" s="240"/>
      <c r="L73" s="150"/>
      <c r="O73" s="234"/>
    </row>
    <row r="74" spans="1:15" ht="16.5" customHeight="1" x14ac:dyDescent="0.25">
      <c r="A74" s="891" t="s">
        <v>506</v>
      </c>
      <c r="B74" s="892"/>
      <c r="C74" s="892"/>
      <c r="D74" s="892"/>
      <c r="E74" s="893"/>
      <c r="F74" s="905"/>
      <c r="G74" s="906"/>
      <c r="H74" s="235" t="str">
        <f t="shared" si="3"/>
        <v/>
      </c>
      <c r="I74" s="243"/>
      <c r="J74" s="240"/>
      <c r="O74" s="234"/>
    </row>
    <row r="75" spans="1:15" ht="16.5" customHeight="1" x14ac:dyDescent="0.25">
      <c r="A75" s="891" t="s">
        <v>524</v>
      </c>
      <c r="B75" s="892"/>
      <c r="C75" s="892"/>
      <c r="D75" s="892"/>
      <c r="E75" s="893"/>
      <c r="F75" s="905"/>
      <c r="G75" s="906"/>
      <c r="H75" s="235" t="str">
        <f t="shared" si="3"/>
        <v/>
      </c>
      <c r="I75" s="242" t="str">
        <f>IF(J75="","",IF((J75+J93)&gt;(0.1*(F10+H10)),"ERR",""))</f>
        <v/>
      </c>
      <c r="J75" s="240"/>
      <c r="O75" s="234"/>
    </row>
    <row r="76" spans="1:15" ht="16.5" customHeight="1" x14ac:dyDescent="0.25">
      <c r="A76" s="891" t="s">
        <v>525</v>
      </c>
      <c r="B76" s="892"/>
      <c r="C76" s="892"/>
      <c r="D76" s="892"/>
      <c r="E76" s="893"/>
      <c r="F76" s="905"/>
      <c r="G76" s="906"/>
      <c r="H76" s="235" t="str">
        <f t="shared" si="3"/>
        <v/>
      </c>
      <c r="I76" s="242" t="str">
        <f>IF(J76="","",IF((J76+J94)&gt;(0.2*(F10+H10)),"ERR",""))</f>
        <v/>
      </c>
      <c r="J76" s="240"/>
      <c r="O76" s="234"/>
    </row>
    <row r="77" spans="1:15" ht="16.5" customHeight="1" thickBot="1" x14ac:dyDescent="0.25">
      <c r="A77" s="938" t="s">
        <v>526</v>
      </c>
      <c r="B77" s="939"/>
      <c r="C77" s="939"/>
      <c r="D77" s="939"/>
      <c r="E77" s="940"/>
      <c r="F77" s="905">
        <v>5000</v>
      </c>
      <c r="G77" s="906"/>
      <c r="H77" s="244" t="str">
        <f t="shared" si="3"/>
        <v/>
      </c>
      <c r="I77" s="242"/>
      <c r="J77" s="240">
        <v>50000</v>
      </c>
      <c r="O77" s="234"/>
    </row>
    <row r="78" spans="1:15" ht="16.5" customHeight="1" thickBot="1" x14ac:dyDescent="0.25">
      <c r="A78" s="927" t="s">
        <v>527</v>
      </c>
      <c r="B78" s="928"/>
      <c r="C78" s="928"/>
      <c r="D78" s="928"/>
      <c r="E78" s="929">
        <f>SUM(E62:E65)</f>
        <v>0</v>
      </c>
      <c r="F78" s="930">
        <f>IF(F62="","",SUM(F62+F63+F64+F65+F71+F77))</f>
        <v>150000</v>
      </c>
      <c r="G78" s="931">
        <f>SUM(G62:G65)</f>
        <v>0</v>
      </c>
      <c r="H78" s="245"/>
      <c r="I78" s="246" t="str">
        <f>IF(J78="","",IF(J78&lt;&gt;F19,"ERR",""))</f>
        <v/>
      </c>
      <c r="J78" s="247">
        <f>IF(J62="","",SUM(J62+J63+J64+J65+J71+J77))</f>
        <v>1500000</v>
      </c>
    </row>
    <row r="79" spans="1:15" ht="4.5" customHeight="1" thickBot="1" x14ac:dyDescent="0.25">
      <c r="A79" s="883"/>
      <c r="B79" s="883"/>
      <c r="C79" s="883"/>
      <c r="D79" s="883"/>
      <c r="E79" s="883"/>
      <c r="F79" s="883"/>
      <c r="G79" s="883"/>
      <c r="H79" s="883"/>
      <c r="I79" s="932"/>
      <c r="J79" s="932"/>
    </row>
    <row r="80" spans="1:15" ht="16.5" customHeight="1" x14ac:dyDescent="0.2">
      <c r="A80" s="933" t="s">
        <v>528</v>
      </c>
      <c r="B80" s="934"/>
      <c r="C80" s="934"/>
      <c r="D80" s="934"/>
      <c r="E80" s="935"/>
      <c r="F80" s="936">
        <v>15000</v>
      </c>
      <c r="G80" s="937"/>
      <c r="H80" s="248" t="str">
        <f t="shared" ref="H80:H95" si="4">IF(F80&gt;J80,"ERR","")</f>
        <v/>
      </c>
      <c r="I80" s="232"/>
      <c r="J80" s="233">
        <v>150000</v>
      </c>
    </row>
    <row r="81" spans="1:12" ht="16.5" customHeight="1" x14ac:dyDescent="0.2">
      <c r="A81" s="938" t="s">
        <v>529</v>
      </c>
      <c r="B81" s="939"/>
      <c r="C81" s="939"/>
      <c r="D81" s="939"/>
      <c r="E81" s="940"/>
      <c r="F81" s="894">
        <v>5000</v>
      </c>
      <c r="G81" s="895"/>
      <c r="H81" s="249"/>
      <c r="I81" s="236"/>
      <c r="J81" s="237">
        <v>50000</v>
      </c>
    </row>
    <row r="82" spans="1:12" ht="16.5" customHeight="1" x14ac:dyDescent="0.2">
      <c r="A82" s="921" t="s">
        <v>530</v>
      </c>
      <c r="B82" s="922"/>
      <c r="C82" s="922"/>
      <c r="D82" s="922"/>
      <c r="E82" s="923"/>
      <c r="F82" s="905">
        <v>60000</v>
      </c>
      <c r="G82" s="906"/>
      <c r="H82" s="250" t="str">
        <f t="shared" si="4"/>
        <v/>
      </c>
      <c r="I82" s="238"/>
      <c r="J82" s="239">
        <v>600000</v>
      </c>
    </row>
    <row r="83" spans="1:12" ht="16.5" customHeight="1" x14ac:dyDescent="0.2">
      <c r="A83" s="910" t="s">
        <v>531</v>
      </c>
      <c r="B83" s="911"/>
      <c r="C83" s="911"/>
      <c r="D83" s="911"/>
      <c r="E83" s="912"/>
      <c r="F83" s="913">
        <f>IF(F84="","",SUM(F84:G88))</f>
        <v>60000</v>
      </c>
      <c r="G83" s="914"/>
      <c r="H83" s="250" t="str">
        <f t="shared" si="4"/>
        <v/>
      </c>
      <c r="I83" s="238"/>
      <c r="J83" s="223">
        <f>IF(J84="","",SUM(J84:J88))</f>
        <v>600000</v>
      </c>
    </row>
    <row r="84" spans="1:12" ht="16.5" customHeight="1" x14ac:dyDescent="0.2">
      <c r="A84" s="924" t="s">
        <v>514</v>
      </c>
      <c r="B84" s="925"/>
      <c r="C84" s="925"/>
      <c r="D84" s="925"/>
      <c r="E84" s="926"/>
      <c r="F84" s="894">
        <v>50000</v>
      </c>
      <c r="G84" s="895"/>
      <c r="H84" s="250" t="str">
        <f t="shared" si="4"/>
        <v/>
      </c>
      <c r="I84" s="238"/>
      <c r="J84" s="240">
        <v>500000</v>
      </c>
    </row>
    <row r="85" spans="1:12" ht="16.5" customHeight="1" x14ac:dyDescent="0.2">
      <c r="A85" s="915" t="s">
        <v>829</v>
      </c>
      <c r="B85" s="916"/>
      <c r="C85" s="916"/>
      <c r="D85" s="916"/>
      <c r="E85" s="917"/>
      <c r="F85" s="894"/>
      <c r="G85" s="895"/>
      <c r="H85" s="250" t="str">
        <f t="shared" si="4"/>
        <v/>
      </c>
      <c r="I85" s="238"/>
      <c r="J85" s="240"/>
    </row>
    <row r="86" spans="1:12" ht="16.5" customHeight="1" x14ac:dyDescent="0.2">
      <c r="A86" s="918" t="s">
        <v>502</v>
      </c>
      <c r="B86" s="919"/>
      <c r="C86" s="919"/>
      <c r="D86" s="919"/>
      <c r="E86" s="920"/>
      <c r="F86" s="894"/>
      <c r="G86" s="895"/>
      <c r="H86" s="250" t="str">
        <f t="shared" si="4"/>
        <v/>
      </c>
      <c r="I86" s="236"/>
      <c r="J86" s="241"/>
    </row>
    <row r="87" spans="1:12" ht="16.5" customHeight="1" x14ac:dyDescent="0.2">
      <c r="A87" s="918" t="s">
        <v>503</v>
      </c>
      <c r="B87" s="919"/>
      <c r="C87" s="919"/>
      <c r="D87" s="919"/>
      <c r="E87" s="920"/>
      <c r="F87" s="894"/>
      <c r="G87" s="895"/>
      <c r="H87" s="250" t="str">
        <f t="shared" si="4"/>
        <v/>
      </c>
      <c r="I87" s="242" t="str">
        <f>IF(J87="","",IF((J69+J87)&gt;(0.1*(F10+H10)),"ERR",""))</f>
        <v/>
      </c>
      <c r="J87" s="241"/>
    </row>
    <row r="88" spans="1:12" ht="16.5" customHeight="1" x14ac:dyDescent="0.2">
      <c r="A88" s="907" t="s">
        <v>504</v>
      </c>
      <c r="B88" s="908"/>
      <c r="C88" s="908"/>
      <c r="D88" s="908"/>
      <c r="E88" s="909"/>
      <c r="F88" s="894">
        <v>10000</v>
      </c>
      <c r="G88" s="895"/>
      <c r="H88" s="250" t="str">
        <f t="shared" si="4"/>
        <v/>
      </c>
      <c r="I88" s="242"/>
      <c r="J88" s="240">
        <v>100000</v>
      </c>
    </row>
    <row r="89" spans="1:12" ht="16.5" customHeight="1" x14ac:dyDescent="0.2">
      <c r="A89" s="910" t="s">
        <v>532</v>
      </c>
      <c r="B89" s="911"/>
      <c r="C89" s="911"/>
      <c r="D89" s="911"/>
      <c r="E89" s="912"/>
      <c r="F89" s="913">
        <f>IF(F90="","",SUM(F90:F94))</f>
        <v>10000</v>
      </c>
      <c r="G89" s="914"/>
      <c r="H89" s="250" t="str">
        <f t="shared" si="4"/>
        <v/>
      </c>
      <c r="I89" s="242"/>
      <c r="J89" s="223">
        <f>IF(J90="","",SUM(J90:J94))</f>
        <v>100000</v>
      </c>
    </row>
    <row r="90" spans="1:12" ht="16.5" customHeight="1" x14ac:dyDescent="0.25">
      <c r="A90" s="891" t="s">
        <v>507</v>
      </c>
      <c r="B90" s="892"/>
      <c r="C90" s="892"/>
      <c r="D90" s="892"/>
      <c r="E90" s="893"/>
      <c r="F90" s="894">
        <v>5000</v>
      </c>
      <c r="G90" s="895"/>
      <c r="H90" s="250" t="str">
        <f t="shared" si="4"/>
        <v/>
      </c>
      <c r="I90" s="238"/>
      <c r="J90" s="240">
        <v>50000</v>
      </c>
    </row>
    <row r="91" spans="1:12" ht="16.5" customHeight="1" x14ac:dyDescent="0.25">
      <c r="A91" s="891" t="s">
        <v>523</v>
      </c>
      <c r="B91" s="892"/>
      <c r="C91" s="892"/>
      <c r="D91" s="892"/>
      <c r="E91" s="893"/>
      <c r="F91" s="894"/>
      <c r="G91" s="895"/>
      <c r="H91" s="250" t="str">
        <f t="shared" si="4"/>
        <v/>
      </c>
      <c r="I91" s="238"/>
      <c r="J91" s="240"/>
      <c r="L91" s="150"/>
    </row>
    <row r="92" spans="1:12" ht="16.5" customHeight="1" x14ac:dyDescent="0.25">
      <c r="A92" s="891" t="s">
        <v>506</v>
      </c>
      <c r="B92" s="892"/>
      <c r="C92" s="892"/>
      <c r="D92" s="892"/>
      <c r="E92" s="893"/>
      <c r="F92" s="905"/>
      <c r="G92" s="906"/>
      <c r="H92" s="250" t="str">
        <f t="shared" si="4"/>
        <v/>
      </c>
      <c r="I92" s="243"/>
      <c r="J92" s="240"/>
      <c r="L92" s="150"/>
    </row>
    <row r="93" spans="1:12" ht="16.5" customHeight="1" x14ac:dyDescent="0.25">
      <c r="A93" s="891" t="s">
        <v>524</v>
      </c>
      <c r="B93" s="892"/>
      <c r="C93" s="892"/>
      <c r="D93" s="892"/>
      <c r="E93" s="893"/>
      <c r="F93" s="905"/>
      <c r="G93" s="906"/>
      <c r="H93" s="250" t="str">
        <f t="shared" si="4"/>
        <v/>
      </c>
      <c r="I93" s="242" t="str">
        <f>IF(J93="","",IF((J75+J93)&gt;(0.1*(F10+H10)),"ERR",""))</f>
        <v/>
      </c>
      <c r="J93" s="240"/>
      <c r="L93" s="251"/>
    </row>
    <row r="94" spans="1:12" ht="16.5" customHeight="1" x14ac:dyDescent="0.25">
      <c r="A94" s="891" t="s">
        <v>525</v>
      </c>
      <c r="B94" s="892"/>
      <c r="C94" s="892"/>
      <c r="D94" s="892"/>
      <c r="E94" s="893"/>
      <c r="F94" s="894">
        <v>5000</v>
      </c>
      <c r="G94" s="895"/>
      <c r="H94" s="252"/>
      <c r="I94" s="242" t="str">
        <f>IF(J94="","",IF((J76+J94)&gt;(0.2*(F10+H10)),"ERR",""))</f>
        <v/>
      </c>
      <c r="J94" s="240">
        <v>50000</v>
      </c>
      <c r="L94" s="251"/>
    </row>
    <row r="95" spans="1:12" ht="16.5" customHeight="1" thickBot="1" x14ac:dyDescent="0.25">
      <c r="A95" s="896" t="s">
        <v>533</v>
      </c>
      <c r="B95" s="897"/>
      <c r="C95" s="897"/>
      <c r="D95" s="897"/>
      <c r="E95" s="898"/>
      <c r="F95" s="899"/>
      <c r="G95" s="900"/>
      <c r="H95" s="253" t="str">
        <f t="shared" si="4"/>
        <v/>
      </c>
      <c r="I95" s="242"/>
      <c r="J95" s="240"/>
    </row>
    <row r="96" spans="1:12" ht="16.5" customHeight="1" thickBot="1" x14ac:dyDescent="0.25">
      <c r="A96" s="901" t="s">
        <v>534</v>
      </c>
      <c r="B96" s="902"/>
      <c r="C96" s="902"/>
      <c r="D96" s="902"/>
      <c r="E96" s="903">
        <f>SUM(E80:E83)</f>
        <v>0</v>
      </c>
      <c r="F96" s="904">
        <f>IF(F80="","",SUM(F80+F81+F82+F83+F89+F95))</f>
        <v>150000</v>
      </c>
      <c r="G96" s="904">
        <f>SUM(G80:G83)</f>
        <v>0</v>
      </c>
      <c r="H96" s="254"/>
      <c r="I96" s="246" t="str">
        <f>IF(J96="","",IF(J96&lt;&gt;H19,"ERR",""))</f>
        <v/>
      </c>
      <c r="J96" s="247">
        <f>IF(J80="","",SUM(J80+J81+J82+J83+J89+J95))</f>
        <v>1500000</v>
      </c>
    </row>
    <row r="97" spans="1:13" ht="4.5" customHeight="1" thickBot="1" x14ac:dyDescent="0.25">
      <c r="A97" s="883"/>
      <c r="B97" s="883"/>
      <c r="C97" s="883"/>
      <c r="D97" s="883"/>
      <c r="E97" s="883"/>
      <c r="F97" s="883"/>
      <c r="G97" s="883"/>
      <c r="H97" s="883"/>
      <c r="I97" s="883"/>
      <c r="J97" s="883"/>
    </row>
    <row r="98" spans="1:13" ht="15.75" thickBot="1" x14ac:dyDescent="0.25">
      <c r="A98" s="884" t="s">
        <v>535</v>
      </c>
      <c r="B98" s="885"/>
      <c r="C98" s="885"/>
      <c r="D98" s="885"/>
      <c r="E98" s="886" t="e">
        <f>SUM(#REF!,E78,E60,E45,E31)</f>
        <v>#REF!</v>
      </c>
      <c r="F98" s="887">
        <f>IF(AND(F31="",F45="",F60="",F78="",F96=""),"",IF(OR(F31="",F45="",F60="",F78=""="",F99=""),SUM(F31+F45+F60+F78+F96),""))</f>
        <v>500000</v>
      </c>
      <c r="G98" s="888" t="e">
        <f>SUM(#REF!,G78,G60,G45,G31)</f>
        <v>#REF!</v>
      </c>
      <c r="H98" s="255"/>
      <c r="I98" s="256" t="str">
        <f>IF(J98="","",IF(J98&lt;&gt;J21,"ERR",""))</f>
        <v/>
      </c>
      <c r="J98" s="199">
        <f>IF(J31="","",SUM(J31+J45+J60+J78+J96))</f>
        <v>5000000</v>
      </c>
      <c r="K98" s="889"/>
      <c r="L98" s="890"/>
      <c r="M98" s="890"/>
    </row>
    <row r="102" spans="1:13" x14ac:dyDescent="0.2">
      <c r="F102" s="257"/>
      <c r="G102" s="258"/>
      <c r="H102" s="258"/>
    </row>
    <row r="119" ht="9.75" customHeight="1" x14ac:dyDescent="0.2"/>
  </sheetData>
  <sheetProtection password="DBAD" sheet="1" objects="1" scenarios="1"/>
  <mergeCells count="178">
    <mergeCell ref="A1:J1"/>
    <mergeCell ref="A2:J2"/>
    <mergeCell ref="G3:H3"/>
    <mergeCell ref="B4:F4"/>
    <mergeCell ref="G4:H4"/>
    <mergeCell ref="B5:F5"/>
    <mergeCell ref="G5:H5"/>
    <mergeCell ref="A11:E11"/>
    <mergeCell ref="F11:G11"/>
    <mergeCell ref="A12:E12"/>
    <mergeCell ref="F12:G12"/>
    <mergeCell ref="A13:E13"/>
    <mergeCell ref="F13:G13"/>
    <mergeCell ref="A6:J6"/>
    <mergeCell ref="A7:J7"/>
    <mergeCell ref="A8:E9"/>
    <mergeCell ref="F8:G8"/>
    <mergeCell ref="F9:G9"/>
    <mergeCell ref="A10:E10"/>
    <mergeCell ref="F10:G10"/>
    <mergeCell ref="A17:E17"/>
    <mergeCell ref="F17:G17"/>
    <mergeCell ref="A18:E18"/>
    <mergeCell ref="F18:G18"/>
    <mergeCell ref="A19:E19"/>
    <mergeCell ref="F19:G19"/>
    <mergeCell ref="A14:E14"/>
    <mergeCell ref="F14:G14"/>
    <mergeCell ref="A15:E15"/>
    <mergeCell ref="F15:G15"/>
    <mergeCell ref="A16:E16"/>
    <mergeCell ref="F16:G16"/>
    <mergeCell ref="A27:E27"/>
    <mergeCell ref="F27:G27"/>
    <mergeCell ref="A28:E28"/>
    <mergeCell ref="F28:G28"/>
    <mergeCell ref="A29:E29"/>
    <mergeCell ref="F29:G29"/>
    <mergeCell ref="A21:E21"/>
    <mergeCell ref="F21:H21"/>
    <mergeCell ref="A24:J24"/>
    <mergeCell ref="A25:J25"/>
    <mergeCell ref="A26:E26"/>
    <mergeCell ref="F26:G26"/>
    <mergeCell ref="A34:E34"/>
    <mergeCell ref="F34:G34"/>
    <mergeCell ref="A35:E35"/>
    <mergeCell ref="F35:G35"/>
    <mergeCell ref="A36:E36"/>
    <mergeCell ref="F36:G36"/>
    <mergeCell ref="A30:E30"/>
    <mergeCell ref="F30:G30"/>
    <mergeCell ref="A31:E31"/>
    <mergeCell ref="F31:G31"/>
    <mergeCell ref="A32:J32"/>
    <mergeCell ref="A33:E33"/>
    <mergeCell ref="F33:G33"/>
    <mergeCell ref="A40:E40"/>
    <mergeCell ref="F40:G40"/>
    <mergeCell ref="A41:E41"/>
    <mergeCell ref="F41:G41"/>
    <mergeCell ref="A42:E42"/>
    <mergeCell ref="F42:G42"/>
    <mergeCell ref="A37:E37"/>
    <mergeCell ref="F37:G37"/>
    <mergeCell ref="A38:E38"/>
    <mergeCell ref="F38:G38"/>
    <mergeCell ref="A39:E39"/>
    <mergeCell ref="F39:G39"/>
    <mergeCell ref="A46:J46"/>
    <mergeCell ref="A47:E47"/>
    <mergeCell ref="F47:G47"/>
    <mergeCell ref="A48:E48"/>
    <mergeCell ref="F48:G48"/>
    <mergeCell ref="A49:E49"/>
    <mergeCell ref="F49:G49"/>
    <mergeCell ref="A43:E43"/>
    <mergeCell ref="F43:G43"/>
    <mergeCell ref="A44:E44"/>
    <mergeCell ref="F44:G44"/>
    <mergeCell ref="A45:E45"/>
    <mergeCell ref="F45:G45"/>
    <mergeCell ref="A53:E53"/>
    <mergeCell ref="F53:G53"/>
    <mergeCell ref="A54:E54"/>
    <mergeCell ref="F54:G54"/>
    <mergeCell ref="A55:E55"/>
    <mergeCell ref="F55:G55"/>
    <mergeCell ref="A50:E50"/>
    <mergeCell ref="F50:G50"/>
    <mergeCell ref="A51:E51"/>
    <mergeCell ref="F51:G51"/>
    <mergeCell ref="A52:E52"/>
    <mergeCell ref="F52:G52"/>
    <mergeCell ref="A59:E59"/>
    <mergeCell ref="F59:G59"/>
    <mergeCell ref="A60:E60"/>
    <mergeCell ref="F60:G60"/>
    <mergeCell ref="A61:J61"/>
    <mergeCell ref="A62:E62"/>
    <mergeCell ref="F62:G62"/>
    <mergeCell ref="A56:E56"/>
    <mergeCell ref="F56:G56"/>
    <mergeCell ref="A57:E57"/>
    <mergeCell ref="F57:G57"/>
    <mergeCell ref="A58:E58"/>
    <mergeCell ref="F58:G58"/>
    <mergeCell ref="A66:E66"/>
    <mergeCell ref="F66:G66"/>
    <mergeCell ref="A67:E67"/>
    <mergeCell ref="F67:G67"/>
    <mergeCell ref="A68:E68"/>
    <mergeCell ref="F68:G68"/>
    <mergeCell ref="A63:E63"/>
    <mergeCell ref="F63:G63"/>
    <mergeCell ref="A64:E64"/>
    <mergeCell ref="F64:G64"/>
    <mergeCell ref="A65:E65"/>
    <mergeCell ref="F65:G65"/>
    <mergeCell ref="A72:E72"/>
    <mergeCell ref="F72:G72"/>
    <mergeCell ref="A73:E73"/>
    <mergeCell ref="F73:G73"/>
    <mergeCell ref="A74:E74"/>
    <mergeCell ref="F74:G74"/>
    <mergeCell ref="A69:E69"/>
    <mergeCell ref="F69:G69"/>
    <mergeCell ref="A70:E70"/>
    <mergeCell ref="F70:G70"/>
    <mergeCell ref="A71:E71"/>
    <mergeCell ref="F71:G71"/>
    <mergeCell ref="A78:E78"/>
    <mergeCell ref="F78:G78"/>
    <mergeCell ref="A79:J79"/>
    <mergeCell ref="A80:E80"/>
    <mergeCell ref="F80:G80"/>
    <mergeCell ref="A81:E81"/>
    <mergeCell ref="F81:G81"/>
    <mergeCell ref="A75:E75"/>
    <mergeCell ref="F75:G75"/>
    <mergeCell ref="A76:E76"/>
    <mergeCell ref="F76:G76"/>
    <mergeCell ref="A77:E77"/>
    <mergeCell ref="F77:G77"/>
    <mergeCell ref="A85:E85"/>
    <mergeCell ref="F85:G85"/>
    <mergeCell ref="A86:E86"/>
    <mergeCell ref="F86:G86"/>
    <mergeCell ref="A87:E87"/>
    <mergeCell ref="F87:G87"/>
    <mergeCell ref="A82:E82"/>
    <mergeCell ref="F82:G82"/>
    <mergeCell ref="A83:E83"/>
    <mergeCell ref="F83:G83"/>
    <mergeCell ref="A84:E84"/>
    <mergeCell ref="F84:G84"/>
    <mergeCell ref="A91:E91"/>
    <mergeCell ref="F91:G91"/>
    <mergeCell ref="A92:E92"/>
    <mergeCell ref="F92:G92"/>
    <mergeCell ref="A93:E93"/>
    <mergeCell ref="F93:G93"/>
    <mergeCell ref="A88:E88"/>
    <mergeCell ref="F88:G88"/>
    <mergeCell ref="A89:E89"/>
    <mergeCell ref="F89:G89"/>
    <mergeCell ref="A90:E90"/>
    <mergeCell ref="F90:G90"/>
    <mergeCell ref="A97:J97"/>
    <mergeCell ref="A98:E98"/>
    <mergeCell ref="F98:G98"/>
    <mergeCell ref="K98:M98"/>
    <mergeCell ref="A94:E94"/>
    <mergeCell ref="F94:G94"/>
    <mergeCell ref="A95:E95"/>
    <mergeCell ref="F95:G95"/>
    <mergeCell ref="A96:E96"/>
    <mergeCell ref="F96:G96"/>
  </mergeCells>
  <dataValidations count="1">
    <dataValidation type="whole" allowBlank="1" showInputMessage="1" showErrorMessage="1" errorTitle="Whole Number" error="Entry must be whole number."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H27:H30 JD27:JD30 SZ27:SZ30 ACV27:ACV30 AMR27:AMR30 AWN27:AWN30 BGJ27:BGJ30 BQF27:BQF30 CAB27:CAB30 CJX27:CJX30 CTT27:CTT30 DDP27:DDP30 DNL27:DNL30 DXH27:DXH30 EHD27:EHD30 EQZ27:EQZ30 FAV27:FAV30 FKR27:FKR30 FUN27:FUN30 GEJ27:GEJ30 GOF27:GOF30 GYB27:GYB30 HHX27:HHX30 HRT27:HRT30 IBP27:IBP30 ILL27:ILL30 IVH27:IVH30 JFD27:JFD30 JOZ27:JOZ30 JYV27:JYV30 KIR27:KIR30 KSN27:KSN30 LCJ27:LCJ30 LMF27:LMF30 LWB27:LWB30 MFX27:MFX30 MPT27:MPT30 MZP27:MZP30 NJL27:NJL30 NTH27:NTH30 ODD27:ODD30 OMZ27:OMZ30 OWV27:OWV30 PGR27:PGR30 PQN27:PQN30 QAJ27:QAJ30 QKF27:QKF30 QUB27:QUB30 RDX27:RDX30 RNT27:RNT30 RXP27:RXP30 SHL27:SHL30 SRH27:SRH30 TBD27:TBD30 TKZ27:TKZ30 TUV27:TUV30 UER27:UER30 UON27:UON30 UYJ27:UYJ30 VIF27:VIF30 VSB27:VSB30 WBX27:WBX30 WLT27:WLT30 WVP27:WVP30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formula1>0</formula1>
      <formula2>100000000</formula2>
    </dataValidation>
  </dataValidations>
  <printOptions horizontalCentered="1"/>
  <pageMargins left="0.7" right="0.7" top="0.7" bottom="0.7" header="0.3" footer="0.3"/>
  <pageSetup scale="79" fitToHeight="0" orientation="portrait" r:id="rId1"/>
  <headerFooter>
    <oddFooter>&amp;RRevised May 2017</oddFooter>
  </headerFooter>
  <rowBreaks count="1" manualBreakCount="1">
    <brk id="61" max="7" man="1"/>
  </rowBreaks>
  <ignoredErrors>
    <ignoredError sqref="J89 J71" formulaRange="1"/>
  </ignoredErrors>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F27:G30 JB27:JC30 SX27:SY30 ACT27:ACU30 AMP27:AMQ30 AWL27:AWM30 BGH27:BGI30 BQD27:BQE30 BZZ27:CAA30 CJV27:CJW30 CTR27:CTS30 DDN27:DDO30 DNJ27:DNK30 DXF27:DXG30 EHB27:EHC30 EQX27:EQY30 FAT27:FAU30 FKP27:FKQ30 FUL27:FUM30 GEH27:GEI30 GOD27:GOE30 GXZ27:GYA30 HHV27:HHW30 HRR27:HRS30 IBN27:IBO30 ILJ27:ILK30 IVF27:IVG30 JFB27:JFC30 JOX27:JOY30 JYT27:JYU30 KIP27:KIQ30 KSL27:KSM30 LCH27:LCI30 LMD27:LME30 LVZ27:LWA30 MFV27:MFW30 MPR27:MPS30 MZN27:MZO30 NJJ27:NJK30 NTF27:NTG30 ODB27:ODC30 OMX27:OMY30 OWT27:OWU30 PGP27:PGQ30 PQL27:PQM30 QAH27:QAI30 QKD27:QKE30 QTZ27:QUA30 RDV27:RDW30 RNR27:RNS30 RXN27:RXO30 SHJ27:SHK30 SRF27:SRG30 TBB27:TBC30 TKX27:TKY30 TUT27:TUU30 UEP27:UEQ30 UOL27:UOM30 UYH27:UYI30 VID27:VIE30 VRZ27:VSA30 WBV27:WBW30 WLR27:WLS30 WVN27:WVO30 F65573:G65574 JB65573:JC65574 SX65573:SY65574 ACT65573:ACU65574 AMP65573:AMQ65574 AWL65573:AWM65574 BGH65573:BGI65574 BQD65573:BQE65574 BZZ65573:CAA65574 CJV65573:CJW65574 CTR65573:CTS65574 DDN65573:DDO65574 DNJ65573:DNK65574 DXF65573:DXG65574 EHB65573:EHC65574 EQX65573:EQY65574 FAT65573:FAU65574 FKP65573:FKQ65574 FUL65573:FUM65574 GEH65573:GEI65574 GOD65573:GOE65574 GXZ65573:GYA65574 HHV65573:HHW65574 HRR65573:HRS65574 IBN65573:IBO65574 ILJ65573:ILK65574 IVF65573:IVG65574 JFB65573:JFC65574 JOX65573:JOY65574 JYT65573:JYU65574 KIP65573:KIQ65574 KSL65573:KSM65574 LCH65573:LCI65574 LMD65573:LME65574 LVZ65573:LWA65574 MFV65573:MFW65574 MPR65573:MPS65574 MZN65573:MZO65574 NJJ65573:NJK65574 NTF65573:NTG65574 ODB65573:ODC65574 OMX65573:OMY65574 OWT65573:OWU65574 PGP65573:PGQ65574 PQL65573:PQM65574 QAH65573:QAI65574 QKD65573:QKE65574 QTZ65573:QUA65574 RDV65573:RDW65574 RNR65573:RNS65574 RXN65573:RXO65574 SHJ65573:SHK65574 SRF65573:SRG65574 TBB65573:TBC65574 TKX65573:TKY65574 TUT65573:TUU65574 UEP65573:UEQ65574 UOL65573:UOM65574 UYH65573:UYI65574 VID65573:VIE65574 VRZ65573:VSA65574 WBV65573:WBW65574 WLR65573:WLS65574 WVN65573:WVO65574 F131109:G131110 JB131109:JC131110 SX131109:SY131110 ACT131109:ACU131110 AMP131109:AMQ131110 AWL131109:AWM131110 BGH131109:BGI131110 BQD131109:BQE131110 BZZ131109:CAA131110 CJV131109:CJW131110 CTR131109:CTS131110 DDN131109:DDO131110 DNJ131109:DNK131110 DXF131109:DXG131110 EHB131109:EHC131110 EQX131109:EQY131110 FAT131109:FAU131110 FKP131109:FKQ131110 FUL131109:FUM131110 GEH131109:GEI131110 GOD131109:GOE131110 GXZ131109:GYA131110 HHV131109:HHW131110 HRR131109:HRS131110 IBN131109:IBO131110 ILJ131109:ILK131110 IVF131109:IVG131110 JFB131109:JFC131110 JOX131109:JOY131110 JYT131109:JYU131110 KIP131109:KIQ131110 KSL131109:KSM131110 LCH131109:LCI131110 LMD131109:LME131110 LVZ131109:LWA131110 MFV131109:MFW131110 MPR131109:MPS131110 MZN131109:MZO131110 NJJ131109:NJK131110 NTF131109:NTG131110 ODB131109:ODC131110 OMX131109:OMY131110 OWT131109:OWU131110 PGP131109:PGQ131110 PQL131109:PQM131110 QAH131109:QAI131110 QKD131109:QKE131110 QTZ131109:QUA131110 RDV131109:RDW131110 RNR131109:RNS131110 RXN131109:RXO131110 SHJ131109:SHK131110 SRF131109:SRG131110 TBB131109:TBC131110 TKX131109:TKY131110 TUT131109:TUU131110 UEP131109:UEQ131110 UOL131109:UOM131110 UYH131109:UYI131110 VID131109:VIE131110 VRZ131109:VSA131110 WBV131109:WBW131110 WLR131109:WLS131110 WVN131109:WVO131110 F196645:G196646 JB196645:JC196646 SX196645:SY196646 ACT196645:ACU196646 AMP196645:AMQ196646 AWL196645:AWM196646 BGH196645:BGI196646 BQD196645:BQE196646 BZZ196645:CAA196646 CJV196645:CJW196646 CTR196645:CTS196646 DDN196645:DDO196646 DNJ196645:DNK196646 DXF196645:DXG196646 EHB196645:EHC196646 EQX196645:EQY196646 FAT196645:FAU196646 FKP196645:FKQ196646 FUL196645:FUM196646 GEH196645:GEI196646 GOD196645:GOE196646 GXZ196645:GYA196646 HHV196645:HHW196646 HRR196645:HRS196646 IBN196645:IBO196646 ILJ196645:ILK196646 IVF196645:IVG196646 JFB196645:JFC196646 JOX196645:JOY196646 JYT196645:JYU196646 KIP196645:KIQ196646 KSL196645:KSM196646 LCH196645:LCI196646 LMD196645:LME196646 LVZ196645:LWA196646 MFV196645:MFW196646 MPR196645:MPS196646 MZN196645:MZO196646 NJJ196645:NJK196646 NTF196645:NTG196646 ODB196645:ODC196646 OMX196645:OMY196646 OWT196645:OWU196646 PGP196645:PGQ196646 PQL196645:PQM196646 QAH196645:QAI196646 QKD196645:QKE196646 QTZ196645:QUA196646 RDV196645:RDW196646 RNR196645:RNS196646 RXN196645:RXO196646 SHJ196645:SHK196646 SRF196645:SRG196646 TBB196645:TBC196646 TKX196645:TKY196646 TUT196645:TUU196646 UEP196645:UEQ196646 UOL196645:UOM196646 UYH196645:UYI196646 VID196645:VIE196646 VRZ196645:VSA196646 WBV196645:WBW196646 WLR196645:WLS196646 WVN196645:WVO196646 F262181:G262182 JB262181:JC262182 SX262181:SY262182 ACT262181:ACU262182 AMP262181:AMQ262182 AWL262181:AWM262182 BGH262181:BGI262182 BQD262181:BQE262182 BZZ262181:CAA262182 CJV262181:CJW262182 CTR262181:CTS262182 DDN262181:DDO262182 DNJ262181:DNK262182 DXF262181:DXG262182 EHB262181:EHC262182 EQX262181:EQY262182 FAT262181:FAU262182 FKP262181:FKQ262182 FUL262181:FUM262182 GEH262181:GEI262182 GOD262181:GOE262182 GXZ262181:GYA262182 HHV262181:HHW262182 HRR262181:HRS262182 IBN262181:IBO262182 ILJ262181:ILK262182 IVF262181:IVG262182 JFB262181:JFC262182 JOX262181:JOY262182 JYT262181:JYU262182 KIP262181:KIQ262182 KSL262181:KSM262182 LCH262181:LCI262182 LMD262181:LME262182 LVZ262181:LWA262182 MFV262181:MFW262182 MPR262181:MPS262182 MZN262181:MZO262182 NJJ262181:NJK262182 NTF262181:NTG262182 ODB262181:ODC262182 OMX262181:OMY262182 OWT262181:OWU262182 PGP262181:PGQ262182 PQL262181:PQM262182 QAH262181:QAI262182 QKD262181:QKE262182 QTZ262181:QUA262182 RDV262181:RDW262182 RNR262181:RNS262182 RXN262181:RXO262182 SHJ262181:SHK262182 SRF262181:SRG262182 TBB262181:TBC262182 TKX262181:TKY262182 TUT262181:TUU262182 UEP262181:UEQ262182 UOL262181:UOM262182 UYH262181:UYI262182 VID262181:VIE262182 VRZ262181:VSA262182 WBV262181:WBW262182 WLR262181:WLS262182 WVN262181:WVO262182 F327717:G327718 JB327717:JC327718 SX327717:SY327718 ACT327717:ACU327718 AMP327717:AMQ327718 AWL327717:AWM327718 BGH327717:BGI327718 BQD327717:BQE327718 BZZ327717:CAA327718 CJV327717:CJW327718 CTR327717:CTS327718 DDN327717:DDO327718 DNJ327717:DNK327718 DXF327717:DXG327718 EHB327717:EHC327718 EQX327717:EQY327718 FAT327717:FAU327718 FKP327717:FKQ327718 FUL327717:FUM327718 GEH327717:GEI327718 GOD327717:GOE327718 GXZ327717:GYA327718 HHV327717:HHW327718 HRR327717:HRS327718 IBN327717:IBO327718 ILJ327717:ILK327718 IVF327717:IVG327718 JFB327717:JFC327718 JOX327717:JOY327718 JYT327717:JYU327718 KIP327717:KIQ327718 KSL327717:KSM327718 LCH327717:LCI327718 LMD327717:LME327718 LVZ327717:LWA327718 MFV327717:MFW327718 MPR327717:MPS327718 MZN327717:MZO327718 NJJ327717:NJK327718 NTF327717:NTG327718 ODB327717:ODC327718 OMX327717:OMY327718 OWT327717:OWU327718 PGP327717:PGQ327718 PQL327717:PQM327718 QAH327717:QAI327718 QKD327717:QKE327718 QTZ327717:QUA327718 RDV327717:RDW327718 RNR327717:RNS327718 RXN327717:RXO327718 SHJ327717:SHK327718 SRF327717:SRG327718 TBB327717:TBC327718 TKX327717:TKY327718 TUT327717:TUU327718 UEP327717:UEQ327718 UOL327717:UOM327718 UYH327717:UYI327718 VID327717:VIE327718 VRZ327717:VSA327718 WBV327717:WBW327718 WLR327717:WLS327718 WVN327717:WVO327718 F393253:G393254 JB393253:JC393254 SX393253:SY393254 ACT393253:ACU393254 AMP393253:AMQ393254 AWL393253:AWM393254 BGH393253:BGI393254 BQD393253:BQE393254 BZZ393253:CAA393254 CJV393253:CJW393254 CTR393253:CTS393254 DDN393253:DDO393254 DNJ393253:DNK393254 DXF393253:DXG393254 EHB393253:EHC393254 EQX393253:EQY393254 FAT393253:FAU393254 FKP393253:FKQ393254 FUL393253:FUM393254 GEH393253:GEI393254 GOD393253:GOE393254 GXZ393253:GYA393254 HHV393253:HHW393254 HRR393253:HRS393254 IBN393253:IBO393254 ILJ393253:ILK393254 IVF393253:IVG393254 JFB393253:JFC393254 JOX393253:JOY393254 JYT393253:JYU393254 KIP393253:KIQ393254 KSL393253:KSM393254 LCH393253:LCI393254 LMD393253:LME393254 LVZ393253:LWA393254 MFV393253:MFW393254 MPR393253:MPS393254 MZN393253:MZO393254 NJJ393253:NJK393254 NTF393253:NTG393254 ODB393253:ODC393254 OMX393253:OMY393254 OWT393253:OWU393254 PGP393253:PGQ393254 PQL393253:PQM393254 QAH393253:QAI393254 QKD393253:QKE393254 QTZ393253:QUA393254 RDV393253:RDW393254 RNR393253:RNS393254 RXN393253:RXO393254 SHJ393253:SHK393254 SRF393253:SRG393254 TBB393253:TBC393254 TKX393253:TKY393254 TUT393253:TUU393254 UEP393253:UEQ393254 UOL393253:UOM393254 UYH393253:UYI393254 VID393253:VIE393254 VRZ393253:VSA393254 WBV393253:WBW393254 WLR393253:WLS393254 WVN393253:WVO393254 F458789:G458790 JB458789:JC458790 SX458789:SY458790 ACT458789:ACU458790 AMP458789:AMQ458790 AWL458789:AWM458790 BGH458789:BGI458790 BQD458789:BQE458790 BZZ458789:CAA458790 CJV458789:CJW458790 CTR458789:CTS458790 DDN458789:DDO458790 DNJ458789:DNK458790 DXF458789:DXG458790 EHB458789:EHC458790 EQX458789:EQY458790 FAT458789:FAU458790 FKP458789:FKQ458790 FUL458789:FUM458790 GEH458789:GEI458790 GOD458789:GOE458790 GXZ458789:GYA458790 HHV458789:HHW458790 HRR458789:HRS458790 IBN458789:IBO458790 ILJ458789:ILK458790 IVF458789:IVG458790 JFB458789:JFC458790 JOX458789:JOY458790 JYT458789:JYU458790 KIP458789:KIQ458790 KSL458789:KSM458790 LCH458789:LCI458790 LMD458789:LME458790 LVZ458789:LWA458790 MFV458789:MFW458790 MPR458789:MPS458790 MZN458789:MZO458790 NJJ458789:NJK458790 NTF458789:NTG458790 ODB458789:ODC458790 OMX458789:OMY458790 OWT458789:OWU458790 PGP458789:PGQ458790 PQL458789:PQM458790 QAH458789:QAI458790 QKD458789:QKE458790 QTZ458789:QUA458790 RDV458789:RDW458790 RNR458789:RNS458790 RXN458789:RXO458790 SHJ458789:SHK458790 SRF458789:SRG458790 TBB458789:TBC458790 TKX458789:TKY458790 TUT458789:TUU458790 UEP458789:UEQ458790 UOL458789:UOM458790 UYH458789:UYI458790 VID458789:VIE458790 VRZ458789:VSA458790 WBV458789:WBW458790 WLR458789:WLS458790 WVN458789:WVO458790 F524325:G524326 JB524325:JC524326 SX524325:SY524326 ACT524325:ACU524326 AMP524325:AMQ524326 AWL524325:AWM524326 BGH524325:BGI524326 BQD524325:BQE524326 BZZ524325:CAA524326 CJV524325:CJW524326 CTR524325:CTS524326 DDN524325:DDO524326 DNJ524325:DNK524326 DXF524325:DXG524326 EHB524325:EHC524326 EQX524325:EQY524326 FAT524325:FAU524326 FKP524325:FKQ524326 FUL524325:FUM524326 GEH524325:GEI524326 GOD524325:GOE524326 GXZ524325:GYA524326 HHV524325:HHW524326 HRR524325:HRS524326 IBN524325:IBO524326 ILJ524325:ILK524326 IVF524325:IVG524326 JFB524325:JFC524326 JOX524325:JOY524326 JYT524325:JYU524326 KIP524325:KIQ524326 KSL524325:KSM524326 LCH524325:LCI524326 LMD524325:LME524326 LVZ524325:LWA524326 MFV524325:MFW524326 MPR524325:MPS524326 MZN524325:MZO524326 NJJ524325:NJK524326 NTF524325:NTG524326 ODB524325:ODC524326 OMX524325:OMY524326 OWT524325:OWU524326 PGP524325:PGQ524326 PQL524325:PQM524326 QAH524325:QAI524326 QKD524325:QKE524326 QTZ524325:QUA524326 RDV524325:RDW524326 RNR524325:RNS524326 RXN524325:RXO524326 SHJ524325:SHK524326 SRF524325:SRG524326 TBB524325:TBC524326 TKX524325:TKY524326 TUT524325:TUU524326 UEP524325:UEQ524326 UOL524325:UOM524326 UYH524325:UYI524326 VID524325:VIE524326 VRZ524325:VSA524326 WBV524325:WBW524326 WLR524325:WLS524326 WVN524325:WVO524326 F589861:G589862 JB589861:JC589862 SX589861:SY589862 ACT589861:ACU589862 AMP589861:AMQ589862 AWL589861:AWM589862 BGH589861:BGI589862 BQD589861:BQE589862 BZZ589861:CAA589862 CJV589861:CJW589862 CTR589861:CTS589862 DDN589861:DDO589862 DNJ589861:DNK589862 DXF589861:DXG589862 EHB589861:EHC589862 EQX589861:EQY589862 FAT589861:FAU589862 FKP589861:FKQ589862 FUL589861:FUM589862 GEH589861:GEI589862 GOD589861:GOE589862 GXZ589861:GYA589862 HHV589861:HHW589862 HRR589861:HRS589862 IBN589861:IBO589862 ILJ589861:ILK589862 IVF589861:IVG589862 JFB589861:JFC589862 JOX589861:JOY589862 JYT589861:JYU589862 KIP589861:KIQ589862 KSL589861:KSM589862 LCH589861:LCI589862 LMD589861:LME589862 LVZ589861:LWA589862 MFV589861:MFW589862 MPR589861:MPS589862 MZN589861:MZO589862 NJJ589861:NJK589862 NTF589861:NTG589862 ODB589861:ODC589862 OMX589861:OMY589862 OWT589861:OWU589862 PGP589861:PGQ589862 PQL589861:PQM589862 QAH589861:QAI589862 QKD589861:QKE589862 QTZ589861:QUA589862 RDV589861:RDW589862 RNR589861:RNS589862 RXN589861:RXO589862 SHJ589861:SHK589862 SRF589861:SRG589862 TBB589861:TBC589862 TKX589861:TKY589862 TUT589861:TUU589862 UEP589861:UEQ589862 UOL589861:UOM589862 UYH589861:UYI589862 VID589861:VIE589862 VRZ589861:VSA589862 WBV589861:WBW589862 WLR589861:WLS589862 WVN589861:WVO589862 F655397:G655398 JB655397:JC655398 SX655397:SY655398 ACT655397:ACU655398 AMP655397:AMQ655398 AWL655397:AWM655398 BGH655397:BGI655398 BQD655397:BQE655398 BZZ655397:CAA655398 CJV655397:CJW655398 CTR655397:CTS655398 DDN655397:DDO655398 DNJ655397:DNK655398 DXF655397:DXG655398 EHB655397:EHC655398 EQX655397:EQY655398 FAT655397:FAU655398 FKP655397:FKQ655398 FUL655397:FUM655398 GEH655397:GEI655398 GOD655397:GOE655398 GXZ655397:GYA655398 HHV655397:HHW655398 HRR655397:HRS655398 IBN655397:IBO655398 ILJ655397:ILK655398 IVF655397:IVG655398 JFB655397:JFC655398 JOX655397:JOY655398 JYT655397:JYU655398 KIP655397:KIQ655398 KSL655397:KSM655398 LCH655397:LCI655398 LMD655397:LME655398 LVZ655397:LWA655398 MFV655397:MFW655398 MPR655397:MPS655398 MZN655397:MZO655398 NJJ655397:NJK655398 NTF655397:NTG655398 ODB655397:ODC655398 OMX655397:OMY655398 OWT655397:OWU655398 PGP655397:PGQ655398 PQL655397:PQM655398 QAH655397:QAI655398 QKD655397:QKE655398 QTZ655397:QUA655398 RDV655397:RDW655398 RNR655397:RNS655398 RXN655397:RXO655398 SHJ655397:SHK655398 SRF655397:SRG655398 TBB655397:TBC655398 TKX655397:TKY655398 TUT655397:TUU655398 UEP655397:UEQ655398 UOL655397:UOM655398 UYH655397:UYI655398 VID655397:VIE655398 VRZ655397:VSA655398 WBV655397:WBW655398 WLR655397:WLS655398 WVN655397:WVO655398 F720933:G720934 JB720933:JC720934 SX720933:SY720934 ACT720933:ACU720934 AMP720933:AMQ720934 AWL720933:AWM720934 BGH720933:BGI720934 BQD720933:BQE720934 BZZ720933:CAA720934 CJV720933:CJW720934 CTR720933:CTS720934 DDN720933:DDO720934 DNJ720933:DNK720934 DXF720933:DXG720934 EHB720933:EHC720934 EQX720933:EQY720934 FAT720933:FAU720934 FKP720933:FKQ720934 FUL720933:FUM720934 GEH720933:GEI720934 GOD720933:GOE720934 GXZ720933:GYA720934 HHV720933:HHW720934 HRR720933:HRS720934 IBN720933:IBO720934 ILJ720933:ILK720934 IVF720933:IVG720934 JFB720933:JFC720934 JOX720933:JOY720934 JYT720933:JYU720934 KIP720933:KIQ720934 KSL720933:KSM720934 LCH720933:LCI720934 LMD720933:LME720934 LVZ720933:LWA720934 MFV720933:MFW720934 MPR720933:MPS720934 MZN720933:MZO720934 NJJ720933:NJK720934 NTF720933:NTG720934 ODB720933:ODC720934 OMX720933:OMY720934 OWT720933:OWU720934 PGP720933:PGQ720934 PQL720933:PQM720934 QAH720933:QAI720934 QKD720933:QKE720934 QTZ720933:QUA720934 RDV720933:RDW720934 RNR720933:RNS720934 RXN720933:RXO720934 SHJ720933:SHK720934 SRF720933:SRG720934 TBB720933:TBC720934 TKX720933:TKY720934 TUT720933:TUU720934 UEP720933:UEQ720934 UOL720933:UOM720934 UYH720933:UYI720934 VID720933:VIE720934 VRZ720933:VSA720934 WBV720933:WBW720934 WLR720933:WLS720934 WVN720933:WVO720934 F786469:G786470 JB786469:JC786470 SX786469:SY786470 ACT786469:ACU786470 AMP786469:AMQ786470 AWL786469:AWM786470 BGH786469:BGI786470 BQD786469:BQE786470 BZZ786469:CAA786470 CJV786469:CJW786470 CTR786469:CTS786470 DDN786469:DDO786470 DNJ786469:DNK786470 DXF786469:DXG786470 EHB786469:EHC786470 EQX786469:EQY786470 FAT786469:FAU786470 FKP786469:FKQ786470 FUL786469:FUM786470 GEH786469:GEI786470 GOD786469:GOE786470 GXZ786469:GYA786470 HHV786469:HHW786470 HRR786469:HRS786470 IBN786469:IBO786470 ILJ786469:ILK786470 IVF786469:IVG786470 JFB786469:JFC786470 JOX786469:JOY786470 JYT786469:JYU786470 KIP786469:KIQ786470 KSL786469:KSM786470 LCH786469:LCI786470 LMD786469:LME786470 LVZ786469:LWA786470 MFV786469:MFW786470 MPR786469:MPS786470 MZN786469:MZO786470 NJJ786469:NJK786470 NTF786469:NTG786470 ODB786469:ODC786470 OMX786469:OMY786470 OWT786469:OWU786470 PGP786469:PGQ786470 PQL786469:PQM786470 QAH786469:QAI786470 QKD786469:QKE786470 QTZ786469:QUA786470 RDV786469:RDW786470 RNR786469:RNS786470 RXN786469:RXO786470 SHJ786469:SHK786470 SRF786469:SRG786470 TBB786469:TBC786470 TKX786469:TKY786470 TUT786469:TUU786470 UEP786469:UEQ786470 UOL786469:UOM786470 UYH786469:UYI786470 VID786469:VIE786470 VRZ786469:VSA786470 WBV786469:WBW786470 WLR786469:WLS786470 WVN786469:WVO786470 F852005:G852006 JB852005:JC852006 SX852005:SY852006 ACT852005:ACU852006 AMP852005:AMQ852006 AWL852005:AWM852006 BGH852005:BGI852006 BQD852005:BQE852006 BZZ852005:CAA852006 CJV852005:CJW852006 CTR852005:CTS852006 DDN852005:DDO852006 DNJ852005:DNK852006 DXF852005:DXG852006 EHB852005:EHC852006 EQX852005:EQY852006 FAT852005:FAU852006 FKP852005:FKQ852006 FUL852005:FUM852006 GEH852005:GEI852006 GOD852005:GOE852006 GXZ852005:GYA852006 HHV852005:HHW852006 HRR852005:HRS852006 IBN852005:IBO852006 ILJ852005:ILK852006 IVF852005:IVG852006 JFB852005:JFC852006 JOX852005:JOY852006 JYT852005:JYU852006 KIP852005:KIQ852006 KSL852005:KSM852006 LCH852005:LCI852006 LMD852005:LME852006 LVZ852005:LWA852006 MFV852005:MFW852006 MPR852005:MPS852006 MZN852005:MZO852006 NJJ852005:NJK852006 NTF852005:NTG852006 ODB852005:ODC852006 OMX852005:OMY852006 OWT852005:OWU852006 PGP852005:PGQ852006 PQL852005:PQM852006 QAH852005:QAI852006 QKD852005:QKE852006 QTZ852005:QUA852006 RDV852005:RDW852006 RNR852005:RNS852006 RXN852005:RXO852006 SHJ852005:SHK852006 SRF852005:SRG852006 TBB852005:TBC852006 TKX852005:TKY852006 TUT852005:TUU852006 UEP852005:UEQ852006 UOL852005:UOM852006 UYH852005:UYI852006 VID852005:VIE852006 VRZ852005:VSA852006 WBV852005:WBW852006 WLR852005:WLS852006 WVN852005:WVO852006 F917541:G917542 JB917541:JC917542 SX917541:SY917542 ACT917541:ACU917542 AMP917541:AMQ917542 AWL917541:AWM917542 BGH917541:BGI917542 BQD917541:BQE917542 BZZ917541:CAA917542 CJV917541:CJW917542 CTR917541:CTS917542 DDN917541:DDO917542 DNJ917541:DNK917542 DXF917541:DXG917542 EHB917541:EHC917542 EQX917541:EQY917542 FAT917541:FAU917542 FKP917541:FKQ917542 FUL917541:FUM917542 GEH917541:GEI917542 GOD917541:GOE917542 GXZ917541:GYA917542 HHV917541:HHW917542 HRR917541:HRS917542 IBN917541:IBO917542 ILJ917541:ILK917542 IVF917541:IVG917542 JFB917541:JFC917542 JOX917541:JOY917542 JYT917541:JYU917542 KIP917541:KIQ917542 KSL917541:KSM917542 LCH917541:LCI917542 LMD917541:LME917542 LVZ917541:LWA917542 MFV917541:MFW917542 MPR917541:MPS917542 MZN917541:MZO917542 NJJ917541:NJK917542 NTF917541:NTG917542 ODB917541:ODC917542 OMX917541:OMY917542 OWT917541:OWU917542 PGP917541:PGQ917542 PQL917541:PQM917542 QAH917541:QAI917542 QKD917541:QKE917542 QTZ917541:QUA917542 RDV917541:RDW917542 RNR917541:RNS917542 RXN917541:RXO917542 SHJ917541:SHK917542 SRF917541:SRG917542 TBB917541:TBC917542 TKX917541:TKY917542 TUT917541:TUU917542 UEP917541:UEQ917542 UOL917541:UOM917542 UYH917541:UYI917542 VID917541:VIE917542 VRZ917541:VSA917542 WBV917541:WBW917542 WLR917541:WLS917542 WVN917541:WVO917542 F983077:G983078 JB983077:JC983078 SX983077:SY983078 ACT983077:ACU983078 AMP983077:AMQ983078 AWL983077:AWM983078 BGH983077:BGI983078 BQD983077:BQE983078 BZZ983077:CAA983078 CJV983077:CJW983078 CTR983077:CTS983078 DDN983077:DDO983078 DNJ983077:DNK983078 DXF983077:DXG983078 EHB983077:EHC983078 EQX983077:EQY983078 FAT983077:FAU983078 FKP983077:FKQ983078 FUL983077:FUM983078 GEH983077:GEI983078 GOD983077:GOE983078 GXZ983077:GYA983078 HHV983077:HHW983078 HRR983077:HRS983078 IBN983077:IBO983078 ILJ983077:ILK983078 IVF983077:IVG983078 JFB983077:JFC983078 JOX983077:JOY983078 JYT983077:JYU983078 KIP983077:KIQ983078 KSL983077:KSM983078 LCH983077:LCI983078 LMD983077:LME983078 LVZ983077:LWA983078 MFV983077:MFW983078 MPR983077:MPS983078 MZN983077:MZO983078 NJJ983077:NJK983078 NTF983077:NTG983078 ODB983077:ODC983078 OMX983077:OMY983078 OWT983077:OWU983078 PGP983077:PGQ983078 PQL983077:PQM983078 QAH983077:QAI983078 QKD983077:QKE983078 QTZ983077:QUA983078 RDV983077:RDW983078 RNR983077:RNS983078 RXN983077:RXO983078 SHJ983077:SHK983078 SRF983077:SRG983078 TBB983077:TBC983078 TKX983077:TKY983078 TUT983077:TUU983078 UEP983077:UEQ983078 UOL983077:UOM983078 UYH983077:UYI983078 VID983077:VIE983078 VRZ983077:VSA983078 WBV983077:WBW983078 WLR983077:WLS983078 WVN983077:WVO983078 J27:J30 JF27:JF30 TB27:TB30 ACX27:ACX30 AMT27:AMT30 AWP27:AWP30 BGL27:BGL30 BQH27:BQH30 CAD27:CAD30 CJZ27:CJZ30 CTV27:CTV30 DDR27:DDR30 DNN27:DNN30 DXJ27:DXJ30 EHF27:EHF30 ERB27:ERB30 FAX27:FAX30 FKT27:FKT30 FUP27:FUP30 GEL27:GEL30 GOH27:GOH30 GYD27:GYD30 HHZ27:HHZ30 HRV27:HRV30 IBR27:IBR30 ILN27:ILN30 IVJ27:IVJ30 JFF27:JFF30 JPB27:JPB30 JYX27:JYX30 KIT27:KIT30 KSP27:KSP30 LCL27:LCL30 LMH27:LMH30 LWD27:LWD30 MFZ27:MFZ30 MPV27:MPV30 MZR27:MZR30 NJN27:NJN30 NTJ27:NTJ30 ODF27:ODF30 ONB27:ONB30 OWX27:OWX30 PGT27:PGT30 PQP27:PQP30 QAL27:QAL30 QKH27:QKH30 QUD27:QUD30 RDZ27:RDZ30 RNV27:RNV30 RXR27:RXR30 SHN27:SHN30 SRJ27:SRJ30 TBF27:TBF30 TLB27:TLB30 TUX27:TUX30 UET27:UET30 UOP27:UOP30 UYL27:UYL30 VIH27:VIH30 VSD27:VSD30 WBZ27:WBZ30 WLV27:WLV30 WVR27:WVR30 J65573:J65574 JF65573:JF65574 TB65573:TB65574 ACX65573:ACX65574 AMT65573:AMT65574 AWP65573:AWP65574 BGL65573:BGL65574 BQH65573:BQH65574 CAD65573:CAD65574 CJZ65573:CJZ65574 CTV65573:CTV65574 DDR65573:DDR65574 DNN65573:DNN65574 DXJ65573:DXJ65574 EHF65573:EHF65574 ERB65573:ERB65574 FAX65573:FAX65574 FKT65573:FKT65574 FUP65573:FUP65574 GEL65573:GEL65574 GOH65573:GOH65574 GYD65573:GYD65574 HHZ65573:HHZ65574 HRV65573:HRV65574 IBR65573:IBR65574 ILN65573:ILN65574 IVJ65573:IVJ65574 JFF65573:JFF65574 JPB65573:JPB65574 JYX65573:JYX65574 KIT65573:KIT65574 KSP65573:KSP65574 LCL65573:LCL65574 LMH65573:LMH65574 LWD65573:LWD65574 MFZ65573:MFZ65574 MPV65573:MPV65574 MZR65573:MZR65574 NJN65573:NJN65574 NTJ65573:NTJ65574 ODF65573:ODF65574 ONB65573:ONB65574 OWX65573:OWX65574 PGT65573:PGT65574 PQP65573:PQP65574 QAL65573:QAL65574 QKH65573:QKH65574 QUD65573:QUD65574 RDZ65573:RDZ65574 RNV65573:RNV65574 RXR65573:RXR65574 SHN65573:SHN65574 SRJ65573:SRJ65574 TBF65573:TBF65574 TLB65573:TLB65574 TUX65573:TUX65574 UET65573:UET65574 UOP65573:UOP65574 UYL65573:UYL65574 VIH65573:VIH65574 VSD65573:VSD65574 WBZ65573:WBZ65574 WLV65573:WLV65574 WVR65573:WVR65574 J131109:J131110 JF131109:JF131110 TB131109:TB131110 ACX131109:ACX131110 AMT131109:AMT131110 AWP131109:AWP131110 BGL131109:BGL131110 BQH131109:BQH131110 CAD131109:CAD131110 CJZ131109:CJZ131110 CTV131109:CTV131110 DDR131109:DDR131110 DNN131109:DNN131110 DXJ131109:DXJ131110 EHF131109:EHF131110 ERB131109:ERB131110 FAX131109:FAX131110 FKT131109:FKT131110 FUP131109:FUP131110 GEL131109:GEL131110 GOH131109:GOH131110 GYD131109:GYD131110 HHZ131109:HHZ131110 HRV131109:HRV131110 IBR131109:IBR131110 ILN131109:ILN131110 IVJ131109:IVJ131110 JFF131109:JFF131110 JPB131109:JPB131110 JYX131109:JYX131110 KIT131109:KIT131110 KSP131109:KSP131110 LCL131109:LCL131110 LMH131109:LMH131110 LWD131109:LWD131110 MFZ131109:MFZ131110 MPV131109:MPV131110 MZR131109:MZR131110 NJN131109:NJN131110 NTJ131109:NTJ131110 ODF131109:ODF131110 ONB131109:ONB131110 OWX131109:OWX131110 PGT131109:PGT131110 PQP131109:PQP131110 QAL131109:QAL131110 QKH131109:QKH131110 QUD131109:QUD131110 RDZ131109:RDZ131110 RNV131109:RNV131110 RXR131109:RXR131110 SHN131109:SHN131110 SRJ131109:SRJ131110 TBF131109:TBF131110 TLB131109:TLB131110 TUX131109:TUX131110 UET131109:UET131110 UOP131109:UOP131110 UYL131109:UYL131110 VIH131109:VIH131110 VSD131109:VSD131110 WBZ131109:WBZ131110 WLV131109:WLV131110 WVR131109:WVR131110 J196645:J196646 JF196645:JF196646 TB196645:TB196646 ACX196645:ACX196646 AMT196645:AMT196646 AWP196645:AWP196646 BGL196645:BGL196646 BQH196645:BQH196646 CAD196645:CAD196646 CJZ196645:CJZ196646 CTV196645:CTV196646 DDR196645:DDR196646 DNN196645:DNN196646 DXJ196645:DXJ196646 EHF196645:EHF196646 ERB196645:ERB196646 FAX196645:FAX196646 FKT196645:FKT196646 FUP196645:FUP196646 GEL196645:GEL196646 GOH196645:GOH196646 GYD196645:GYD196646 HHZ196645:HHZ196646 HRV196645:HRV196646 IBR196645:IBR196646 ILN196645:ILN196646 IVJ196645:IVJ196646 JFF196645:JFF196646 JPB196645:JPB196646 JYX196645:JYX196646 KIT196645:KIT196646 KSP196645:KSP196646 LCL196645:LCL196646 LMH196645:LMH196646 LWD196645:LWD196646 MFZ196645:MFZ196646 MPV196645:MPV196646 MZR196645:MZR196646 NJN196645:NJN196646 NTJ196645:NTJ196646 ODF196645:ODF196646 ONB196645:ONB196646 OWX196645:OWX196646 PGT196645:PGT196646 PQP196645:PQP196646 QAL196645:QAL196646 QKH196645:QKH196646 QUD196645:QUD196646 RDZ196645:RDZ196646 RNV196645:RNV196646 RXR196645:RXR196646 SHN196645:SHN196646 SRJ196645:SRJ196646 TBF196645:TBF196646 TLB196645:TLB196646 TUX196645:TUX196646 UET196645:UET196646 UOP196645:UOP196646 UYL196645:UYL196646 VIH196645:VIH196646 VSD196645:VSD196646 WBZ196645:WBZ196646 WLV196645:WLV196646 WVR196645:WVR196646 J262181:J262182 JF262181:JF262182 TB262181:TB262182 ACX262181:ACX262182 AMT262181:AMT262182 AWP262181:AWP262182 BGL262181:BGL262182 BQH262181:BQH262182 CAD262181:CAD262182 CJZ262181:CJZ262182 CTV262181:CTV262182 DDR262181:DDR262182 DNN262181:DNN262182 DXJ262181:DXJ262182 EHF262181:EHF262182 ERB262181:ERB262182 FAX262181:FAX262182 FKT262181:FKT262182 FUP262181:FUP262182 GEL262181:GEL262182 GOH262181:GOH262182 GYD262181:GYD262182 HHZ262181:HHZ262182 HRV262181:HRV262182 IBR262181:IBR262182 ILN262181:ILN262182 IVJ262181:IVJ262182 JFF262181:JFF262182 JPB262181:JPB262182 JYX262181:JYX262182 KIT262181:KIT262182 KSP262181:KSP262182 LCL262181:LCL262182 LMH262181:LMH262182 LWD262181:LWD262182 MFZ262181:MFZ262182 MPV262181:MPV262182 MZR262181:MZR262182 NJN262181:NJN262182 NTJ262181:NTJ262182 ODF262181:ODF262182 ONB262181:ONB262182 OWX262181:OWX262182 PGT262181:PGT262182 PQP262181:PQP262182 QAL262181:QAL262182 QKH262181:QKH262182 QUD262181:QUD262182 RDZ262181:RDZ262182 RNV262181:RNV262182 RXR262181:RXR262182 SHN262181:SHN262182 SRJ262181:SRJ262182 TBF262181:TBF262182 TLB262181:TLB262182 TUX262181:TUX262182 UET262181:UET262182 UOP262181:UOP262182 UYL262181:UYL262182 VIH262181:VIH262182 VSD262181:VSD262182 WBZ262181:WBZ262182 WLV262181:WLV262182 WVR262181:WVR262182 J327717:J327718 JF327717:JF327718 TB327717:TB327718 ACX327717:ACX327718 AMT327717:AMT327718 AWP327717:AWP327718 BGL327717:BGL327718 BQH327717:BQH327718 CAD327717:CAD327718 CJZ327717:CJZ327718 CTV327717:CTV327718 DDR327717:DDR327718 DNN327717:DNN327718 DXJ327717:DXJ327718 EHF327717:EHF327718 ERB327717:ERB327718 FAX327717:FAX327718 FKT327717:FKT327718 FUP327717:FUP327718 GEL327717:GEL327718 GOH327717:GOH327718 GYD327717:GYD327718 HHZ327717:HHZ327718 HRV327717:HRV327718 IBR327717:IBR327718 ILN327717:ILN327718 IVJ327717:IVJ327718 JFF327717:JFF327718 JPB327717:JPB327718 JYX327717:JYX327718 KIT327717:KIT327718 KSP327717:KSP327718 LCL327717:LCL327718 LMH327717:LMH327718 LWD327717:LWD327718 MFZ327717:MFZ327718 MPV327717:MPV327718 MZR327717:MZR327718 NJN327717:NJN327718 NTJ327717:NTJ327718 ODF327717:ODF327718 ONB327717:ONB327718 OWX327717:OWX327718 PGT327717:PGT327718 PQP327717:PQP327718 QAL327717:QAL327718 QKH327717:QKH327718 QUD327717:QUD327718 RDZ327717:RDZ327718 RNV327717:RNV327718 RXR327717:RXR327718 SHN327717:SHN327718 SRJ327717:SRJ327718 TBF327717:TBF327718 TLB327717:TLB327718 TUX327717:TUX327718 UET327717:UET327718 UOP327717:UOP327718 UYL327717:UYL327718 VIH327717:VIH327718 VSD327717:VSD327718 WBZ327717:WBZ327718 WLV327717:WLV327718 WVR327717:WVR327718 J393253:J393254 JF393253:JF393254 TB393253:TB393254 ACX393253:ACX393254 AMT393253:AMT393254 AWP393253:AWP393254 BGL393253:BGL393254 BQH393253:BQH393254 CAD393253:CAD393254 CJZ393253:CJZ393254 CTV393253:CTV393254 DDR393253:DDR393254 DNN393253:DNN393254 DXJ393253:DXJ393254 EHF393253:EHF393254 ERB393253:ERB393254 FAX393253:FAX393254 FKT393253:FKT393254 FUP393253:FUP393254 GEL393253:GEL393254 GOH393253:GOH393254 GYD393253:GYD393254 HHZ393253:HHZ393254 HRV393253:HRV393254 IBR393253:IBR393254 ILN393253:ILN393254 IVJ393253:IVJ393254 JFF393253:JFF393254 JPB393253:JPB393254 JYX393253:JYX393254 KIT393253:KIT393254 KSP393253:KSP393254 LCL393253:LCL393254 LMH393253:LMH393254 LWD393253:LWD393254 MFZ393253:MFZ393254 MPV393253:MPV393254 MZR393253:MZR393254 NJN393253:NJN393254 NTJ393253:NTJ393254 ODF393253:ODF393254 ONB393253:ONB393254 OWX393253:OWX393254 PGT393253:PGT393254 PQP393253:PQP393254 QAL393253:QAL393254 QKH393253:QKH393254 QUD393253:QUD393254 RDZ393253:RDZ393254 RNV393253:RNV393254 RXR393253:RXR393254 SHN393253:SHN393254 SRJ393253:SRJ393254 TBF393253:TBF393254 TLB393253:TLB393254 TUX393253:TUX393254 UET393253:UET393254 UOP393253:UOP393254 UYL393253:UYL393254 VIH393253:VIH393254 VSD393253:VSD393254 WBZ393253:WBZ393254 WLV393253:WLV393254 WVR393253:WVR393254 J458789:J458790 JF458789:JF458790 TB458789:TB458790 ACX458789:ACX458790 AMT458789:AMT458790 AWP458789:AWP458790 BGL458789:BGL458790 BQH458789:BQH458790 CAD458789:CAD458790 CJZ458789:CJZ458790 CTV458789:CTV458790 DDR458789:DDR458790 DNN458789:DNN458790 DXJ458789:DXJ458790 EHF458789:EHF458790 ERB458789:ERB458790 FAX458789:FAX458790 FKT458789:FKT458790 FUP458789:FUP458790 GEL458789:GEL458790 GOH458789:GOH458790 GYD458789:GYD458790 HHZ458789:HHZ458790 HRV458789:HRV458790 IBR458789:IBR458790 ILN458789:ILN458790 IVJ458789:IVJ458790 JFF458789:JFF458790 JPB458789:JPB458790 JYX458789:JYX458790 KIT458789:KIT458790 KSP458789:KSP458790 LCL458789:LCL458790 LMH458789:LMH458790 LWD458789:LWD458790 MFZ458789:MFZ458790 MPV458789:MPV458790 MZR458789:MZR458790 NJN458789:NJN458790 NTJ458789:NTJ458790 ODF458789:ODF458790 ONB458789:ONB458790 OWX458789:OWX458790 PGT458789:PGT458790 PQP458789:PQP458790 QAL458789:QAL458790 QKH458789:QKH458790 QUD458789:QUD458790 RDZ458789:RDZ458790 RNV458789:RNV458790 RXR458789:RXR458790 SHN458789:SHN458790 SRJ458789:SRJ458790 TBF458789:TBF458790 TLB458789:TLB458790 TUX458789:TUX458790 UET458789:UET458790 UOP458789:UOP458790 UYL458789:UYL458790 VIH458789:VIH458790 VSD458789:VSD458790 WBZ458789:WBZ458790 WLV458789:WLV458790 WVR458789:WVR458790 J524325:J524326 JF524325:JF524326 TB524325:TB524326 ACX524325:ACX524326 AMT524325:AMT524326 AWP524325:AWP524326 BGL524325:BGL524326 BQH524325:BQH524326 CAD524325:CAD524326 CJZ524325:CJZ524326 CTV524325:CTV524326 DDR524325:DDR524326 DNN524325:DNN524326 DXJ524325:DXJ524326 EHF524325:EHF524326 ERB524325:ERB524326 FAX524325:FAX524326 FKT524325:FKT524326 FUP524325:FUP524326 GEL524325:GEL524326 GOH524325:GOH524326 GYD524325:GYD524326 HHZ524325:HHZ524326 HRV524325:HRV524326 IBR524325:IBR524326 ILN524325:ILN524326 IVJ524325:IVJ524326 JFF524325:JFF524326 JPB524325:JPB524326 JYX524325:JYX524326 KIT524325:KIT524326 KSP524325:KSP524326 LCL524325:LCL524326 LMH524325:LMH524326 LWD524325:LWD524326 MFZ524325:MFZ524326 MPV524325:MPV524326 MZR524325:MZR524326 NJN524325:NJN524326 NTJ524325:NTJ524326 ODF524325:ODF524326 ONB524325:ONB524326 OWX524325:OWX524326 PGT524325:PGT524326 PQP524325:PQP524326 QAL524325:QAL524326 QKH524325:QKH524326 QUD524325:QUD524326 RDZ524325:RDZ524326 RNV524325:RNV524326 RXR524325:RXR524326 SHN524325:SHN524326 SRJ524325:SRJ524326 TBF524325:TBF524326 TLB524325:TLB524326 TUX524325:TUX524326 UET524325:UET524326 UOP524325:UOP524326 UYL524325:UYL524326 VIH524325:VIH524326 VSD524325:VSD524326 WBZ524325:WBZ524326 WLV524325:WLV524326 WVR524325:WVR524326 J589861:J589862 JF589861:JF589862 TB589861:TB589862 ACX589861:ACX589862 AMT589861:AMT589862 AWP589861:AWP589862 BGL589861:BGL589862 BQH589861:BQH589862 CAD589861:CAD589862 CJZ589861:CJZ589862 CTV589861:CTV589862 DDR589861:DDR589862 DNN589861:DNN589862 DXJ589861:DXJ589862 EHF589861:EHF589862 ERB589861:ERB589862 FAX589861:FAX589862 FKT589861:FKT589862 FUP589861:FUP589862 GEL589861:GEL589862 GOH589861:GOH589862 GYD589861:GYD589862 HHZ589861:HHZ589862 HRV589861:HRV589862 IBR589861:IBR589862 ILN589861:ILN589862 IVJ589861:IVJ589862 JFF589861:JFF589862 JPB589861:JPB589862 JYX589861:JYX589862 KIT589861:KIT589862 KSP589861:KSP589862 LCL589861:LCL589862 LMH589861:LMH589862 LWD589861:LWD589862 MFZ589861:MFZ589862 MPV589861:MPV589862 MZR589861:MZR589862 NJN589861:NJN589862 NTJ589861:NTJ589862 ODF589861:ODF589862 ONB589861:ONB589862 OWX589861:OWX589862 PGT589861:PGT589862 PQP589861:PQP589862 QAL589861:QAL589862 QKH589861:QKH589862 QUD589861:QUD589862 RDZ589861:RDZ589862 RNV589861:RNV589862 RXR589861:RXR589862 SHN589861:SHN589862 SRJ589861:SRJ589862 TBF589861:TBF589862 TLB589861:TLB589862 TUX589861:TUX589862 UET589861:UET589862 UOP589861:UOP589862 UYL589861:UYL589862 VIH589861:VIH589862 VSD589861:VSD589862 WBZ589861:WBZ589862 WLV589861:WLV589862 WVR589861:WVR589862 J655397:J655398 JF655397:JF655398 TB655397:TB655398 ACX655397:ACX655398 AMT655397:AMT655398 AWP655397:AWP655398 BGL655397:BGL655398 BQH655397:BQH655398 CAD655397:CAD655398 CJZ655397:CJZ655398 CTV655397:CTV655398 DDR655397:DDR655398 DNN655397:DNN655398 DXJ655397:DXJ655398 EHF655397:EHF655398 ERB655397:ERB655398 FAX655397:FAX655398 FKT655397:FKT655398 FUP655397:FUP655398 GEL655397:GEL655398 GOH655397:GOH655398 GYD655397:GYD655398 HHZ655397:HHZ655398 HRV655397:HRV655398 IBR655397:IBR655398 ILN655397:ILN655398 IVJ655397:IVJ655398 JFF655397:JFF655398 JPB655397:JPB655398 JYX655397:JYX655398 KIT655397:KIT655398 KSP655397:KSP655398 LCL655397:LCL655398 LMH655397:LMH655398 LWD655397:LWD655398 MFZ655397:MFZ655398 MPV655397:MPV655398 MZR655397:MZR655398 NJN655397:NJN655398 NTJ655397:NTJ655398 ODF655397:ODF655398 ONB655397:ONB655398 OWX655397:OWX655398 PGT655397:PGT655398 PQP655397:PQP655398 QAL655397:QAL655398 QKH655397:QKH655398 QUD655397:QUD655398 RDZ655397:RDZ655398 RNV655397:RNV655398 RXR655397:RXR655398 SHN655397:SHN655398 SRJ655397:SRJ655398 TBF655397:TBF655398 TLB655397:TLB655398 TUX655397:TUX655398 UET655397:UET655398 UOP655397:UOP655398 UYL655397:UYL655398 VIH655397:VIH655398 VSD655397:VSD655398 WBZ655397:WBZ655398 WLV655397:WLV655398 WVR655397:WVR655398 J720933:J720934 JF720933:JF720934 TB720933:TB720934 ACX720933:ACX720934 AMT720933:AMT720934 AWP720933:AWP720934 BGL720933:BGL720934 BQH720933:BQH720934 CAD720933:CAD720934 CJZ720933:CJZ720934 CTV720933:CTV720934 DDR720933:DDR720934 DNN720933:DNN720934 DXJ720933:DXJ720934 EHF720933:EHF720934 ERB720933:ERB720934 FAX720933:FAX720934 FKT720933:FKT720934 FUP720933:FUP720934 GEL720933:GEL720934 GOH720933:GOH720934 GYD720933:GYD720934 HHZ720933:HHZ720934 HRV720933:HRV720934 IBR720933:IBR720934 ILN720933:ILN720934 IVJ720933:IVJ720934 JFF720933:JFF720934 JPB720933:JPB720934 JYX720933:JYX720934 KIT720933:KIT720934 KSP720933:KSP720934 LCL720933:LCL720934 LMH720933:LMH720934 LWD720933:LWD720934 MFZ720933:MFZ720934 MPV720933:MPV720934 MZR720933:MZR720934 NJN720933:NJN720934 NTJ720933:NTJ720934 ODF720933:ODF720934 ONB720933:ONB720934 OWX720933:OWX720934 PGT720933:PGT720934 PQP720933:PQP720934 QAL720933:QAL720934 QKH720933:QKH720934 QUD720933:QUD720934 RDZ720933:RDZ720934 RNV720933:RNV720934 RXR720933:RXR720934 SHN720933:SHN720934 SRJ720933:SRJ720934 TBF720933:TBF720934 TLB720933:TLB720934 TUX720933:TUX720934 UET720933:UET720934 UOP720933:UOP720934 UYL720933:UYL720934 VIH720933:VIH720934 VSD720933:VSD720934 WBZ720933:WBZ720934 WLV720933:WLV720934 WVR720933:WVR720934 J786469:J786470 JF786469:JF786470 TB786469:TB786470 ACX786469:ACX786470 AMT786469:AMT786470 AWP786469:AWP786470 BGL786469:BGL786470 BQH786469:BQH786470 CAD786469:CAD786470 CJZ786469:CJZ786470 CTV786469:CTV786470 DDR786469:DDR786470 DNN786469:DNN786470 DXJ786469:DXJ786470 EHF786469:EHF786470 ERB786469:ERB786470 FAX786469:FAX786470 FKT786469:FKT786470 FUP786469:FUP786470 GEL786469:GEL786470 GOH786469:GOH786470 GYD786469:GYD786470 HHZ786469:HHZ786470 HRV786469:HRV786470 IBR786469:IBR786470 ILN786469:ILN786470 IVJ786469:IVJ786470 JFF786469:JFF786470 JPB786469:JPB786470 JYX786469:JYX786470 KIT786469:KIT786470 KSP786469:KSP786470 LCL786469:LCL786470 LMH786469:LMH786470 LWD786469:LWD786470 MFZ786469:MFZ786470 MPV786469:MPV786470 MZR786469:MZR786470 NJN786469:NJN786470 NTJ786469:NTJ786470 ODF786469:ODF786470 ONB786469:ONB786470 OWX786469:OWX786470 PGT786469:PGT786470 PQP786469:PQP786470 QAL786469:QAL786470 QKH786469:QKH786470 QUD786469:QUD786470 RDZ786469:RDZ786470 RNV786469:RNV786470 RXR786469:RXR786470 SHN786469:SHN786470 SRJ786469:SRJ786470 TBF786469:TBF786470 TLB786469:TLB786470 TUX786469:TUX786470 UET786469:UET786470 UOP786469:UOP786470 UYL786469:UYL786470 VIH786469:VIH786470 VSD786469:VSD786470 WBZ786469:WBZ786470 WLV786469:WLV786470 WVR786469:WVR786470 J852005:J852006 JF852005:JF852006 TB852005:TB852006 ACX852005:ACX852006 AMT852005:AMT852006 AWP852005:AWP852006 BGL852005:BGL852006 BQH852005:BQH852006 CAD852005:CAD852006 CJZ852005:CJZ852006 CTV852005:CTV852006 DDR852005:DDR852006 DNN852005:DNN852006 DXJ852005:DXJ852006 EHF852005:EHF852006 ERB852005:ERB852006 FAX852005:FAX852006 FKT852005:FKT852006 FUP852005:FUP852006 GEL852005:GEL852006 GOH852005:GOH852006 GYD852005:GYD852006 HHZ852005:HHZ852006 HRV852005:HRV852006 IBR852005:IBR852006 ILN852005:ILN852006 IVJ852005:IVJ852006 JFF852005:JFF852006 JPB852005:JPB852006 JYX852005:JYX852006 KIT852005:KIT852006 KSP852005:KSP852006 LCL852005:LCL852006 LMH852005:LMH852006 LWD852005:LWD852006 MFZ852005:MFZ852006 MPV852005:MPV852006 MZR852005:MZR852006 NJN852005:NJN852006 NTJ852005:NTJ852006 ODF852005:ODF852006 ONB852005:ONB852006 OWX852005:OWX852006 PGT852005:PGT852006 PQP852005:PQP852006 QAL852005:QAL852006 QKH852005:QKH852006 QUD852005:QUD852006 RDZ852005:RDZ852006 RNV852005:RNV852006 RXR852005:RXR852006 SHN852005:SHN852006 SRJ852005:SRJ852006 TBF852005:TBF852006 TLB852005:TLB852006 TUX852005:TUX852006 UET852005:UET852006 UOP852005:UOP852006 UYL852005:UYL852006 VIH852005:VIH852006 VSD852005:VSD852006 WBZ852005:WBZ852006 WLV852005:WLV852006 WVR852005:WVR852006 J917541:J917542 JF917541:JF917542 TB917541:TB917542 ACX917541:ACX917542 AMT917541:AMT917542 AWP917541:AWP917542 BGL917541:BGL917542 BQH917541:BQH917542 CAD917541:CAD917542 CJZ917541:CJZ917542 CTV917541:CTV917542 DDR917541:DDR917542 DNN917541:DNN917542 DXJ917541:DXJ917542 EHF917541:EHF917542 ERB917541:ERB917542 FAX917541:FAX917542 FKT917541:FKT917542 FUP917541:FUP917542 GEL917541:GEL917542 GOH917541:GOH917542 GYD917541:GYD917542 HHZ917541:HHZ917542 HRV917541:HRV917542 IBR917541:IBR917542 ILN917541:ILN917542 IVJ917541:IVJ917542 JFF917541:JFF917542 JPB917541:JPB917542 JYX917541:JYX917542 KIT917541:KIT917542 KSP917541:KSP917542 LCL917541:LCL917542 LMH917541:LMH917542 LWD917541:LWD917542 MFZ917541:MFZ917542 MPV917541:MPV917542 MZR917541:MZR917542 NJN917541:NJN917542 NTJ917541:NTJ917542 ODF917541:ODF917542 ONB917541:ONB917542 OWX917541:OWX917542 PGT917541:PGT917542 PQP917541:PQP917542 QAL917541:QAL917542 QKH917541:QKH917542 QUD917541:QUD917542 RDZ917541:RDZ917542 RNV917541:RNV917542 RXR917541:RXR917542 SHN917541:SHN917542 SRJ917541:SRJ917542 TBF917541:TBF917542 TLB917541:TLB917542 TUX917541:TUX917542 UET917541:UET917542 UOP917541:UOP917542 UYL917541:UYL917542 VIH917541:VIH917542 VSD917541:VSD917542 WBZ917541:WBZ917542 WLV917541:WLV917542 WVR917541:WVR917542 J983077:J983078 JF983077:JF983078 TB983077:TB983078 ACX983077:ACX983078 AMT983077:AMT983078 AWP983077:AWP983078 BGL983077:BGL983078 BQH983077:BQH983078 CAD983077:CAD983078 CJZ983077:CJZ983078 CTV983077:CTV983078 DDR983077:DDR983078 DNN983077:DNN983078 DXJ983077:DXJ983078 EHF983077:EHF983078 ERB983077:ERB983078 FAX983077:FAX983078 FKT983077:FKT983078 FUP983077:FUP983078 GEL983077:GEL983078 GOH983077:GOH983078 GYD983077:GYD983078 HHZ983077:HHZ983078 HRV983077:HRV983078 IBR983077:IBR983078 ILN983077:ILN983078 IVJ983077:IVJ983078 JFF983077:JFF983078 JPB983077:JPB983078 JYX983077:JYX983078 KIT983077:KIT983078 KSP983077:KSP983078 LCL983077:LCL983078 LMH983077:LMH983078 LWD983077:LWD983078 MFZ983077:MFZ983078 MPV983077:MPV983078 MZR983077:MZR983078 NJN983077:NJN983078 NTJ983077:NTJ983078 ODF983077:ODF983078 ONB983077:ONB983078 OWX983077:OWX983078 PGT983077:PGT983078 PQP983077:PQP983078 QAL983077:QAL983078 QKH983077:QKH983078 QUD983077:QUD983078 RDZ983077:RDZ983078 RNV983077:RNV983078 RXR983077:RXR983078 SHN983077:SHN983078 SRJ983077:SRJ983078 TBF983077:TBF983078 TLB983077:TLB983078 TUX983077:TUX983078 UET983077:UET983078 UOP983077:UOP983078 UYL983077:UYL983078 VIH983077:VIH983078 VSD983077:VSD983078 WBZ983077:WBZ983078 WLV983077:WLV983078 WVR983077:WVR983078 F51:G55 JB51:JC55 SX51:SY55 ACT51:ACU55 AMP51:AMQ55 AWL51:AWM55 BGH51:BGI55 BQD51:BQE55 BZZ51:CAA55 CJV51:CJW55 CTR51:CTS55 DDN51:DDO55 DNJ51:DNK55 DXF51:DXG55 EHB51:EHC55 EQX51:EQY55 FAT51:FAU55 FKP51:FKQ55 FUL51:FUM55 GEH51:GEI55 GOD51:GOE55 GXZ51:GYA55 HHV51:HHW55 HRR51:HRS55 IBN51:IBO55 ILJ51:ILK55 IVF51:IVG55 JFB51:JFC55 JOX51:JOY55 JYT51:JYU55 KIP51:KIQ55 KSL51:KSM55 LCH51:LCI55 LMD51:LME55 LVZ51:LWA55 MFV51:MFW55 MPR51:MPS55 MZN51:MZO55 NJJ51:NJK55 NTF51:NTG55 ODB51:ODC55 OMX51:OMY55 OWT51:OWU55 PGP51:PGQ55 PQL51:PQM55 QAH51:QAI55 QKD51:QKE55 QTZ51:QUA55 RDV51:RDW55 RNR51:RNS55 RXN51:RXO55 SHJ51:SHK55 SRF51:SRG55 TBB51:TBC55 TKX51:TKY55 TUT51:TUU55 UEP51:UEQ55 UOL51:UOM55 UYH51:UYI55 VID51:VIE55 VRZ51:VSA55 WBV51:WBW55 WLR51:WLS55 WVN51:WVO55 F65592:G65596 JB65592:JC65596 SX65592:SY65596 ACT65592:ACU65596 AMP65592:AMQ65596 AWL65592:AWM65596 BGH65592:BGI65596 BQD65592:BQE65596 BZZ65592:CAA65596 CJV65592:CJW65596 CTR65592:CTS65596 DDN65592:DDO65596 DNJ65592:DNK65596 DXF65592:DXG65596 EHB65592:EHC65596 EQX65592:EQY65596 FAT65592:FAU65596 FKP65592:FKQ65596 FUL65592:FUM65596 GEH65592:GEI65596 GOD65592:GOE65596 GXZ65592:GYA65596 HHV65592:HHW65596 HRR65592:HRS65596 IBN65592:IBO65596 ILJ65592:ILK65596 IVF65592:IVG65596 JFB65592:JFC65596 JOX65592:JOY65596 JYT65592:JYU65596 KIP65592:KIQ65596 KSL65592:KSM65596 LCH65592:LCI65596 LMD65592:LME65596 LVZ65592:LWA65596 MFV65592:MFW65596 MPR65592:MPS65596 MZN65592:MZO65596 NJJ65592:NJK65596 NTF65592:NTG65596 ODB65592:ODC65596 OMX65592:OMY65596 OWT65592:OWU65596 PGP65592:PGQ65596 PQL65592:PQM65596 QAH65592:QAI65596 QKD65592:QKE65596 QTZ65592:QUA65596 RDV65592:RDW65596 RNR65592:RNS65596 RXN65592:RXO65596 SHJ65592:SHK65596 SRF65592:SRG65596 TBB65592:TBC65596 TKX65592:TKY65596 TUT65592:TUU65596 UEP65592:UEQ65596 UOL65592:UOM65596 UYH65592:UYI65596 VID65592:VIE65596 VRZ65592:VSA65596 WBV65592:WBW65596 WLR65592:WLS65596 WVN65592:WVO65596 F131128:G131132 JB131128:JC131132 SX131128:SY131132 ACT131128:ACU131132 AMP131128:AMQ131132 AWL131128:AWM131132 BGH131128:BGI131132 BQD131128:BQE131132 BZZ131128:CAA131132 CJV131128:CJW131132 CTR131128:CTS131132 DDN131128:DDO131132 DNJ131128:DNK131132 DXF131128:DXG131132 EHB131128:EHC131132 EQX131128:EQY131132 FAT131128:FAU131132 FKP131128:FKQ131132 FUL131128:FUM131132 GEH131128:GEI131132 GOD131128:GOE131132 GXZ131128:GYA131132 HHV131128:HHW131132 HRR131128:HRS131132 IBN131128:IBO131132 ILJ131128:ILK131132 IVF131128:IVG131132 JFB131128:JFC131132 JOX131128:JOY131132 JYT131128:JYU131132 KIP131128:KIQ131132 KSL131128:KSM131132 LCH131128:LCI131132 LMD131128:LME131132 LVZ131128:LWA131132 MFV131128:MFW131132 MPR131128:MPS131132 MZN131128:MZO131132 NJJ131128:NJK131132 NTF131128:NTG131132 ODB131128:ODC131132 OMX131128:OMY131132 OWT131128:OWU131132 PGP131128:PGQ131132 PQL131128:PQM131132 QAH131128:QAI131132 QKD131128:QKE131132 QTZ131128:QUA131132 RDV131128:RDW131132 RNR131128:RNS131132 RXN131128:RXO131132 SHJ131128:SHK131132 SRF131128:SRG131132 TBB131128:TBC131132 TKX131128:TKY131132 TUT131128:TUU131132 UEP131128:UEQ131132 UOL131128:UOM131132 UYH131128:UYI131132 VID131128:VIE131132 VRZ131128:VSA131132 WBV131128:WBW131132 WLR131128:WLS131132 WVN131128:WVO131132 F196664:G196668 JB196664:JC196668 SX196664:SY196668 ACT196664:ACU196668 AMP196664:AMQ196668 AWL196664:AWM196668 BGH196664:BGI196668 BQD196664:BQE196668 BZZ196664:CAA196668 CJV196664:CJW196668 CTR196664:CTS196668 DDN196664:DDO196668 DNJ196664:DNK196668 DXF196664:DXG196668 EHB196664:EHC196668 EQX196664:EQY196668 FAT196664:FAU196668 FKP196664:FKQ196668 FUL196664:FUM196668 GEH196664:GEI196668 GOD196664:GOE196668 GXZ196664:GYA196668 HHV196664:HHW196668 HRR196664:HRS196668 IBN196664:IBO196668 ILJ196664:ILK196668 IVF196664:IVG196668 JFB196664:JFC196668 JOX196664:JOY196668 JYT196664:JYU196668 KIP196664:KIQ196668 KSL196664:KSM196668 LCH196664:LCI196668 LMD196664:LME196668 LVZ196664:LWA196668 MFV196664:MFW196668 MPR196664:MPS196668 MZN196664:MZO196668 NJJ196664:NJK196668 NTF196664:NTG196668 ODB196664:ODC196668 OMX196664:OMY196668 OWT196664:OWU196668 PGP196664:PGQ196668 PQL196664:PQM196668 QAH196664:QAI196668 QKD196664:QKE196668 QTZ196664:QUA196668 RDV196664:RDW196668 RNR196664:RNS196668 RXN196664:RXO196668 SHJ196664:SHK196668 SRF196664:SRG196668 TBB196664:TBC196668 TKX196664:TKY196668 TUT196664:TUU196668 UEP196664:UEQ196668 UOL196664:UOM196668 UYH196664:UYI196668 VID196664:VIE196668 VRZ196664:VSA196668 WBV196664:WBW196668 WLR196664:WLS196668 WVN196664:WVO196668 F262200:G262204 JB262200:JC262204 SX262200:SY262204 ACT262200:ACU262204 AMP262200:AMQ262204 AWL262200:AWM262204 BGH262200:BGI262204 BQD262200:BQE262204 BZZ262200:CAA262204 CJV262200:CJW262204 CTR262200:CTS262204 DDN262200:DDO262204 DNJ262200:DNK262204 DXF262200:DXG262204 EHB262200:EHC262204 EQX262200:EQY262204 FAT262200:FAU262204 FKP262200:FKQ262204 FUL262200:FUM262204 GEH262200:GEI262204 GOD262200:GOE262204 GXZ262200:GYA262204 HHV262200:HHW262204 HRR262200:HRS262204 IBN262200:IBO262204 ILJ262200:ILK262204 IVF262200:IVG262204 JFB262200:JFC262204 JOX262200:JOY262204 JYT262200:JYU262204 KIP262200:KIQ262204 KSL262200:KSM262204 LCH262200:LCI262204 LMD262200:LME262204 LVZ262200:LWA262204 MFV262200:MFW262204 MPR262200:MPS262204 MZN262200:MZO262204 NJJ262200:NJK262204 NTF262200:NTG262204 ODB262200:ODC262204 OMX262200:OMY262204 OWT262200:OWU262204 PGP262200:PGQ262204 PQL262200:PQM262204 QAH262200:QAI262204 QKD262200:QKE262204 QTZ262200:QUA262204 RDV262200:RDW262204 RNR262200:RNS262204 RXN262200:RXO262204 SHJ262200:SHK262204 SRF262200:SRG262204 TBB262200:TBC262204 TKX262200:TKY262204 TUT262200:TUU262204 UEP262200:UEQ262204 UOL262200:UOM262204 UYH262200:UYI262204 VID262200:VIE262204 VRZ262200:VSA262204 WBV262200:WBW262204 WLR262200:WLS262204 WVN262200:WVO262204 F327736:G327740 JB327736:JC327740 SX327736:SY327740 ACT327736:ACU327740 AMP327736:AMQ327740 AWL327736:AWM327740 BGH327736:BGI327740 BQD327736:BQE327740 BZZ327736:CAA327740 CJV327736:CJW327740 CTR327736:CTS327740 DDN327736:DDO327740 DNJ327736:DNK327740 DXF327736:DXG327740 EHB327736:EHC327740 EQX327736:EQY327740 FAT327736:FAU327740 FKP327736:FKQ327740 FUL327736:FUM327740 GEH327736:GEI327740 GOD327736:GOE327740 GXZ327736:GYA327740 HHV327736:HHW327740 HRR327736:HRS327740 IBN327736:IBO327740 ILJ327736:ILK327740 IVF327736:IVG327740 JFB327736:JFC327740 JOX327736:JOY327740 JYT327736:JYU327740 KIP327736:KIQ327740 KSL327736:KSM327740 LCH327736:LCI327740 LMD327736:LME327740 LVZ327736:LWA327740 MFV327736:MFW327740 MPR327736:MPS327740 MZN327736:MZO327740 NJJ327736:NJK327740 NTF327736:NTG327740 ODB327736:ODC327740 OMX327736:OMY327740 OWT327736:OWU327740 PGP327736:PGQ327740 PQL327736:PQM327740 QAH327736:QAI327740 QKD327736:QKE327740 QTZ327736:QUA327740 RDV327736:RDW327740 RNR327736:RNS327740 RXN327736:RXO327740 SHJ327736:SHK327740 SRF327736:SRG327740 TBB327736:TBC327740 TKX327736:TKY327740 TUT327736:TUU327740 UEP327736:UEQ327740 UOL327736:UOM327740 UYH327736:UYI327740 VID327736:VIE327740 VRZ327736:VSA327740 WBV327736:WBW327740 WLR327736:WLS327740 WVN327736:WVO327740 F393272:G393276 JB393272:JC393276 SX393272:SY393276 ACT393272:ACU393276 AMP393272:AMQ393276 AWL393272:AWM393276 BGH393272:BGI393276 BQD393272:BQE393276 BZZ393272:CAA393276 CJV393272:CJW393276 CTR393272:CTS393276 DDN393272:DDO393276 DNJ393272:DNK393276 DXF393272:DXG393276 EHB393272:EHC393276 EQX393272:EQY393276 FAT393272:FAU393276 FKP393272:FKQ393276 FUL393272:FUM393276 GEH393272:GEI393276 GOD393272:GOE393276 GXZ393272:GYA393276 HHV393272:HHW393276 HRR393272:HRS393276 IBN393272:IBO393276 ILJ393272:ILK393276 IVF393272:IVG393276 JFB393272:JFC393276 JOX393272:JOY393276 JYT393272:JYU393276 KIP393272:KIQ393276 KSL393272:KSM393276 LCH393272:LCI393276 LMD393272:LME393276 LVZ393272:LWA393276 MFV393272:MFW393276 MPR393272:MPS393276 MZN393272:MZO393276 NJJ393272:NJK393276 NTF393272:NTG393276 ODB393272:ODC393276 OMX393272:OMY393276 OWT393272:OWU393276 PGP393272:PGQ393276 PQL393272:PQM393276 QAH393272:QAI393276 QKD393272:QKE393276 QTZ393272:QUA393276 RDV393272:RDW393276 RNR393272:RNS393276 RXN393272:RXO393276 SHJ393272:SHK393276 SRF393272:SRG393276 TBB393272:TBC393276 TKX393272:TKY393276 TUT393272:TUU393276 UEP393272:UEQ393276 UOL393272:UOM393276 UYH393272:UYI393276 VID393272:VIE393276 VRZ393272:VSA393276 WBV393272:WBW393276 WLR393272:WLS393276 WVN393272:WVO393276 F458808:G458812 JB458808:JC458812 SX458808:SY458812 ACT458808:ACU458812 AMP458808:AMQ458812 AWL458808:AWM458812 BGH458808:BGI458812 BQD458808:BQE458812 BZZ458808:CAA458812 CJV458808:CJW458812 CTR458808:CTS458812 DDN458808:DDO458812 DNJ458808:DNK458812 DXF458808:DXG458812 EHB458808:EHC458812 EQX458808:EQY458812 FAT458808:FAU458812 FKP458808:FKQ458812 FUL458808:FUM458812 GEH458808:GEI458812 GOD458808:GOE458812 GXZ458808:GYA458812 HHV458808:HHW458812 HRR458808:HRS458812 IBN458808:IBO458812 ILJ458808:ILK458812 IVF458808:IVG458812 JFB458808:JFC458812 JOX458808:JOY458812 JYT458808:JYU458812 KIP458808:KIQ458812 KSL458808:KSM458812 LCH458808:LCI458812 LMD458808:LME458812 LVZ458808:LWA458812 MFV458808:MFW458812 MPR458808:MPS458812 MZN458808:MZO458812 NJJ458808:NJK458812 NTF458808:NTG458812 ODB458808:ODC458812 OMX458808:OMY458812 OWT458808:OWU458812 PGP458808:PGQ458812 PQL458808:PQM458812 QAH458808:QAI458812 QKD458808:QKE458812 QTZ458808:QUA458812 RDV458808:RDW458812 RNR458808:RNS458812 RXN458808:RXO458812 SHJ458808:SHK458812 SRF458808:SRG458812 TBB458808:TBC458812 TKX458808:TKY458812 TUT458808:TUU458812 UEP458808:UEQ458812 UOL458808:UOM458812 UYH458808:UYI458812 VID458808:VIE458812 VRZ458808:VSA458812 WBV458808:WBW458812 WLR458808:WLS458812 WVN458808:WVO458812 F524344:G524348 JB524344:JC524348 SX524344:SY524348 ACT524344:ACU524348 AMP524344:AMQ524348 AWL524344:AWM524348 BGH524344:BGI524348 BQD524344:BQE524348 BZZ524344:CAA524348 CJV524344:CJW524348 CTR524344:CTS524348 DDN524344:DDO524348 DNJ524344:DNK524348 DXF524344:DXG524348 EHB524344:EHC524348 EQX524344:EQY524348 FAT524344:FAU524348 FKP524344:FKQ524348 FUL524344:FUM524348 GEH524344:GEI524348 GOD524344:GOE524348 GXZ524344:GYA524348 HHV524344:HHW524348 HRR524344:HRS524348 IBN524344:IBO524348 ILJ524344:ILK524348 IVF524344:IVG524348 JFB524344:JFC524348 JOX524344:JOY524348 JYT524344:JYU524348 KIP524344:KIQ524348 KSL524344:KSM524348 LCH524344:LCI524348 LMD524344:LME524348 LVZ524344:LWA524348 MFV524344:MFW524348 MPR524344:MPS524348 MZN524344:MZO524348 NJJ524344:NJK524348 NTF524344:NTG524348 ODB524344:ODC524348 OMX524344:OMY524348 OWT524344:OWU524348 PGP524344:PGQ524348 PQL524344:PQM524348 QAH524344:QAI524348 QKD524344:QKE524348 QTZ524344:QUA524348 RDV524344:RDW524348 RNR524344:RNS524348 RXN524344:RXO524348 SHJ524344:SHK524348 SRF524344:SRG524348 TBB524344:TBC524348 TKX524344:TKY524348 TUT524344:TUU524348 UEP524344:UEQ524348 UOL524344:UOM524348 UYH524344:UYI524348 VID524344:VIE524348 VRZ524344:VSA524348 WBV524344:WBW524348 WLR524344:WLS524348 WVN524344:WVO524348 F589880:G589884 JB589880:JC589884 SX589880:SY589884 ACT589880:ACU589884 AMP589880:AMQ589884 AWL589880:AWM589884 BGH589880:BGI589884 BQD589880:BQE589884 BZZ589880:CAA589884 CJV589880:CJW589884 CTR589880:CTS589884 DDN589880:DDO589884 DNJ589880:DNK589884 DXF589880:DXG589884 EHB589880:EHC589884 EQX589880:EQY589884 FAT589880:FAU589884 FKP589880:FKQ589884 FUL589880:FUM589884 GEH589880:GEI589884 GOD589880:GOE589884 GXZ589880:GYA589884 HHV589880:HHW589884 HRR589880:HRS589884 IBN589880:IBO589884 ILJ589880:ILK589884 IVF589880:IVG589884 JFB589880:JFC589884 JOX589880:JOY589884 JYT589880:JYU589884 KIP589880:KIQ589884 KSL589880:KSM589884 LCH589880:LCI589884 LMD589880:LME589884 LVZ589880:LWA589884 MFV589880:MFW589884 MPR589880:MPS589884 MZN589880:MZO589884 NJJ589880:NJK589884 NTF589880:NTG589884 ODB589880:ODC589884 OMX589880:OMY589884 OWT589880:OWU589884 PGP589880:PGQ589884 PQL589880:PQM589884 QAH589880:QAI589884 QKD589880:QKE589884 QTZ589880:QUA589884 RDV589880:RDW589884 RNR589880:RNS589884 RXN589880:RXO589884 SHJ589880:SHK589884 SRF589880:SRG589884 TBB589880:TBC589884 TKX589880:TKY589884 TUT589880:TUU589884 UEP589880:UEQ589884 UOL589880:UOM589884 UYH589880:UYI589884 VID589880:VIE589884 VRZ589880:VSA589884 WBV589880:WBW589884 WLR589880:WLS589884 WVN589880:WVO589884 F655416:G655420 JB655416:JC655420 SX655416:SY655420 ACT655416:ACU655420 AMP655416:AMQ655420 AWL655416:AWM655420 BGH655416:BGI655420 BQD655416:BQE655420 BZZ655416:CAA655420 CJV655416:CJW655420 CTR655416:CTS655420 DDN655416:DDO655420 DNJ655416:DNK655420 DXF655416:DXG655420 EHB655416:EHC655420 EQX655416:EQY655420 FAT655416:FAU655420 FKP655416:FKQ655420 FUL655416:FUM655420 GEH655416:GEI655420 GOD655416:GOE655420 GXZ655416:GYA655420 HHV655416:HHW655420 HRR655416:HRS655420 IBN655416:IBO655420 ILJ655416:ILK655420 IVF655416:IVG655420 JFB655416:JFC655420 JOX655416:JOY655420 JYT655416:JYU655420 KIP655416:KIQ655420 KSL655416:KSM655420 LCH655416:LCI655420 LMD655416:LME655420 LVZ655416:LWA655420 MFV655416:MFW655420 MPR655416:MPS655420 MZN655416:MZO655420 NJJ655416:NJK655420 NTF655416:NTG655420 ODB655416:ODC655420 OMX655416:OMY655420 OWT655416:OWU655420 PGP655416:PGQ655420 PQL655416:PQM655420 QAH655416:QAI655420 QKD655416:QKE655420 QTZ655416:QUA655420 RDV655416:RDW655420 RNR655416:RNS655420 RXN655416:RXO655420 SHJ655416:SHK655420 SRF655416:SRG655420 TBB655416:TBC655420 TKX655416:TKY655420 TUT655416:TUU655420 UEP655416:UEQ655420 UOL655416:UOM655420 UYH655416:UYI655420 VID655416:VIE655420 VRZ655416:VSA655420 WBV655416:WBW655420 WLR655416:WLS655420 WVN655416:WVO655420 F720952:G720956 JB720952:JC720956 SX720952:SY720956 ACT720952:ACU720956 AMP720952:AMQ720956 AWL720952:AWM720956 BGH720952:BGI720956 BQD720952:BQE720956 BZZ720952:CAA720956 CJV720952:CJW720956 CTR720952:CTS720956 DDN720952:DDO720956 DNJ720952:DNK720956 DXF720952:DXG720956 EHB720952:EHC720956 EQX720952:EQY720956 FAT720952:FAU720956 FKP720952:FKQ720956 FUL720952:FUM720956 GEH720952:GEI720956 GOD720952:GOE720956 GXZ720952:GYA720956 HHV720952:HHW720956 HRR720952:HRS720956 IBN720952:IBO720956 ILJ720952:ILK720956 IVF720952:IVG720956 JFB720952:JFC720956 JOX720952:JOY720956 JYT720952:JYU720956 KIP720952:KIQ720956 KSL720952:KSM720956 LCH720952:LCI720956 LMD720952:LME720956 LVZ720952:LWA720956 MFV720952:MFW720956 MPR720952:MPS720956 MZN720952:MZO720956 NJJ720952:NJK720956 NTF720952:NTG720956 ODB720952:ODC720956 OMX720952:OMY720956 OWT720952:OWU720956 PGP720952:PGQ720956 PQL720952:PQM720956 QAH720952:QAI720956 QKD720952:QKE720956 QTZ720952:QUA720956 RDV720952:RDW720956 RNR720952:RNS720956 RXN720952:RXO720956 SHJ720952:SHK720956 SRF720952:SRG720956 TBB720952:TBC720956 TKX720952:TKY720956 TUT720952:TUU720956 UEP720952:UEQ720956 UOL720952:UOM720956 UYH720952:UYI720956 VID720952:VIE720956 VRZ720952:VSA720956 WBV720952:WBW720956 WLR720952:WLS720956 WVN720952:WVO720956 F786488:G786492 JB786488:JC786492 SX786488:SY786492 ACT786488:ACU786492 AMP786488:AMQ786492 AWL786488:AWM786492 BGH786488:BGI786492 BQD786488:BQE786492 BZZ786488:CAA786492 CJV786488:CJW786492 CTR786488:CTS786492 DDN786488:DDO786492 DNJ786488:DNK786492 DXF786488:DXG786492 EHB786488:EHC786492 EQX786488:EQY786492 FAT786488:FAU786492 FKP786488:FKQ786492 FUL786488:FUM786492 GEH786488:GEI786492 GOD786488:GOE786492 GXZ786488:GYA786492 HHV786488:HHW786492 HRR786488:HRS786492 IBN786488:IBO786492 ILJ786488:ILK786492 IVF786488:IVG786492 JFB786488:JFC786492 JOX786488:JOY786492 JYT786488:JYU786492 KIP786488:KIQ786492 KSL786488:KSM786492 LCH786488:LCI786492 LMD786488:LME786492 LVZ786488:LWA786492 MFV786488:MFW786492 MPR786488:MPS786492 MZN786488:MZO786492 NJJ786488:NJK786492 NTF786488:NTG786492 ODB786488:ODC786492 OMX786488:OMY786492 OWT786488:OWU786492 PGP786488:PGQ786492 PQL786488:PQM786492 QAH786488:QAI786492 QKD786488:QKE786492 QTZ786488:QUA786492 RDV786488:RDW786492 RNR786488:RNS786492 RXN786488:RXO786492 SHJ786488:SHK786492 SRF786488:SRG786492 TBB786488:TBC786492 TKX786488:TKY786492 TUT786488:TUU786492 UEP786488:UEQ786492 UOL786488:UOM786492 UYH786488:UYI786492 VID786488:VIE786492 VRZ786488:VSA786492 WBV786488:WBW786492 WLR786488:WLS786492 WVN786488:WVO786492 F852024:G852028 JB852024:JC852028 SX852024:SY852028 ACT852024:ACU852028 AMP852024:AMQ852028 AWL852024:AWM852028 BGH852024:BGI852028 BQD852024:BQE852028 BZZ852024:CAA852028 CJV852024:CJW852028 CTR852024:CTS852028 DDN852024:DDO852028 DNJ852024:DNK852028 DXF852024:DXG852028 EHB852024:EHC852028 EQX852024:EQY852028 FAT852024:FAU852028 FKP852024:FKQ852028 FUL852024:FUM852028 GEH852024:GEI852028 GOD852024:GOE852028 GXZ852024:GYA852028 HHV852024:HHW852028 HRR852024:HRS852028 IBN852024:IBO852028 ILJ852024:ILK852028 IVF852024:IVG852028 JFB852024:JFC852028 JOX852024:JOY852028 JYT852024:JYU852028 KIP852024:KIQ852028 KSL852024:KSM852028 LCH852024:LCI852028 LMD852024:LME852028 LVZ852024:LWA852028 MFV852024:MFW852028 MPR852024:MPS852028 MZN852024:MZO852028 NJJ852024:NJK852028 NTF852024:NTG852028 ODB852024:ODC852028 OMX852024:OMY852028 OWT852024:OWU852028 PGP852024:PGQ852028 PQL852024:PQM852028 QAH852024:QAI852028 QKD852024:QKE852028 QTZ852024:QUA852028 RDV852024:RDW852028 RNR852024:RNS852028 RXN852024:RXO852028 SHJ852024:SHK852028 SRF852024:SRG852028 TBB852024:TBC852028 TKX852024:TKY852028 TUT852024:TUU852028 UEP852024:UEQ852028 UOL852024:UOM852028 UYH852024:UYI852028 VID852024:VIE852028 VRZ852024:VSA852028 WBV852024:WBW852028 WLR852024:WLS852028 WVN852024:WVO852028 F917560:G917564 JB917560:JC917564 SX917560:SY917564 ACT917560:ACU917564 AMP917560:AMQ917564 AWL917560:AWM917564 BGH917560:BGI917564 BQD917560:BQE917564 BZZ917560:CAA917564 CJV917560:CJW917564 CTR917560:CTS917564 DDN917560:DDO917564 DNJ917560:DNK917564 DXF917560:DXG917564 EHB917560:EHC917564 EQX917560:EQY917564 FAT917560:FAU917564 FKP917560:FKQ917564 FUL917560:FUM917564 GEH917560:GEI917564 GOD917560:GOE917564 GXZ917560:GYA917564 HHV917560:HHW917564 HRR917560:HRS917564 IBN917560:IBO917564 ILJ917560:ILK917564 IVF917560:IVG917564 JFB917560:JFC917564 JOX917560:JOY917564 JYT917560:JYU917564 KIP917560:KIQ917564 KSL917560:KSM917564 LCH917560:LCI917564 LMD917560:LME917564 LVZ917560:LWA917564 MFV917560:MFW917564 MPR917560:MPS917564 MZN917560:MZO917564 NJJ917560:NJK917564 NTF917560:NTG917564 ODB917560:ODC917564 OMX917560:OMY917564 OWT917560:OWU917564 PGP917560:PGQ917564 PQL917560:PQM917564 QAH917560:QAI917564 QKD917560:QKE917564 QTZ917560:QUA917564 RDV917560:RDW917564 RNR917560:RNS917564 RXN917560:RXO917564 SHJ917560:SHK917564 SRF917560:SRG917564 TBB917560:TBC917564 TKX917560:TKY917564 TUT917560:TUU917564 UEP917560:UEQ917564 UOL917560:UOM917564 UYH917560:UYI917564 VID917560:VIE917564 VRZ917560:VSA917564 WBV917560:WBW917564 WLR917560:WLS917564 WVN917560:WVO917564 F983096:G983100 JB983096:JC983100 SX983096:SY983100 ACT983096:ACU983100 AMP983096:AMQ983100 AWL983096:AWM983100 BGH983096:BGI983100 BQD983096:BQE983100 BZZ983096:CAA983100 CJV983096:CJW983100 CTR983096:CTS983100 DDN983096:DDO983100 DNJ983096:DNK983100 DXF983096:DXG983100 EHB983096:EHC983100 EQX983096:EQY983100 FAT983096:FAU983100 FKP983096:FKQ983100 FUL983096:FUM983100 GEH983096:GEI983100 GOD983096:GOE983100 GXZ983096:GYA983100 HHV983096:HHW983100 HRR983096:HRS983100 IBN983096:IBO983100 ILJ983096:ILK983100 IVF983096:IVG983100 JFB983096:JFC983100 JOX983096:JOY983100 JYT983096:JYU983100 KIP983096:KIQ983100 KSL983096:KSM983100 LCH983096:LCI983100 LMD983096:LME983100 LVZ983096:LWA983100 MFV983096:MFW983100 MPR983096:MPS983100 MZN983096:MZO983100 NJJ983096:NJK983100 NTF983096:NTG983100 ODB983096:ODC983100 OMX983096:OMY983100 OWT983096:OWU983100 PGP983096:PGQ983100 PQL983096:PQM983100 QAH983096:QAI983100 QKD983096:QKE983100 QTZ983096:QUA983100 RDV983096:RDW983100 RNR983096:RNS983100 RXN983096:RXO983100 SHJ983096:SHK983100 SRF983096:SRG983100 TBB983096:TBC983100 TKX983096:TKY983100 TUT983096:TUU983100 UEP983096:UEQ983100 UOL983096:UOM983100 UYH983096:UYI983100 VID983096:VIE983100 VRZ983096:VSA983100 WBV983096:WBW983100 WLR983096:WLS983100 WVN983096:WVO983100 F66:G70 JB66:JC70 SX66:SY70 ACT66:ACU70 AMP66:AMQ70 AWL66:AWM70 BGH66:BGI70 BQD66:BQE70 BZZ66:CAA70 CJV66:CJW70 CTR66:CTS70 DDN66:DDO70 DNJ66:DNK70 DXF66:DXG70 EHB66:EHC70 EQX66:EQY70 FAT66:FAU70 FKP66:FKQ70 FUL66:FUM70 GEH66:GEI70 GOD66:GOE70 GXZ66:GYA70 HHV66:HHW70 HRR66:HRS70 IBN66:IBO70 ILJ66:ILK70 IVF66:IVG70 JFB66:JFC70 JOX66:JOY70 JYT66:JYU70 KIP66:KIQ70 KSL66:KSM70 LCH66:LCI70 LMD66:LME70 LVZ66:LWA70 MFV66:MFW70 MPR66:MPS70 MZN66:MZO70 NJJ66:NJK70 NTF66:NTG70 ODB66:ODC70 OMX66:OMY70 OWT66:OWU70 PGP66:PGQ70 PQL66:PQM70 QAH66:QAI70 QKD66:QKE70 QTZ66:QUA70 RDV66:RDW70 RNR66:RNS70 RXN66:RXO70 SHJ66:SHK70 SRF66:SRG70 TBB66:TBC70 TKX66:TKY70 TUT66:TUU70 UEP66:UEQ70 UOL66:UOM70 UYH66:UYI70 VID66:VIE70 VRZ66:VSA70 WBV66:WBW70 WLR66:WLS70 WVN66:WVO70 F65605:G65609 JB65605:JC65609 SX65605:SY65609 ACT65605:ACU65609 AMP65605:AMQ65609 AWL65605:AWM65609 BGH65605:BGI65609 BQD65605:BQE65609 BZZ65605:CAA65609 CJV65605:CJW65609 CTR65605:CTS65609 DDN65605:DDO65609 DNJ65605:DNK65609 DXF65605:DXG65609 EHB65605:EHC65609 EQX65605:EQY65609 FAT65605:FAU65609 FKP65605:FKQ65609 FUL65605:FUM65609 GEH65605:GEI65609 GOD65605:GOE65609 GXZ65605:GYA65609 HHV65605:HHW65609 HRR65605:HRS65609 IBN65605:IBO65609 ILJ65605:ILK65609 IVF65605:IVG65609 JFB65605:JFC65609 JOX65605:JOY65609 JYT65605:JYU65609 KIP65605:KIQ65609 KSL65605:KSM65609 LCH65605:LCI65609 LMD65605:LME65609 LVZ65605:LWA65609 MFV65605:MFW65609 MPR65605:MPS65609 MZN65605:MZO65609 NJJ65605:NJK65609 NTF65605:NTG65609 ODB65605:ODC65609 OMX65605:OMY65609 OWT65605:OWU65609 PGP65605:PGQ65609 PQL65605:PQM65609 QAH65605:QAI65609 QKD65605:QKE65609 QTZ65605:QUA65609 RDV65605:RDW65609 RNR65605:RNS65609 RXN65605:RXO65609 SHJ65605:SHK65609 SRF65605:SRG65609 TBB65605:TBC65609 TKX65605:TKY65609 TUT65605:TUU65609 UEP65605:UEQ65609 UOL65605:UOM65609 UYH65605:UYI65609 VID65605:VIE65609 VRZ65605:VSA65609 WBV65605:WBW65609 WLR65605:WLS65609 WVN65605:WVO65609 F131141:G131145 JB131141:JC131145 SX131141:SY131145 ACT131141:ACU131145 AMP131141:AMQ131145 AWL131141:AWM131145 BGH131141:BGI131145 BQD131141:BQE131145 BZZ131141:CAA131145 CJV131141:CJW131145 CTR131141:CTS131145 DDN131141:DDO131145 DNJ131141:DNK131145 DXF131141:DXG131145 EHB131141:EHC131145 EQX131141:EQY131145 FAT131141:FAU131145 FKP131141:FKQ131145 FUL131141:FUM131145 GEH131141:GEI131145 GOD131141:GOE131145 GXZ131141:GYA131145 HHV131141:HHW131145 HRR131141:HRS131145 IBN131141:IBO131145 ILJ131141:ILK131145 IVF131141:IVG131145 JFB131141:JFC131145 JOX131141:JOY131145 JYT131141:JYU131145 KIP131141:KIQ131145 KSL131141:KSM131145 LCH131141:LCI131145 LMD131141:LME131145 LVZ131141:LWA131145 MFV131141:MFW131145 MPR131141:MPS131145 MZN131141:MZO131145 NJJ131141:NJK131145 NTF131141:NTG131145 ODB131141:ODC131145 OMX131141:OMY131145 OWT131141:OWU131145 PGP131141:PGQ131145 PQL131141:PQM131145 QAH131141:QAI131145 QKD131141:QKE131145 QTZ131141:QUA131145 RDV131141:RDW131145 RNR131141:RNS131145 RXN131141:RXO131145 SHJ131141:SHK131145 SRF131141:SRG131145 TBB131141:TBC131145 TKX131141:TKY131145 TUT131141:TUU131145 UEP131141:UEQ131145 UOL131141:UOM131145 UYH131141:UYI131145 VID131141:VIE131145 VRZ131141:VSA131145 WBV131141:WBW131145 WLR131141:WLS131145 WVN131141:WVO131145 F196677:G196681 JB196677:JC196681 SX196677:SY196681 ACT196677:ACU196681 AMP196677:AMQ196681 AWL196677:AWM196681 BGH196677:BGI196681 BQD196677:BQE196681 BZZ196677:CAA196681 CJV196677:CJW196681 CTR196677:CTS196681 DDN196677:DDO196681 DNJ196677:DNK196681 DXF196677:DXG196681 EHB196677:EHC196681 EQX196677:EQY196681 FAT196677:FAU196681 FKP196677:FKQ196681 FUL196677:FUM196681 GEH196677:GEI196681 GOD196677:GOE196681 GXZ196677:GYA196681 HHV196677:HHW196681 HRR196677:HRS196681 IBN196677:IBO196681 ILJ196677:ILK196681 IVF196677:IVG196681 JFB196677:JFC196681 JOX196677:JOY196681 JYT196677:JYU196681 KIP196677:KIQ196681 KSL196677:KSM196681 LCH196677:LCI196681 LMD196677:LME196681 LVZ196677:LWA196681 MFV196677:MFW196681 MPR196677:MPS196681 MZN196677:MZO196681 NJJ196677:NJK196681 NTF196677:NTG196681 ODB196677:ODC196681 OMX196677:OMY196681 OWT196677:OWU196681 PGP196677:PGQ196681 PQL196677:PQM196681 QAH196677:QAI196681 QKD196677:QKE196681 QTZ196677:QUA196681 RDV196677:RDW196681 RNR196677:RNS196681 RXN196677:RXO196681 SHJ196677:SHK196681 SRF196677:SRG196681 TBB196677:TBC196681 TKX196677:TKY196681 TUT196677:TUU196681 UEP196677:UEQ196681 UOL196677:UOM196681 UYH196677:UYI196681 VID196677:VIE196681 VRZ196677:VSA196681 WBV196677:WBW196681 WLR196677:WLS196681 WVN196677:WVO196681 F262213:G262217 JB262213:JC262217 SX262213:SY262217 ACT262213:ACU262217 AMP262213:AMQ262217 AWL262213:AWM262217 BGH262213:BGI262217 BQD262213:BQE262217 BZZ262213:CAA262217 CJV262213:CJW262217 CTR262213:CTS262217 DDN262213:DDO262217 DNJ262213:DNK262217 DXF262213:DXG262217 EHB262213:EHC262217 EQX262213:EQY262217 FAT262213:FAU262217 FKP262213:FKQ262217 FUL262213:FUM262217 GEH262213:GEI262217 GOD262213:GOE262217 GXZ262213:GYA262217 HHV262213:HHW262217 HRR262213:HRS262217 IBN262213:IBO262217 ILJ262213:ILK262217 IVF262213:IVG262217 JFB262213:JFC262217 JOX262213:JOY262217 JYT262213:JYU262217 KIP262213:KIQ262217 KSL262213:KSM262217 LCH262213:LCI262217 LMD262213:LME262217 LVZ262213:LWA262217 MFV262213:MFW262217 MPR262213:MPS262217 MZN262213:MZO262217 NJJ262213:NJK262217 NTF262213:NTG262217 ODB262213:ODC262217 OMX262213:OMY262217 OWT262213:OWU262217 PGP262213:PGQ262217 PQL262213:PQM262217 QAH262213:QAI262217 QKD262213:QKE262217 QTZ262213:QUA262217 RDV262213:RDW262217 RNR262213:RNS262217 RXN262213:RXO262217 SHJ262213:SHK262217 SRF262213:SRG262217 TBB262213:TBC262217 TKX262213:TKY262217 TUT262213:TUU262217 UEP262213:UEQ262217 UOL262213:UOM262217 UYH262213:UYI262217 VID262213:VIE262217 VRZ262213:VSA262217 WBV262213:WBW262217 WLR262213:WLS262217 WVN262213:WVO262217 F327749:G327753 JB327749:JC327753 SX327749:SY327753 ACT327749:ACU327753 AMP327749:AMQ327753 AWL327749:AWM327753 BGH327749:BGI327753 BQD327749:BQE327753 BZZ327749:CAA327753 CJV327749:CJW327753 CTR327749:CTS327753 DDN327749:DDO327753 DNJ327749:DNK327753 DXF327749:DXG327753 EHB327749:EHC327753 EQX327749:EQY327753 FAT327749:FAU327753 FKP327749:FKQ327753 FUL327749:FUM327753 GEH327749:GEI327753 GOD327749:GOE327753 GXZ327749:GYA327753 HHV327749:HHW327753 HRR327749:HRS327753 IBN327749:IBO327753 ILJ327749:ILK327753 IVF327749:IVG327753 JFB327749:JFC327753 JOX327749:JOY327753 JYT327749:JYU327753 KIP327749:KIQ327753 KSL327749:KSM327753 LCH327749:LCI327753 LMD327749:LME327753 LVZ327749:LWA327753 MFV327749:MFW327753 MPR327749:MPS327753 MZN327749:MZO327753 NJJ327749:NJK327753 NTF327749:NTG327753 ODB327749:ODC327753 OMX327749:OMY327753 OWT327749:OWU327753 PGP327749:PGQ327753 PQL327749:PQM327753 QAH327749:QAI327753 QKD327749:QKE327753 QTZ327749:QUA327753 RDV327749:RDW327753 RNR327749:RNS327753 RXN327749:RXO327753 SHJ327749:SHK327753 SRF327749:SRG327753 TBB327749:TBC327753 TKX327749:TKY327753 TUT327749:TUU327753 UEP327749:UEQ327753 UOL327749:UOM327753 UYH327749:UYI327753 VID327749:VIE327753 VRZ327749:VSA327753 WBV327749:WBW327753 WLR327749:WLS327753 WVN327749:WVO327753 F393285:G393289 JB393285:JC393289 SX393285:SY393289 ACT393285:ACU393289 AMP393285:AMQ393289 AWL393285:AWM393289 BGH393285:BGI393289 BQD393285:BQE393289 BZZ393285:CAA393289 CJV393285:CJW393289 CTR393285:CTS393289 DDN393285:DDO393289 DNJ393285:DNK393289 DXF393285:DXG393289 EHB393285:EHC393289 EQX393285:EQY393289 FAT393285:FAU393289 FKP393285:FKQ393289 FUL393285:FUM393289 GEH393285:GEI393289 GOD393285:GOE393289 GXZ393285:GYA393289 HHV393285:HHW393289 HRR393285:HRS393289 IBN393285:IBO393289 ILJ393285:ILK393289 IVF393285:IVG393289 JFB393285:JFC393289 JOX393285:JOY393289 JYT393285:JYU393289 KIP393285:KIQ393289 KSL393285:KSM393289 LCH393285:LCI393289 LMD393285:LME393289 LVZ393285:LWA393289 MFV393285:MFW393289 MPR393285:MPS393289 MZN393285:MZO393289 NJJ393285:NJK393289 NTF393285:NTG393289 ODB393285:ODC393289 OMX393285:OMY393289 OWT393285:OWU393289 PGP393285:PGQ393289 PQL393285:PQM393289 QAH393285:QAI393289 QKD393285:QKE393289 QTZ393285:QUA393289 RDV393285:RDW393289 RNR393285:RNS393289 RXN393285:RXO393289 SHJ393285:SHK393289 SRF393285:SRG393289 TBB393285:TBC393289 TKX393285:TKY393289 TUT393285:TUU393289 UEP393285:UEQ393289 UOL393285:UOM393289 UYH393285:UYI393289 VID393285:VIE393289 VRZ393285:VSA393289 WBV393285:WBW393289 WLR393285:WLS393289 WVN393285:WVO393289 F458821:G458825 JB458821:JC458825 SX458821:SY458825 ACT458821:ACU458825 AMP458821:AMQ458825 AWL458821:AWM458825 BGH458821:BGI458825 BQD458821:BQE458825 BZZ458821:CAA458825 CJV458821:CJW458825 CTR458821:CTS458825 DDN458821:DDO458825 DNJ458821:DNK458825 DXF458821:DXG458825 EHB458821:EHC458825 EQX458821:EQY458825 FAT458821:FAU458825 FKP458821:FKQ458825 FUL458821:FUM458825 GEH458821:GEI458825 GOD458821:GOE458825 GXZ458821:GYA458825 HHV458821:HHW458825 HRR458821:HRS458825 IBN458821:IBO458825 ILJ458821:ILK458825 IVF458821:IVG458825 JFB458821:JFC458825 JOX458821:JOY458825 JYT458821:JYU458825 KIP458821:KIQ458825 KSL458821:KSM458825 LCH458821:LCI458825 LMD458821:LME458825 LVZ458821:LWA458825 MFV458821:MFW458825 MPR458821:MPS458825 MZN458821:MZO458825 NJJ458821:NJK458825 NTF458821:NTG458825 ODB458821:ODC458825 OMX458821:OMY458825 OWT458821:OWU458825 PGP458821:PGQ458825 PQL458821:PQM458825 QAH458821:QAI458825 QKD458821:QKE458825 QTZ458821:QUA458825 RDV458821:RDW458825 RNR458821:RNS458825 RXN458821:RXO458825 SHJ458821:SHK458825 SRF458821:SRG458825 TBB458821:TBC458825 TKX458821:TKY458825 TUT458821:TUU458825 UEP458821:UEQ458825 UOL458821:UOM458825 UYH458821:UYI458825 VID458821:VIE458825 VRZ458821:VSA458825 WBV458821:WBW458825 WLR458821:WLS458825 WVN458821:WVO458825 F524357:G524361 JB524357:JC524361 SX524357:SY524361 ACT524357:ACU524361 AMP524357:AMQ524361 AWL524357:AWM524361 BGH524357:BGI524361 BQD524357:BQE524361 BZZ524357:CAA524361 CJV524357:CJW524361 CTR524357:CTS524361 DDN524357:DDO524361 DNJ524357:DNK524361 DXF524357:DXG524361 EHB524357:EHC524361 EQX524357:EQY524361 FAT524357:FAU524361 FKP524357:FKQ524361 FUL524357:FUM524361 GEH524357:GEI524361 GOD524357:GOE524361 GXZ524357:GYA524361 HHV524357:HHW524361 HRR524357:HRS524361 IBN524357:IBO524361 ILJ524357:ILK524361 IVF524357:IVG524361 JFB524357:JFC524361 JOX524357:JOY524361 JYT524357:JYU524361 KIP524357:KIQ524361 KSL524357:KSM524361 LCH524357:LCI524361 LMD524357:LME524361 LVZ524357:LWA524361 MFV524357:MFW524361 MPR524357:MPS524361 MZN524357:MZO524361 NJJ524357:NJK524361 NTF524357:NTG524361 ODB524357:ODC524361 OMX524357:OMY524361 OWT524357:OWU524361 PGP524357:PGQ524361 PQL524357:PQM524361 QAH524357:QAI524361 QKD524357:QKE524361 QTZ524357:QUA524361 RDV524357:RDW524361 RNR524357:RNS524361 RXN524357:RXO524361 SHJ524357:SHK524361 SRF524357:SRG524361 TBB524357:TBC524361 TKX524357:TKY524361 TUT524357:TUU524361 UEP524357:UEQ524361 UOL524357:UOM524361 UYH524357:UYI524361 VID524357:VIE524361 VRZ524357:VSA524361 WBV524357:WBW524361 WLR524357:WLS524361 WVN524357:WVO524361 F589893:G589897 JB589893:JC589897 SX589893:SY589897 ACT589893:ACU589897 AMP589893:AMQ589897 AWL589893:AWM589897 BGH589893:BGI589897 BQD589893:BQE589897 BZZ589893:CAA589897 CJV589893:CJW589897 CTR589893:CTS589897 DDN589893:DDO589897 DNJ589893:DNK589897 DXF589893:DXG589897 EHB589893:EHC589897 EQX589893:EQY589897 FAT589893:FAU589897 FKP589893:FKQ589897 FUL589893:FUM589897 GEH589893:GEI589897 GOD589893:GOE589897 GXZ589893:GYA589897 HHV589893:HHW589897 HRR589893:HRS589897 IBN589893:IBO589897 ILJ589893:ILK589897 IVF589893:IVG589897 JFB589893:JFC589897 JOX589893:JOY589897 JYT589893:JYU589897 KIP589893:KIQ589897 KSL589893:KSM589897 LCH589893:LCI589897 LMD589893:LME589897 LVZ589893:LWA589897 MFV589893:MFW589897 MPR589893:MPS589897 MZN589893:MZO589897 NJJ589893:NJK589897 NTF589893:NTG589897 ODB589893:ODC589897 OMX589893:OMY589897 OWT589893:OWU589897 PGP589893:PGQ589897 PQL589893:PQM589897 QAH589893:QAI589897 QKD589893:QKE589897 QTZ589893:QUA589897 RDV589893:RDW589897 RNR589893:RNS589897 RXN589893:RXO589897 SHJ589893:SHK589897 SRF589893:SRG589897 TBB589893:TBC589897 TKX589893:TKY589897 TUT589893:TUU589897 UEP589893:UEQ589897 UOL589893:UOM589897 UYH589893:UYI589897 VID589893:VIE589897 VRZ589893:VSA589897 WBV589893:WBW589897 WLR589893:WLS589897 WVN589893:WVO589897 F655429:G655433 JB655429:JC655433 SX655429:SY655433 ACT655429:ACU655433 AMP655429:AMQ655433 AWL655429:AWM655433 BGH655429:BGI655433 BQD655429:BQE655433 BZZ655429:CAA655433 CJV655429:CJW655433 CTR655429:CTS655433 DDN655429:DDO655433 DNJ655429:DNK655433 DXF655429:DXG655433 EHB655429:EHC655433 EQX655429:EQY655433 FAT655429:FAU655433 FKP655429:FKQ655433 FUL655429:FUM655433 GEH655429:GEI655433 GOD655429:GOE655433 GXZ655429:GYA655433 HHV655429:HHW655433 HRR655429:HRS655433 IBN655429:IBO655433 ILJ655429:ILK655433 IVF655429:IVG655433 JFB655429:JFC655433 JOX655429:JOY655433 JYT655429:JYU655433 KIP655429:KIQ655433 KSL655429:KSM655433 LCH655429:LCI655433 LMD655429:LME655433 LVZ655429:LWA655433 MFV655429:MFW655433 MPR655429:MPS655433 MZN655429:MZO655433 NJJ655429:NJK655433 NTF655429:NTG655433 ODB655429:ODC655433 OMX655429:OMY655433 OWT655429:OWU655433 PGP655429:PGQ655433 PQL655429:PQM655433 QAH655429:QAI655433 QKD655429:QKE655433 QTZ655429:QUA655433 RDV655429:RDW655433 RNR655429:RNS655433 RXN655429:RXO655433 SHJ655429:SHK655433 SRF655429:SRG655433 TBB655429:TBC655433 TKX655429:TKY655433 TUT655429:TUU655433 UEP655429:UEQ655433 UOL655429:UOM655433 UYH655429:UYI655433 VID655429:VIE655433 VRZ655429:VSA655433 WBV655429:WBW655433 WLR655429:WLS655433 WVN655429:WVO655433 F720965:G720969 JB720965:JC720969 SX720965:SY720969 ACT720965:ACU720969 AMP720965:AMQ720969 AWL720965:AWM720969 BGH720965:BGI720969 BQD720965:BQE720969 BZZ720965:CAA720969 CJV720965:CJW720969 CTR720965:CTS720969 DDN720965:DDO720969 DNJ720965:DNK720969 DXF720965:DXG720969 EHB720965:EHC720969 EQX720965:EQY720969 FAT720965:FAU720969 FKP720965:FKQ720969 FUL720965:FUM720969 GEH720965:GEI720969 GOD720965:GOE720969 GXZ720965:GYA720969 HHV720965:HHW720969 HRR720965:HRS720969 IBN720965:IBO720969 ILJ720965:ILK720969 IVF720965:IVG720969 JFB720965:JFC720969 JOX720965:JOY720969 JYT720965:JYU720969 KIP720965:KIQ720969 KSL720965:KSM720969 LCH720965:LCI720969 LMD720965:LME720969 LVZ720965:LWA720969 MFV720965:MFW720969 MPR720965:MPS720969 MZN720965:MZO720969 NJJ720965:NJK720969 NTF720965:NTG720969 ODB720965:ODC720969 OMX720965:OMY720969 OWT720965:OWU720969 PGP720965:PGQ720969 PQL720965:PQM720969 QAH720965:QAI720969 QKD720965:QKE720969 QTZ720965:QUA720969 RDV720965:RDW720969 RNR720965:RNS720969 RXN720965:RXO720969 SHJ720965:SHK720969 SRF720965:SRG720969 TBB720965:TBC720969 TKX720965:TKY720969 TUT720965:TUU720969 UEP720965:UEQ720969 UOL720965:UOM720969 UYH720965:UYI720969 VID720965:VIE720969 VRZ720965:VSA720969 WBV720965:WBW720969 WLR720965:WLS720969 WVN720965:WVO720969 F786501:G786505 JB786501:JC786505 SX786501:SY786505 ACT786501:ACU786505 AMP786501:AMQ786505 AWL786501:AWM786505 BGH786501:BGI786505 BQD786501:BQE786505 BZZ786501:CAA786505 CJV786501:CJW786505 CTR786501:CTS786505 DDN786501:DDO786505 DNJ786501:DNK786505 DXF786501:DXG786505 EHB786501:EHC786505 EQX786501:EQY786505 FAT786501:FAU786505 FKP786501:FKQ786505 FUL786501:FUM786505 GEH786501:GEI786505 GOD786501:GOE786505 GXZ786501:GYA786505 HHV786501:HHW786505 HRR786501:HRS786505 IBN786501:IBO786505 ILJ786501:ILK786505 IVF786501:IVG786505 JFB786501:JFC786505 JOX786501:JOY786505 JYT786501:JYU786505 KIP786501:KIQ786505 KSL786501:KSM786505 LCH786501:LCI786505 LMD786501:LME786505 LVZ786501:LWA786505 MFV786501:MFW786505 MPR786501:MPS786505 MZN786501:MZO786505 NJJ786501:NJK786505 NTF786501:NTG786505 ODB786501:ODC786505 OMX786501:OMY786505 OWT786501:OWU786505 PGP786501:PGQ786505 PQL786501:PQM786505 QAH786501:QAI786505 QKD786501:QKE786505 QTZ786501:QUA786505 RDV786501:RDW786505 RNR786501:RNS786505 RXN786501:RXO786505 SHJ786501:SHK786505 SRF786501:SRG786505 TBB786501:TBC786505 TKX786501:TKY786505 TUT786501:TUU786505 UEP786501:UEQ786505 UOL786501:UOM786505 UYH786501:UYI786505 VID786501:VIE786505 VRZ786501:VSA786505 WBV786501:WBW786505 WLR786501:WLS786505 WVN786501:WVO786505 F852037:G852041 JB852037:JC852041 SX852037:SY852041 ACT852037:ACU852041 AMP852037:AMQ852041 AWL852037:AWM852041 BGH852037:BGI852041 BQD852037:BQE852041 BZZ852037:CAA852041 CJV852037:CJW852041 CTR852037:CTS852041 DDN852037:DDO852041 DNJ852037:DNK852041 DXF852037:DXG852041 EHB852037:EHC852041 EQX852037:EQY852041 FAT852037:FAU852041 FKP852037:FKQ852041 FUL852037:FUM852041 GEH852037:GEI852041 GOD852037:GOE852041 GXZ852037:GYA852041 HHV852037:HHW852041 HRR852037:HRS852041 IBN852037:IBO852041 ILJ852037:ILK852041 IVF852037:IVG852041 JFB852037:JFC852041 JOX852037:JOY852041 JYT852037:JYU852041 KIP852037:KIQ852041 KSL852037:KSM852041 LCH852037:LCI852041 LMD852037:LME852041 LVZ852037:LWA852041 MFV852037:MFW852041 MPR852037:MPS852041 MZN852037:MZO852041 NJJ852037:NJK852041 NTF852037:NTG852041 ODB852037:ODC852041 OMX852037:OMY852041 OWT852037:OWU852041 PGP852037:PGQ852041 PQL852037:PQM852041 QAH852037:QAI852041 QKD852037:QKE852041 QTZ852037:QUA852041 RDV852037:RDW852041 RNR852037:RNS852041 RXN852037:RXO852041 SHJ852037:SHK852041 SRF852037:SRG852041 TBB852037:TBC852041 TKX852037:TKY852041 TUT852037:TUU852041 UEP852037:UEQ852041 UOL852037:UOM852041 UYH852037:UYI852041 VID852037:VIE852041 VRZ852037:VSA852041 WBV852037:WBW852041 WLR852037:WLS852041 WVN852037:WVO852041 F917573:G917577 JB917573:JC917577 SX917573:SY917577 ACT917573:ACU917577 AMP917573:AMQ917577 AWL917573:AWM917577 BGH917573:BGI917577 BQD917573:BQE917577 BZZ917573:CAA917577 CJV917573:CJW917577 CTR917573:CTS917577 DDN917573:DDO917577 DNJ917573:DNK917577 DXF917573:DXG917577 EHB917573:EHC917577 EQX917573:EQY917577 FAT917573:FAU917577 FKP917573:FKQ917577 FUL917573:FUM917577 GEH917573:GEI917577 GOD917573:GOE917577 GXZ917573:GYA917577 HHV917573:HHW917577 HRR917573:HRS917577 IBN917573:IBO917577 ILJ917573:ILK917577 IVF917573:IVG917577 JFB917573:JFC917577 JOX917573:JOY917577 JYT917573:JYU917577 KIP917573:KIQ917577 KSL917573:KSM917577 LCH917573:LCI917577 LMD917573:LME917577 LVZ917573:LWA917577 MFV917573:MFW917577 MPR917573:MPS917577 MZN917573:MZO917577 NJJ917573:NJK917577 NTF917573:NTG917577 ODB917573:ODC917577 OMX917573:OMY917577 OWT917573:OWU917577 PGP917573:PGQ917577 PQL917573:PQM917577 QAH917573:QAI917577 QKD917573:QKE917577 QTZ917573:QUA917577 RDV917573:RDW917577 RNR917573:RNS917577 RXN917573:RXO917577 SHJ917573:SHK917577 SRF917573:SRG917577 TBB917573:TBC917577 TKX917573:TKY917577 TUT917573:TUU917577 UEP917573:UEQ917577 UOL917573:UOM917577 UYH917573:UYI917577 VID917573:VIE917577 VRZ917573:VSA917577 WBV917573:WBW917577 WLR917573:WLS917577 WVN917573:WVO917577 F983109:G983113 JB983109:JC983113 SX983109:SY983113 ACT983109:ACU983113 AMP983109:AMQ983113 AWL983109:AWM983113 BGH983109:BGI983113 BQD983109:BQE983113 BZZ983109:CAA983113 CJV983109:CJW983113 CTR983109:CTS983113 DDN983109:DDO983113 DNJ983109:DNK983113 DXF983109:DXG983113 EHB983109:EHC983113 EQX983109:EQY983113 FAT983109:FAU983113 FKP983109:FKQ983113 FUL983109:FUM983113 GEH983109:GEI983113 GOD983109:GOE983113 GXZ983109:GYA983113 HHV983109:HHW983113 HRR983109:HRS983113 IBN983109:IBO983113 ILJ983109:ILK983113 IVF983109:IVG983113 JFB983109:JFC983113 JOX983109:JOY983113 JYT983109:JYU983113 KIP983109:KIQ983113 KSL983109:KSM983113 LCH983109:LCI983113 LMD983109:LME983113 LVZ983109:LWA983113 MFV983109:MFW983113 MPR983109:MPS983113 MZN983109:MZO983113 NJJ983109:NJK983113 NTF983109:NTG983113 ODB983109:ODC983113 OMX983109:OMY983113 OWT983109:OWU983113 PGP983109:PGQ983113 PQL983109:PQM983113 QAH983109:QAI983113 QKD983109:QKE983113 QTZ983109:QUA983113 RDV983109:RDW983113 RNR983109:RNS983113 RXN983109:RXO983113 SHJ983109:SHK983113 SRF983109:SRG983113 TBB983109:TBC983113 TKX983109:TKY983113 TUT983109:TUU983113 UEP983109:UEQ983113 UOL983109:UOM983113 UYH983109:UYI983113 VID983109:VIE983113 VRZ983109:VSA983113 WBV983109:WBW983113 WLR983109:WLS983113 WVN983109:WVO983113 J57:J59 JF57:JF59 TB57:TB59 ACX57:ACX59 AMT57:AMT59 AWP57:AWP59 BGL57:BGL59 BQH57:BQH59 CAD57:CAD59 CJZ57:CJZ59 CTV57:CTV59 DDR57:DDR59 DNN57:DNN59 DXJ57:DXJ59 EHF57:EHF59 ERB57:ERB59 FAX57:FAX59 FKT57:FKT59 FUP57:FUP59 GEL57:GEL59 GOH57:GOH59 GYD57:GYD59 HHZ57:HHZ59 HRV57:HRV59 IBR57:IBR59 ILN57:ILN59 IVJ57:IVJ59 JFF57:JFF59 JPB57:JPB59 JYX57:JYX59 KIT57:KIT59 KSP57:KSP59 LCL57:LCL59 LMH57:LMH59 LWD57:LWD59 MFZ57:MFZ59 MPV57:MPV59 MZR57:MZR59 NJN57:NJN59 NTJ57:NTJ59 ODF57:ODF59 ONB57:ONB59 OWX57:OWX59 PGT57:PGT59 PQP57:PQP59 QAL57:QAL59 QKH57:QKH59 QUD57:QUD59 RDZ57:RDZ59 RNV57:RNV59 RXR57:RXR59 SHN57:SHN59 SRJ57:SRJ59 TBF57:TBF59 TLB57:TLB59 TUX57:TUX59 UET57:UET59 UOP57:UOP59 UYL57:UYL59 VIH57:VIH59 VSD57:VSD59 WBZ57:WBZ59 WLV57:WLV59 WVR57:WVR59 J65598:J65599 JF65598:JF65599 TB65598:TB65599 ACX65598:ACX65599 AMT65598:AMT65599 AWP65598:AWP65599 BGL65598:BGL65599 BQH65598:BQH65599 CAD65598:CAD65599 CJZ65598:CJZ65599 CTV65598:CTV65599 DDR65598:DDR65599 DNN65598:DNN65599 DXJ65598:DXJ65599 EHF65598:EHF65599 ERB65598:ERB65599 FAX65598:FAX65599 FKT65598:FKT65599 FUP65598:FUP65599 GEL65598:GEL65599 GOH65598:GOH65599 GYD65598:GYD65599 HHZ65598:HHZ65599 HRV65598:HRV65599 IBR65598:IBR65599 ILN65598:ILN65599 IVJ65598:IVJ65599 JFF65598:JFF65599 JPB65598:JPB65599 JYX65598:JYX65599 KIT65598:KIT65599 KSP65598:KSP65599 LCL65598:LCL65599 LMH65598:LMH65599 LWD65598:LWD65599 MFZ65598:MFZ65599 MPV65598:MPV65599 MZR65598:MZR65599 NJN65598:NJN65599 NTJ65598:NTJ65599 ODF65598:ODF65599 ONB65598:ONB65599 OWX65598:OWX65599 PGT65598:PGT65599 PQP65598:PQP65599 QAL65598:QAL65599 QKH65598:QKH65599 QUD65598:QUD65599 RDZ65598:RDZ65599 RNV65598:RNV65599 RXR65598:RXR65599 SHN65598:SHN65599 SRJ65598:SRJ65599 TBF65598:TBF65599 TLB65598:TLB65599 TUX65598:TUX65599 UET65598:UET65599 UOP65598:UOP65599 UYL65598:UYL65599 VIH65598:VIH65599 VSD65598:VSD65599 WBZ65598:WBZ65599 WLV65598:WLV65599 WVR65598:WVR65599 J131134:J131135 JF131134:JF131135 TB131134:TB131135 ACX131134:ACX131135 AMT131134:AMT131135 AWP131134:AWP131135 BGL131134:BGL131135 BQH131134:BQH131135 CAD131134:CAD131135 CJZ131134:CJZ131135 CTV131134:CTV131135 DDR131134:DDR131135 DNN131134:DNN131135 DXJ131134:DXJ131135 EHF131134:EHF131135 ERB131134:ERB131135 FAX131134:FAX131135 FKT131134:FKT131135 FUP131134:FUP131135 GEL131134:GEL131135 GOH131134:GOH131135 GYD131134:GYD131135 HHZ131134:HHZ131135 HRV131134:HRV131135 IBR131134:IBR131135 ILN131134:ILN131135 IVJ131134:IVJ131135 JFF131134:JFF131135 JPB131134:JPB131135 JYX131134:JYX131135 KIT131134:KIT131135 KSP131134:KSP131135 LCL131134:LCL131135 LMH131134:LMH131135 LWD131134:LWD131135 MFZ131134:MFZ131135 MPV131134:MPV131135 MZR131134:MZR131135 NJN131134:NJN131135 NTJ131134:NTJ131135 ODF131134:ODF131135 ONB131134:ONB131135 OWX131134:OWX131135 PGT131134:PGT131135 PQP131134:PQP131135 QAL131134:QAL131135 QKH131134:QKH131135 QUD131134:QUD131135 RDZ131134:RDZ131135 RNV131134:RNV131135 RXR131134:RXR131135 SHN131134:SHN131135 SRJ131134:SRJ131135 TBF131134:TBF131135 TLB131134:TLB131135 TUX131134:TUX131135 UET131134:UET131135 UOP131134:UOP131135 UYL131134:UYL131135 VIH131134:VIH131135 VSD131134:VSD131135 WBZ131134:WBZ131135 WLV131134:WLV131135 WVR131134:WVR131135 J196670:J196671 JF196670:JF196671 TB196670:TB196671 ACX196670:ACX196671 AMT196670:AMT196671 AWP196670:AWP196671 BGL196670:BGL196671 BQH196670:BQH196671 CAD196670:CAD196671 CJZ196670:CJZ196671 CTV196670:CTV196671 DDR196670:DDR196671 DNN196670:DNN196671 DXJ196670:DXJ196671 EHF196670:EHF196671 ERB196670:ERB196671 FAX196670:FAX196671 FKT196670:FKT196671 FUP196670:FUP196671 GEL196670:GEL196671 GOH196670:GOH196671 GYD196670:GYD196671 HHZ196670:HHZ196671 HRV196670:HRV196671 IBR196670:IBR196671 ILN196670:ILN196671 IVJ196670:IVJ196671 JFF196670:JFF196671 JPB196670:JPB196671 JYX196670:JYX196671 KIT196670:KIT196671 KSP196670:KSP196671 LCL196670:LCL196671 LMH196670:LMH196671 LWD196670:LWD196671 MFZ196670:MFZ196671 MPV196670:MPV196671 MZR196670:MZR196671 NJN196670:NJN196671 NTJ196670:NTJ196671 ODF196670:ODF196671 ONB196670:ONB196671 OWX196670:OWX196671 PGT196670:PGT196671 PQP196670:PQP196671 QAL196670:QAL196671 QKH196670:QKH196671 QUD196670:QUD196671 RDZ196670:RDZ196671 RNV196670:RNV196671 RXR196670:RXR196671 SHN196670:SHN196671 SRJ196670:SRJ196671 TBF196670:TBF196671 TLB196670:TLB196671 TUX196670:TUX196671 UET196670:UET196671 UOP196670:UOP196671 UYL196670:UYL196671 VIH196670:VIH196671 VSD196670:VSD196671 WBZ196670:WBZ196671 WLV196670:WLV196671 WVR196670:WVR196671 J262206:J262207 JF262206:JF262207 TB262206:TB262207 ACX262206:ACX262207 AMT262206:AMT262207 AWP262206:AWP262207 BGL262206:BGL262207 BQH262206:BQH262207 CAD262206:CAD262207 CJZ262206:CJZ262207 CTV262206:CTV262207 DDR262206:DDR262207 DNN262206:DNN262207 DXJ262206:DXJ262207 EHF262206:EHF262207 ERB262206:ERB262207 FAX262206:FAX262207 FKT262206:FKT262207 FUP262206:FUP262207 GEL262206:GEL262207 GOH262206:GOH262207 GYD262206:GYD262207 HHZ262206:HHZ262207 HRV262206:HRV262207 IBR262206:IBR262207 ILN262206:ILN262207 IVJ262206:IVJ262207 JFF262206:JFF262207 JPB262206:JPB262207 JYX262206:JYX262207 KIT262206:KIT262207 KSP262206:KSP262207 LCL262206:LCL262207 LMH262206:LMH262207 LWD262206:LWD262207 MFZ262206:MFZ262207 MPV262206:MPV262207 MZR262206:MZR262207 NJN262206:NJN262207 NTJ262206:NTJ262207 ODF262206:ODF262207 ONB262206:ONB262207 OWX262206:OWX262207 PGT262206:PGT262207 PQP262206:PQP262207 QAL262206:QAL262207 QKH262206:QKH262207 QUD262206:QUD262207 RDZ262206:RDZ262207 RNV262206:RNV262207 RXR262206:RXR262207 SHN262206:SHN262207 SRJ262206:SRJ262207 TBF262206:TBF262207 TLB262206:TLB262207 TUX262206:TUX262207 UET262206:UET262207 UOP262206:UOP262207 UYL262206:UYL262207 VIH262206:VIH262207 VSD262206:VSD262207 WBZ262206:WBZ262207 WLV262206:WLV262207 WVR262206:WVR262207 J327742:J327743 JF327742:JF327743 TB327742:TB327743 ACX327742:ACX327743 AMT327742:AMT327743 AWP327742:AWP327743 BGL327742:BGL327743 BQH327742:BQH327743 CAD327742:CAD327743 CJZ327742:CJZ327743 CTV327742:CTV327743 DDR327742:DDR327743 DNN327742:DNN327743 DXJ327742:DXJ327743 EHF327742:EHF327743 ERB327742:ERB327743 FAX327742:FAX327743 FKT327742:FKT327743 FUP327742:FUP327743 GEL327742:GEL327743 GOH327742:GOH327743 GYD327742:GYD327743 HHZ327742:HHZ327743 HRV327742:HRV327743 IBR327742:IBR327743 ILN327742:ILN327743 IVJ327742:IVJ327743 JFF327742:JFF327743 JPB327742:JPB327743 JYX327742:JYX327743 KIT327742:KIT327743 KSP327742:KSP327743 LCL327742:LCL327743 LMH327742:LMH327743 LWD327742:LWD327743 MFZ327742:MFZ327743 MPV327742:MPV327743 MZR327742:MZR327743 NJN327742:NJN327743 NTJ327742:NTJ327743 ODF327742:ODF327743 ONB327742:ONB327743 OWX327742:OWX327743 PGT327742:PGT327743 PQP327742:PQP327743 QAL327742:QAL327743 QKH327742:QKH327743 QUD327742:QUD327743 RDZ327742:RDZ327743 RNV327742:RNV327743 RXR327742:RXR327743 SHN327742:SHN327743 SRJ327742:SRJ327743 TBF327742:TBF327743 TLB327742:TLB327743 TUX327742:TUX327743 UET327742:UET327743 UOP327742:UOP327743 UYL327742:UYL327743 VIH327742:VIH327743 VSD327742:VSD327743 WBZ327742:WBZ327743 WLV327742:WLV327743 WVR327742:WVR327743 J393278:J393279 JF393278:JF393279 TB393278:TB393279 ACX393278:ACX393279 AMT393278:AMT393279 AWP393278:AWP393279 BGL393278:BGL393279 BQH393278:BQH393279 CAD393278:CAD393279 CJZ393278:CJZ393279 CTV393278:CTV393279 DDR393278:DDR393279 DNN393278:DNN393279 DXJ393278:DXJ393279 EHF393278:EHF393279 ERB393278:ERB393279 FAX393278:FAX393279 FKT393278:FKT393279 FUP393278:FUP393279 GEL393278:GEL393279 GOH393278:GOH393279 GYD393278:GYD393279 HHZ393278:HHZ393279 HRV393278:HRV393279 IBR393278:IBR393279 ILN393278:ILN393279 IVJ393278:IVJ393279 JFF393278:JFF393279 JPB393278:JPB393279 JYX393278:JYX393279 KIT393278:KIT393279 KSP393278:KSP393279 LCL393278:LCL393279 LMH393278:LMH393279 LWD393278:LWD393279 MFZ393278:MFZ393279 MPV393278:MPV393279 MZR393278:MZR393279 NJN393278:NJN393279 NTJ393278:NTJ393279 ODF393278:ODF393279 ONB393278:ONB393279 OWX393278:OWX393279 PGT393278:PGT393279 PQP393278:PQP393279 QAL393278:QAL393279 QKH393278:QKH393279 QUD393278:QUD393279 RDZ393278:RDZ393279 RNV393278:RNV393279 RXR393278:RXR393279 SHN393278:SHN393279 SRJ393278:SRJ393279 TBF393278:TBF393279 TLB393278:TLB393279 TUX393278:TUX393279 UET393278:UET393279 UOP393278:UOP393279 UYL393278:UYL393279 VIH393278:VIH393279 VSD393278:VSD393279 WBZ393278:WBZ393279 WLV393278:WLV393279 WVR393278:WVR393279 J458814:J458815 JF458814:JF458815 TB458814:TB458815 ACX458814:ACX458815 AMT458814:AMT458815 AWP458814:AWP458815 BGL458814:BGL458815 BQH458814:BQH458815 CAD458814:CAD458815 CJZ458814:CJZ458815 CTV458814:CTV458815 DDR458814:DDR458815 DNN458814:DNN458815 DXJ458814:DXJ458815 EHF458814:EHF458815 ERB458814:ERB458815 FAX458814:FAX458815 FKT458814:FKT458815 FUP458814:FUP458815 GEL458814:GEL458815 GOH458814:GOH458815 GYD458814:GYD458815 HHZ458814:HHZ458815 HRV458814:HRV458815 IBR458814:IBR458815 ILN458814:ILN458815 IVJ458814:IVJ458815 JFF458814:JFF458815 JPB458814:JPB458815 JYX458814:JYX458815 KIT458814:KIT458815 KSP458814:KSP458815 LCL458814:LCL458815 LMH458814:LMH458815 LWD458814:LWD458815 MFZ458814:MFZ458815 MPV458814:MPV458815 MZR458814:MZR458815 NJN458814:NJN458815 NTJ458814:NTJ458815 ODF458814:ODF458815 ONB458814:ONB458815 OWX458814:OWX458815 PGT458814:PGT458815 PQP458814:PQP458815 QAL458814:QAL458815 QKH458814:QKH458815 QUD458814:QUD458815 RDZ458814:RDZ458815 RNV458814:RNV458815 RXR458814:RXR458815 SHN458814:SHN458815 SRJ458814:SRJ458815 TBF458814:TBF458815 TLB458814:TLB458815 TUX458814:TUX458815 UET458814:UET458815 UOP458814:UOP458815 UYL458814:UYL458815 VIH458814:VIH458815 VSD458814:VSD458815 WBZ458814:WBZ458815 WLV458814:WLV458815 WVR458814:WVR458815 J524350:J524351 JF524350:JF524351 TB524350:TB524351 ACX524350:ACX524351 AMT524350:AMT524351 AWP524350:AWP524351 BGL524350:BGL524351 BQH524350:BQH524351 CAD524350:CAD524351 CJZ524350:CJZ524351 CTV524350:CTV524351 DDR524350:DDR524351 DNN524350:DNN524351 DXJ524350:DXJ524351 EHF524350:EHF524351 ERB524350:ERB524351 FAX524350:FAX524351 FKT524350:FKT524351 FUP524350:FUP524351 GEL524350:GEL524351 GOH524350:GOH524351 GYD524350:GYD524351 HHZ524350:HHZ524351 HRV524350:HRV524351 IBR524350:IBR524351 ILN524350:ILN524351 IVJ524350:IVJ524351 JFF524350:JFF524351 JPB524350:JPB524351 JYX524350:JYX524351 KIT524350:KIT524351 KSP524350:KSP524351 LCL524350:LCL524351 LMH524350:LMH524351 LWD524350:LWD524351 MFZ524350:MFZ524351 MPV524350:MPV524351 MZR524350:MZR524351 NJN524350:NJN524351 NTJ524350:NTJ524351 ODF524350:ODF524351 ONB524350:ONB524351 OWX524350:OWX524351 PGT524350:PGT524351 PQP524350:PQP524351 QAL524350:QAL524351 QKH524350:QKH524351 QUD524350:QUD524351 RDZ524350:RDZ524351 RNV524350:RNV524351 RXR524350:RXR524351 SHN524350:SHN524351 SRJ524350:SRJ524351 TBF524350:TBF524351 TLB524350:TLB524351 TUX524350:TUX524351 UET524350:UET524351 UOP524350:UOP524351 UYL524350:UYL524351 VIH524350:VIH524351 VSD524350:VSD524351 WBZ524350:WBZ524351 WLV524350:WLV524351 WVR524350:WVR524351 J589886:J589887 JF589886:JF589887 TB589886:TB589887 ACX589886:ACX589887 AMT589886:AMT589887 AWP589886:AWP589887 BGL589886:BGL589887 BQH589886:BQH589887 CAD589886:CAD589887 CJZ589886:CJZ589887 CTV589886:CTV589887 DDR589886:DDR589887 DNN589886:DNN589887 DXJ589886:DXJ589887 EHF589886:EHF589887 ERB589886:ERB589887 FAX589886:FAX589887 FKT589886:FKT589887 FUP589886:FUP589887 GEL589886:GEL589887 GOH589886:GOH589887 GYD589886:GYD589887 HHZ589886:HHZ589887 HRV589886:HRV589887 IBR589886:IBR589887 ILN589886:ILN589887 IVJ589886:IVJ589887 JFF589886:JFF589887 JPB589886:JPB589887 JYX589886:JYX589887 KIT589886:KIT589887 KSP589886:KSP589887 LCL589886:LCL589887 LMH589886:LMH589887 LWD589886:LWD589887 MFZ589886:MFZ589887 MPV589886:MPV589887 MZR589886:MZR589887 NJN589886:NJN589887 NTJ589886:NTJ589887 ODF589886:ODF589887 ONB589886:ONB589887 OWX589886:OWX589887 PGT589886:PGT589887 PQP589886:PQP589887 QAL589886:QAL589887 QKH589886:QKH589887 QUD589886:QUD589887 RDZ589886:RDZ589887 RNV589886:RNV589887 RXR589886:RXR589887 SHN589886:SHN589887 SRJ589886:SRJ589887 TBF589886:TBF589887 TLB589886:TLB589887 TUX589886:TUX589887 UET589886:UET589887 UOP589886:UOP589887 UYL589886:UYL589887 VIH589886:VIH589887 VSD589886:VSD589887 WBZ589886:WBZ589887 WLV589886:WLV589887 WVR589886:WVR589887 J655422:J655423 JF655422:JF655423 TB655422:TB655423 ACX655422:ACX655423 AMT655422:AMT655423 AWP655422:AWP655423 BGL655422:BGL655423 BQH655422:BQH655423 CAD655422:CAD655423 CJZ655422:CJZ655423 CTV655422:CTV655423 DDR655422:DDR655423 DNN655422:DNN655423 DXJ655422:DXJ655423 EHF655422:EHF655423 ERB655422:ERB655423 FAX655422:FAX655423 FKT655422:FKT655423 FUP655422:FUP655423 GEL655422:GEL655423 GOH655422:GOH655423 GYD655422:GYD655423 HHZ655422:HHZ655423 HRV655422:HRV655423 IBR655422:IBR655423 ILN655422:ILN655423 IVJ655422:IVJ655423 JFF655422:JFF655423 JPB655422:JPB655423 JYX655422:JYX655423 KIT655422:KIT655423 KSP655422:KSP655423 LCL655422:LCL655423 LMH655422:LMH655423 LWD655422:LWD655423 MFZ655422:MFZ655423 MPV655422:MPV655423 MZR655422:MZR655423 NJN655422:NJN655423 NTJ655422:NTJ655423 ODF655422:ODF655423 ONB655422:ONB655423 OWX655422:OWX655423 PGT655422:PGT655423 PQP655422:PQP655423 QAL655422:QAL655423 QKH655422:QKH655423 QUD655422:QUD655423 RDZ655422:RDZ655423 RNV655422:RNV655423 RXR655422:RXR655423 SHN655422:SHN655423 SRJ655422:SRJ655423 TBF655422:TBF655423 TLB655422:TLB655423 TUX655422:TUX655423 UET655422:UET655423 UOP655422:UOP655423 UYL655422:UYL655423 VIH655422:VIH655423 VSD655422:VSD655423 WBZ655422:WBZ655423 WLV655422:WLV655423 WVR655422:WVR655423 J720958:J720959 JF720958:JF720959 TB720958:TB720959 ACX720958:ACX720959 AMT720958:AMT720959 AWP720958:AWP720959 BGL720958:BGL720959 BQH720958:BQH720959 CAD720958:CAD720959 CJZ720958:CJZ720959 CTV720958:CTV720959 DDR720958:DDR720959 DNN720958:DNN720959 DXJ720958:DXJ720959 EHF720958:EHF720959 ERB720958:ERB720959 FAX720958:FAX720959 FKT720958:FKT720959 FUP720958:FUP720959 GEL720958:GEL720959 GOH720958:GOH720959 GYD720958:GYD720959 HHZ720958:HHZ720959 HRV720958:HRV720959 IBR720958:IBR720959 ILN720958:ILN720959 IVJ720958:IVJ720959 JFF720958:JFF720959 JPB720958:JPB720959 JYX720958:JYX720959 KIT720958:KIT720959 KSP720958:KSP720959 LCL720958:LCL720959 LMH720958:LMH720959 LWD720958:LWD720959 MFZ720958:MFZ720959 MPV720958:MPV720959 MZR720958:MZR720959 NJN720958:NJN720959 NTJ720958:NTJ720959 ODF720958:ODF720959 ONB720958:ONB720959 OWX720958:OWX720959 PGT720958:PGT720959 PQP720958:PQP720959 QAL720958:QAL720959 QKH720958:QKH720959 QUD720958:QUD720959 RDZ720958:RDZ720959 RNV720958:RNV720959 RXR720958:RXR720959 SHN720958:SHN720959 SRJ720958:SRJ720959 TBF720958:TBF720959 TLB720958:TLB720959 TUX720958:TUX720959 UET720958:UET720959 UOP720958:UOP720959 UYL720958:UYL720959 VIH720958:VIH720959 VSD720958:VSD720959 WBZ720958:WBZ720959 WLV720958:WLV720959 WVR720958:WVR720959 J786494:J786495 JF786494:JF786495 TB786494:TB786495 ACX786494:ACX786495 AMT786494:AMT786495 AWP786494:AWP786495 BGL786494:BGL786495 BQH786494:BQH786495 CAD786494:CAD786495 CJZ786494:CJZ786495 CTV786494:CTV786495 DDR786494:DDR786495 DNN786494:DNN786495 DXJ786494:DXJ786495 EHF786494:EHF786495 ERB786494:ERB786495 FAX786494:FAX786495 FKT786494:FKT786495 FUP786494:FUP786495 GEL786494:GEL786495 GOH786494:GOH786495 GYD786494:GYD786495 HHZ786494:HHZ786495 HRV786494:HRV786495 IBR786494:IBR786495 ILN786494:ILN786495 IVJ786494:IVJ786495 JFF786494:JFF786495 JPB786494:JPB786495 JYX786494:JYX786495 KIT786494:KIT786495 KSP786494:KSP786495 LCL786494:LCL786495 LMH786494:LMH786495 LWD786494:LWD786495 MFZ786494:MFZ786495 MPV786494:MPV786495 MZR786494:MZR786495 NJN786494:NJN786495 NTJ786494:NTJ786495 ODF786494:ODF786495 ONB786494:ONB786495 OWX786494:OWX786495 PGT786494:PGT786495 PQP786494:PQP786495 QAL786494:QAL786495 QKH786494:QKH786495 QUD786494:QUD786495 RDZ786494:RDZ786495 RNV786494:RNV786495 RXR786494:RXR786495 SHN786494:SHN786495 SRJ786494:SRJ786495 TBF786494:TBF786495 TLB786494:TLB786495 TUX786494:TUX786495 UET786494:UET786495 UOP786494:UOP786495 UYL786494:UYL786495 VIH786494:VIH786495 VSD786494:VSD786495 WBZ786494:WBZ786495 WLV786494:WLV786495 WVR786494:WVR786495 J852030:J852031 JF852030:JF852031 TB852030:TB852031 ACX852030:ACX852031 AMT852030:AMT852031 AWP852030:AWP852031 BGL852030:BGL852031 BQH852030:BQH852031 CAD852030:CAD852031 CJZ852030:CJZ852031 CTV852030:CTV852031 DDR852030:DDR852031 DNN852030:DNN852031 DXJ852030:DXJ852031 EHF852030:EHF852031 ERB852030:ERB852031 FAX852030:FAX852031 FKT852030:FKT852031 FUP852030:FUP852031 GEL852030:GEL852031 GOH852030:GOH852031 GYD852030:GYD852031 HHZ852030:HHZ852031 HRV852030:HRV852031 IBR852030:IBR852031 ILN852030:ILN852031 IVJ852030:IVJ852031 JFF852030:JFF852031 JPB852030:JPB852031 JYX852030:JYX852031 KIT852030:KIT852031 KSP852030:KSP852031 LCL852030:LCL852031 LMH852030:LMH852031 LWD852030:LWD852031 MFZ852030:MFZ852031 MPV852030:MPV852031 MZR852030:MZR852031 NJN852030:NJN852031 NTJ852030:NTJ852031 ODF852030:ODF852031 ONB852030:ONB852031 OWX852030:OWX852031 PGT852030:PGT852031 PQP852030:PQP852031 QAL852030:QAL852031 QKH852030:QKH852031 QUD852030:QUD852031 RDZ852030:RDZ852031 RNV852030:RNV852031 RXR852030:RXR852031 SHN852030:SHN852031 SRJ852030:SRJ852031 TBF852030:TBF852031 TLB852030:TLB852031 TUX852030:TUX852031 UET852030:UET852031 UOP852030:UOP852031 UYL852030:UYL852031 VIH852030:VIH852031 VSD852030:VSD852031 WBZ852030:WBZ852031 WLV852030:WLV852031 WVR852030:WVR852031 J917566:J917567 JF917566:JF917567 TB917566:TB917567 ACX917566:ACX917567 AMT917566:AMT917567 AWP917566:AWP917567 BGL917566:BGL917567 BQH917566:BQH917567 CAD917566:CAD917567 CJZ917566:CJZ917567 CTV917566:CTV917567 DDR917566:DDR917567 DNN917566:DNN917567 DXJ917566:DXJ917567 EHF917566:EHF917567 ERB917566:ERB917567 FAX917566:FAX917567 FKT917566:FKT917567 FUP917566:FUP917567 GEL917566:GEL917567 GOH917566:GOH917567 GYD917566:GYD917567 HHZ917566:HHZ917567 HRV917566:HRV917567 IBR917566:IBR917567 ILN917566:ILN917567 IVJ917566:IVJ917567 JFF917566:JFF917567 JPB917566:JPB917567 JYX917566:JYX917567 KIT917566:KIT917567 KSP917566:KSP917567 LCL917566:LCL917567 LMH917566:LMH917567 LWD917566:LWD917567 MFZ917566:MFZ917567 MPV917566:MPV917567 MZR917566:MZR917567 NJN917566:NJN917567 NTJ917566:NTJ917567 ODF917566:ODF917567 ONB917566:ONB917567 OWX917566:OWX917567 PGT917566:PGT917567 PQP917566:PQP917567 QAL917566:QAL917567 QKH917566:QKH917567 QUD917566:QUD917567 RDZ917566:RDZ917567 RNV917566:RNV917567 RXR917566:RXR917567 SHN917566:SHN917567 SRJ917566:SRJ917567 TBF917566:TBF917567 TLB917566:TLB917567 TUX917566:TUX917567 UET917566:UET917567 UOP917566:UOP917567 UYL917566:UYL917567 VIH917566:VIH917567 VSD917566:VSD917567 WBZ917566:WBZ917567 WLV917566:WLV917567 WVR917566:WVR917567 J983102:J983103 JF983102:JF983103 TB983102:TB983103 ACX983102:ACX983103 AMT983102:AMT983103 AWP983102:AWP983103 BGL983102:BGL983103 BQH983102:BQH983103 CAD983102:CAD983103 CJZ983102:CJZ983103 CTV983102:CTV983103 DDR983102:DDR983103 DNN983102:DNN983103 DXJ983102:DXJ983103 EHF983102:EHF983103 ERB983102:ERB983103 FAX983102:FAX983103 FKT983102:FKT983103 FUP983102:FUP983103 GEL983102:GEL983103 GOH983102:GOH983103 GYD983102:GYD983103 HHZ983102:HHZ983103 HRV983102:HRV983103 IBR983102:IBR983103 ILN983102:ILN983103 IVJ983102:IVJ983103 JFF983102:JFF983103 JPB983102:JPB983103 JYX983102:JYX983103 KIT983102:KIT983103 KSP983102:KSP983103 LCL983102:LCL983103 LMH983102:LMH983103 LWD983102:LWD983103 MFZ983102:MFZ983103 MPV983102:MPV983103 MZR983102:MZR983103 NJN983102:NJN983103 NTJ983102:NTJ983103 ODF983102:ODF983103 ONB983102:ONB983103 OWX983102:OWX983103 PGT983102:PGT983103 PQP983102:PQP983103 QAL983102:QAL983103 QKH983102:QKH983103 QUD983102:QUD983103 RDZ983102:RDZ983103 RNV983102:RNV983103 RXR983102:RXR983103 SHN983102:SHN983103 SRJ983102:SRJ983103 TBF983102:TBF983103 TLB983102:TLB983103 TUX983102:TUX983103 UET983102:UET983103 UOP983102:UOP983103 UYL983102:UYL983103 VIH983102:VIH983103 VSD983102:VSD983103 WBZ983102:WBZ983103 WLV983102:WLV983103 WVR983102:WVR983103 J72:J77 JF72:JF77 TB72:TB77 ACX72:ACX77 AMT72:AMT77 AWP72:AWP77 BGL72:BGL77 BQH72:BQH77 CAD72:CAD77 CJZ72:CJZ77 CTV72:CTV77 DDR72:DDR77 DNN72:DNN77 DXJ72:DXJ77 EHF72:EHF77 ERB72:ERB77 FAX72:FAX77 FKT72:FKT77 FUP72:FUP77 GEL72:GEL77 GOH72:GOH77 GYD72:GYD77 HHZ72:HHZ77 HRV72:HRV77 IBR72:IBR77 ILN72:ILN77 IVJ72:IVJ77 JFF72:JFF77 JPB72:JPB77 JYX72:JYX77 KIT72:KIT77 KSP72:KSP77 LCL72:LCL77 LMH72:LMH77 LWD72:LWD77 MFZ72:MFZ77 MPV72:MPV77 MZR72:MZR77 NJN72:NJN77 NTJ72:NTJ77 ODF72:ODF77 ONB72:ONB77 OWX72:OWX77 PGT72:PGT77 PQP72:PQP77 QAL72:QAL77 QKH72:QKH77 QUD72:QUD77 RDZ72:RDZ77 RNV72:RNV77 RXR72:RXR77 SHN72:SHN77 SRJ72:SRJ77 TBF72:TBF77 TLB72:TLB77 TUX72:TUX77 UET72:UET77 UOP72:UOP77 UYL72:UYL77 VIH72:VIH77 VSD72:VSD77 WBZ72:WBZ77 WLV72:WLV77 WVR72:WVR77 J65611:J65615 JF65611:JF65615 TB65611:TB65615 ACX65611:ACX65615 AMT65611:AMT65615 AWP65611:AWP65615 BGL65611:BGL65615 BQH65611:BQH65615 CAD65611:CAD65615 CJZ65611:CJZ65615 CTV65611:CTV65615 DDR65611:DDR65615 DNN65611:DNN65615 DXJ65611:DXJ65615 EHF65611:EHF65615 ERB65611:ERB65615 FAX65611:FAX65615 FKT65611:FKT65615 FUP65611:FUP65615 GEL65611:GEL65615 GOH65611:GOH65615 GYD65611:GYD65615 HHZ65611:HHZ65615 HRV65611:HRV65615 IBR65611:IBR65615 ILN65611:ILN65615 IVJ65611:IVJ65615 JFF65611:JFF65615 JPB65611:JPB65615 JYX65611:JYX65615 KIT65611:KIT65615 KSP65611:KSP65615 LCL65611:LCL65615 LMH65611:LMH65615 LWD65611:LWD65615 MFZ65611:MFZ65615 MPV65611:MPV65615 MZR65611:MZR65615 NJN65611:NJN65615 NTJ65611:NTJ65615 ODF65611:ODF65615 ONB65611:ONB65615 OWX65611:OWX65615 PGT65611:PGT65615 PQP65611:PQP65615 QAL65611:QAL65615 QKH65611:QKH65615 QUD65611:QUD65615 RDZ65611:RDZ65615 RNV65611:RNV65615 RXR65611:RXR65615 SHN65611:SHN65615 SRJ65611:SRJ65615 TBF65611:TBF65615 TLB65611:TLB65615 TUX65611:TUX65615 UET65611:UET65615 UOP65611:UOP65615 UYL65611:UYL65615 VIH65611:VIH65615 VSD65611:VSD65615 WBZ65611:WBZ65615 WLV65611:WLV65615 WVR65611:WVR65615 J131147:J131151 JF131147:JF131151 TB131147:TB131151 ACX131147:ACX131151 AMT131147:AMT131151 AWP131147:AWP131151 BGL131147:BGL131151 BQH131147:BQH131151 CAD131147:CAD131151 CJZ131147:CJZ131151 CTV131147:CTV131151 DDR131147:DDR131151 DNN131147:DNN131151 DXJ131147:DXJ131151 EHF131147:EHF131151 ERB131147:ERB131151 FAX131147:FAX131151 FKT131147:FKT131151 FUP131147:FUP131151 GEL131147:GEL131151 GOH131147:GOH131151 GYD131147:GYD131151 HHZ131147:HHZ131151 HRV131147:HRV131151 IBR131147:IBR131151 ILN131147:ILN131151 IVJ131147:IVJ131151 JFF131147:JFF131151 JPB131147:JPB131151 JYX131147:JYX131151 KIT131147:KIT131151 KSP131147:KSP131151 LCL131147:LCL131151 LMH131147:LMH131151 LWD131147:LWD131151 MFZ131147:MFZ131151 MPV131147:MPV131151 MZR131147:MZR131151 NJN131147:NJN131151 NTJ131147:NTJ131151 ODF131147:ODF131151 ONB131147:ONB131151 OWX131147:OWX131151 PGT131147:PGT131151 PQP131147:PQP131151 QAL131147:QAL131151 QKH131147:QKH131151 QUD131147:QUD131151 RDZ131147:RDZ131151 RNV131147:RNV131151 RXR131147:RXR131151 SHN131147:SHN131151 SRJ131147:SRJ131151 TBF131147:TBF131151 TLB131147:TLB131151 TUX131147:TUX131151 UET131147:UET131151 UOP131147:UOP131151 UYL131147:UYL131151 VIH131147:VIH131151 VSD131147:VSD131151 WBZ131147:WBZ131151 WLV131147:WLV131151 WVR131147:WVR131151 J196683:J196687 JF196683:JF196687 TB196683:TB196687 ACX196683:ACX196687 AMT196683:AMT196687 AWP196683:AWP196687 BGL196683:BGL196687 BQH196683:BQH196687 CAD196683:CAD196687 CJZ196683:CJZ196687 CTV196683:CTV196687 DDR196683:DDR196687 DNN196683:DNN196687 DXJ196683:DXJ196687 EHF196683:EHF196687 ERB196683:ERB196687 FAX196683:FAX196687 FKT196683:FKT196687 FUP196683:FUP196687 GEL196683:GEL196687 GOH196683:GOH196687 GYD196683:GYD196687 HHZ196683:HHZ196687 HRV196683:HRV196687 IBR196683:IBR196687 ILN196683:ILN196687 IVJ196683:IVJ196687 JFF196683:JFF196687 JPB196683:JPB196687 JYX196683:JYX196687 KIT196683:KIT196687 KSP196683:KSP196687 LCL196683:LCL196687 LMH196683:LMH196687 LWD196683:LWD196687 MFZ196683:MFZ196687 MPV196683:MPV196687 MZR196683:MZR196687 NJN196683:NJN196687 NTJ196683:NTJ196687 ODF196683:ODF196687 ONB196683:ONB196687 OWX196683:OWX196687 PGT196683:PGT196687 PQP196683:PQP196687 QAL196683:QAL196687 QKH196683:QKH196687 QUD196683:QUD196687 RDZ196683:RDZ196687 RNV196683:RNV196687 RXR196683:RXR196687 SHN196683:SHN196687 SRJ196683:SRJ196687 TBF196683:TBF196687 TLB196683:TLB196687 TUX196683:TUX196687 UET196683:UET196687 UOP196683:UOP196687 UYL196683:UYL196687 VIH196683:VIH196687 VSD196683:VSD196687 WBZ196683:WBZ196687 WLV196683:WLV196687 WVR196683:WVR196687 J262219:J262223 JF262219:JF262223 TB262219:TB262223 ACX262219:ACX262223 AMT262219:AMT262223 AWP262219:AWP262223 BGL262219:BGL262223 BQH262219:BQH262223 CAD262219:CAD262223 CJZ262219:CJZ262223 CTV262219:CTV262223 DDR262219:DDR262223 DNN262219:DNN262223 DXJ262219:DXJ262223 EHF262219:EHF262223 ERB262219:ERB262223 FAX262219:FAX262223 FKT262219:FKT262223 FUP262219:FUP262223 GEL262219:GEL262223 GOH262219:GOH262223 GYD262219:GYD262223 HHZ262219:HHZ262223 HRV262219:HRV262223 IBR262219:IBR262223 ILN262219:ILN262223 IVJ262219:IVJ262223 JFF262219:JFF262223 JPB262219:JPB262223 JYX262219:JYX262223 KIT262219:KIT262223 KSP262219:KSP262223 LCL262219:LCL262223 LMH262219:LMH262223 LWD262219:LWD262223 MFZ262219:MFZ262223 MPV262219:MPV262223 MZR262219:MZR262223 NJN262219:NJN262223 NTJ262219:NTJ262223 ODF262219:ODF262223 ONB262219:ONB262223 OWX262219:OWX262223 PGT262219:PGT262223 PQP262219:PQP262223 QAL262219:QAL262223 QKH262219:QKH262223 QUD262219:QUD262223 RDZ262219:RDZ262223 RNV262219:RNV262223 RXR262219:RXR262223 SHN262219:SHN262223 SRJ262219:SRJ262223 TBF262219:TBF262223 TLB262219:TLB262223 TUX262219:TUX262223 UET262219:UET262223 UOP262219:UOP262223 UYL262219:UYL262223 VIH262219:VIH262223 VSD262219:VSD262223 WBZ262219:WBZ262223 WLV262219:WLV262223 WVR262219:WVR262223 J327755:J327759 JF327755:JF327759 TB327755:TB327759 ACX327755:ACX327759 AMT327755:AMT327759 AWP327755:AWP327759 BGL327755:BGL327759 BQH327755:BQH327759 CAD327755:CAD327759 CJZ327755:CJZ327759 CTV327755:CTV327759 DDR327755:DDR327759 DNN327755:DNN327759 DXJ327755:DXJ327759 EHF327755:EHF327759 ERB327755:ERB327759 FAX327755:FAX327759 FKT327755:FKT327759 FUP327755:FUP327759 GEL327755:GEL327759 GOH327755:GOH327759 GYD327755:GYD327759 HHZ327755:HHZ327759 HRV327755:HRV327759 IBR327755:IBR327759 ILN327755:ILN327759 IVJ327755:IVJ327759 JFF327755:JFF327759 JPB327755:JPB327759 JYX327755:JYX327759 KIT327755:KIT327759 KSP327755:KSP327759 LCL327755:LCL327759 LMH327755:LMH327759 LWD327755:LWD327759 MFZ327755:MFZ327759 MPV327755:MPV327759 MZR327755:MZR327759 NJN327755:NJN327759 NTJ327755:NTJ327759 ODF327755:ODF327759 ONB327755:ONB327759 OWX327755:OWX327759 PGT327755:PGT327759 PQP327755:PQP327759 QAL327755:QAL327759 QKH327755:QKH327759 QUD327755:QUD327759 RDZ327755:RDZ327759 RNV327755:RNV327759 RXR327755:RXR327759 SHN327755:SHN327759 SRJ327755:SRJ327759 TBF327755:TBF327759 TLB327755:TLB327759 TUX327755:TUX327759 UET327755:UET327759 UOP327755:UOP327759 UYL327755:UYL327759 VIH327755:VIH327759 VSD327755:VSD327759 WBZ327755:WBZ327759 WLV327755:WLV327759 WVR327755:WVR327759 J393291:J393295 JF393291:JF393295 TB393291:TB393295 ACX393291:ACX393295 AMT393291:AMT393295 AWP393291:AWP393295 BGL393291:BGL393295 BQH393291:BQH393295 CAD393291:CAD393295 CJZ393291:CJZ393295 CTV393291:CTV393295 DDR393291:DDR393295 DNN393291:DNN393295 DXJ393291:DXJ393295 EHF393291:EHF393295 ERB393291:ERB393295 FAX393291:FAX393295 FKT393291:FKT393295 FUP393291:FUP393295 GEL393291:GEL393295 GOH393291:GOH393295 GYD393291:GYD393295 HHZ393291:HHZ393295 HRV393291:HRV393295 IBR393291:IBR393295 ILN393291:ILN393295 IVJ393291:IVJ393295 JFF393291:JFF393295 JPB393291:JPB393295 JYX393291:JYX393295 KIT393291:KIT393295 KSP393291:KSP393295 LCL393291:LCL393295 LMH393291:LMH393295 LWD393291:LWD393295 MFZ393291:MFZ393295 MPV393291:MPV393295 MZR393291:MZR393295 NJN393291:NJN393295 NTJ393291:NTJ393295 ODF393291:ODF393295 ONB393291:ONB393295 OWX393291:OWX393295 PGT393291:PGT393295 PQP393291:PQP393295 QAL393291:QAL393295 QKH393291:QKH393295 QUD393291:QUD393295 RDZ393291:RDZ393295 RNV393291:RNV393295 RXR393291:RXR393295 SHN393291:SHN393295 SRJ393291:SRJ393295 TBF393291:TBF393295 TLB393291:TLB393295 TUX393291:TUX393295 UET393291:UET393295 UOP393291:UOP393295 UYL393291:UYL393295 VIH393291:VIH393295 VSD393291:VSD393295 WBZ393291:WBZ393295 WLV393291:WLV393295 WVR393291:WVR393295 J458827:J458831 JF458827:JF458831 TB458827:TB458831 ACX458827:ACX458831 AMT458827:AMT458831 AWP458827:AWP458831 BGL458827:BGL458831 BQH458827:BQH458831 CAD458827:CAD458831 CJZ458827:CJZ458831 CTV458827:CTV458831 DDR458827:DDR458831 DNN458827:DNN458831 DXJ458827:DXJ458831 EHF458827:EHF458831 ERB458827:ERB458831 FAX458827:FAX458831 FKT458827:FKT458831 FUP458827:FUP458831 GEL458827:GEL458831 GOH458827:GOH458831 GYD458827:GYD458831 HHZ458827:HHZ458831 HRV458827:HRV458831 IBR458827:IBR458831 ILN458827:ILN458831 IVJ458827:IVJ458831 JFF458827:JFF458831 JPB458827:JPB458831 JYX458827:JYX458831 KIT458827:KIT458831 KSP458827:KSP458831 LCL458827:LCL458831 LMH458827:LMH458831 LWD458827:LWD458831 MFZ458827:MFZ458831 MPV458827:MPV458831 MZR458827:MZR458831 NJN458827:NJN458831 NTJ458827:NTJ458831 ODF458827:ODF458831 ONB458827:ONB458831 OWX458827:OWX458831 PGT458827:PGT458831 PQP458827:PQP458831 QAL458827:QAL458831 QKH458827:QKH458831 QUD458827:QUD458831 RDZ458827:RDZ458831 RNV458827:RNV458831 RXR458827:RXR458831 SHN458827:SHN458831 SRJ458827:SRJ458831 TBF458827:TBF458831 TLB458827:TLB458831 TUX458827:TUX458831 UET458827:UET458831 UOP458827:UOP458831 UYL458827:UYL458831 VIH458827:VIH458831 VSD458827:VSD458831 WBZ458827:WBZ458831 WLV458827:WLV458831 WVR458827:WVR458831 J524363:J524367 JF524363:JF524367 TB524363:TB524367 ACX524363:ACX524367 AMT524363:AMT524367 AWP524363:AWP524367 BGL524363:BGL524367 BQH524363:BQH524367 CAD524363:CAD524367 CJZ524363:CJZ524367 CTV524363:CTV524367 DDR524363:DDR524367 DNN524363:DNN524367 DXJ524363:DXJ524367 EHF524363:EHF524367 ERB524363:ERB524367 FAX524363:FAX524367 FKT524363:FKT524367 FUP524363:FUP524367 GEL524363:GEL524367 GOH524363:GOH524367 GYD524363:GYD524367 HHZ524363:HHZ524367 HRV524363:HRV524367 IBR524363:IBR524367 ILN524363:ILN524367 IVJ524363:IVJ524367 JFF524363:JFF524367 JPB524363:JPB524367 JYX524363:JYX524367 KIT524363:KIT524367 KSP524363:KSP524367 LCL524363:LCL524367 LMH524363:LMH524367 LWD524363:LWD524367 MFZ524363:MFZ524367 MPV524363:MPV524367 MZR524363:MZR524367 NJN524363:NJN524367 NTJ524363:NTJ524367 ODF524363:ODF524367 ONB524363:ONB524367 OWX524363:OWX524367 PGT524363:PGT524367 PQP524363:PQP524367 QAL524363:QAL524367 QKH524363:QKH524367 QUD524363:QUD524367 RDZ524363:RDZ524367 RNV524363:RNV524367 RXR524363:RXR524367 SHN524363:SHN524367 SRJ524363:SRJ524367 TBF524363:TBF524367 TLB524363:TLB524367 TUX524363:TUX524367 UET524363:UET524367 UOP524363:UOP524367 UYL524363:UYL524367 VIH524363:VIH524367 VSD524363:VSD524367 WBZ524363:WBZ524367 WLV524363:WLV524367 WVR524363:WVR524367 J589899:J589903 JF589899:JF589903 TB589899:TB589903 ACX589899:ACX589903 AMT589899:AMT589903 AWP589899:AWP589903 BGL589899:BGL589903 BQH589899:BQH589903 CAD589899:CAD589903 CJZ589899:CJZ589903 CTV589899:CTV589903 DDR589899:DDR589903 DNN589899:DNN589903 DXJ589899:DXJ589903 EHF589899:EHF589903 ERB589899:ERB589903 FAX589899:FAX589903 FKT589899:FKT589903 FUP589899:FUP589903 GEL589899:GEL589903 GOH589899:GOH589903 GYD589899:GYD589903 HHZ589899:HHZ589903 HRV589899:HRV589903 IBR589899:IBR589903 ILN589899:ILN589903 IVJ589899:IVJ589903 JFF589899:JFF589903 JPB589899:JPB589903 JYX589899:JYX589903 KIT589899:KIT589903 KSP589899:KSP589903 LCL589899:LCL589903 LMH589899:LMH589903 LWD589899:LWD589903 MFZ589899:MFZ589903 MPV589899:MPV589903 MZR589899:MZR589903 NJN589899:NJN589903 NTJ589899:NTJ589903 ODF589899:ODF589903 ONB589899:ONB589903 OWX589899:OWX589903 PGT589899:PGT589903 PQP589899:PQP589903 QAL589899:QAL589903 QKH589899:QKH589903 QUD589899:QUD589903 RDZ589899:RDZ589903 RNV589899:RNV589903 RXR589899:RXR589903 SHN589899:SHN589903 SRJ589899:SRJ589903 TBF589899:TBF589903 TLB589899:TLB589903 TUX589899:TUX589903 UET589899:UET589903 UOP589899:UOP589903 UYL589899:UYL589903 VIH589899:VIH589903 VSD589899:VSD589903 WBZ589899:WBZ589903 WLV589899:WLV589903 WVR589899:WVR589903 J655435:J655439 JF655435:JF655439 TB655435:TB655439 ACX655435:ACX655439 AMT655435:AMT655439 AWP655435:AWP655439 BGL655435:BGL655439 BQH655435:BQH655439 CAD655435:CAD655439 CJZ655435:CJZ655439 CTV655435:CTV655439 DDR655435:DDR655439 DNN655435:DNN655439 DXJ655435:DXJ655439 EHF655435:EHF655439 ERB655435:ERB655439 FAX655435:FAX655439 FKT655435:FKT655439 FUP655435:FUP655439 GEL655435:GEL655439 GOH655435:GOH655439 GYD655435:GYD655439 HHZ655435:HHZ655439 HRV655435:HRV655439 IBR655435:IBR655439 ILN655435:ILN655439 IVJ655435:IVJ655439 JFF655435:JFF655439 JPB655435:JPB655439 JYX655435:JYX655439 KIT655435:KIT655439 KSP655435:KSP655439 LCL655435:LCL655439 LMH655435:LMH655439 LWD655435:LWD655439 MFZ655435:MFZ655439 MPV655435:MPV655439 MZR655435:MZR655439 NJN655435:NJN655439 NTJ655435:NTJ655439 ODF655435:ODF655439 ONB655435:ONB655439 OWX655435:OWX655439 PGT655435:PGT655439 PQP655435:PQP655439 QAL655435:QAL655439 QKH655435:QKH655439 QUD655435:QUD655439 RDZ655435:RDZ655439 RNV655435:RNV655439 RXR655435:RXR655439 SHN655435:SHN655439 SRJ655435:SRJ655439 TBF655435:TBF655439 TLB655435:TLB655439 TUX655435:TUX655439 UET655435:UET655439 UOP655435:UOP655439 UYL655435:UYL655439 VIH655435:VIH655439 VSD655435:VSD655439 WBZ655435:WBZ655439 WLV655435:WLV655439 WVR655435:WVR655439 J720971:J720975 JF720971:JF720975 TB720971:TB720975 ACX720971:ACX720975 AMT720971:AMT720975 AWP720971:AWP720975 BGL720971:BGL720975 BQH720971:BQH720975 CAD720971:CAD720975 CJZ720971:CJZ720975 CTV720971:CTV720975 DDR720971:DDR720975 DNN720971:DNN720975 DXJ720971:DXJ720975 EHF720971:EHF720975 ERB720971:ERB720975 FAX720971:FAX720975 FKT720971:FKT720975 FUP720971:FUP720975 GEL720971:GEL720975 GOH720971:GOH720975 GYD720971:GYD720975 HHZ720971:HHZ720975 HRV720971:HRV720975 IBR720971:IBR720975 ILN720971:ILN720975 IVJ720971:IVJ720975 JFF720971:JFF720975 JPB720971:JPB720975 JYX720971:JYX720975 KIT720971:KIT720975 KSP720971:KSP720975 LCL720971:LCL720975 LMH720971:LMH720975 LWD720971:LWD720975 MFZ720971:MFZ720975 MPV720971:MPV720975 MZR720971:MZR720975 NJN720971:NJN720975 NTJ720971:NTJ720975 ODF720971:ODF720975 ONB720971:ONB720975 OWX720971:OWX720975 PGT720971:PGT720975 PQP720971:PQP720975 QAL720971:QAL720975 QKH720971:QKH720975 QUD720971:QUD720975 RDZ720971:RDZ720975 RNV720971:RNV720975 RXR720971:RXR720975 SHN720971:SHN720975 SRJ720971:SRJ720975 TBF720971:TBF720975 TLB720971:TLB720975 TUX720971:TUX720975 UET720971:UET720975 UOP720971:UOP720975 UYL720971:UYL720975 VIH720971:VIH720975 VSD720971:VSD720975 WBZ720971:WBZ720975 WLV720971:WLV720975 WVR720971:WVR720975 J786507:J786511 JF786507:JF786511 TB786507:TB786511 ACX786507:ACX786511 AMT786507:AMT786511 AWP786507:AWP786511 BGL786507:BGL786511 BQH786507:BQH786511 CAD786507:CAD786511 CJZ786507:CJZ786511 CTV786507:CTV786511 DDR786507:DDR786511 DNN786507:DNN786511 DXJ786507:DXJ786511 EHF786507:EHF786511 ERB786507:ERB786511 FAX786507:FAX786511 FKT786507:FKT786511 FUP786507:FUP786511 GEL786507:GEL786511 GOH786507:GOH786511 GYD786507:GYD786511 HHZ786507:HHZ786511 HRV786507:HRV786511 IBR786507:IBR786511 ILN786507:ILN786511 IVJ786507:IVJ786511 JFF786507:JFF786511 JPB786507:JPB786511 JYX786507:JYX786511 KIT786507:KIT786511 KSP786507:KSP786511 LCL786507:LCL786511 LMH786507:LMH786511 LWD786507:LWD786511 MFZ786507:MFZ786511 MPV786507:MPV786511 MZR786507:MZR786511 NJN786507:NJN786511 NTJ786507:NTJ786511 ODF786507:ODF786511 ONB786507:ONB786511 OWX786507:OWX786511 PGT786507:PGT786511 PQP786507:PQP786511 QAL786507:QAL786511 QKH786507:QKH786511 QUD786507:QUD786511 RDZ786507:RDZ786511 RNV786507:RNV786511 RXR786507:RXR786511 SHN786507:SHN786511 SRJ786507:SRJ786511 TBF786507:TBF786511 TLB786507:TLB786511 TUX786507:TUX786511 UET786507:UET786511 UOP786507:UOP786511 UYL786507:UYL786511 VIH786507:VIH786511 VSD786507:VSD786511 WBZ786507:WBZ786511 WLV786507:WLV786511 WVR786507:WVR786511 J852043:J852047 JF852043:JF852047 TB852043:TB852047 ACX852043:ACX852047 AMT852043:AMT852047 AWP852043:AWP852047 BGL852043:BGL852047 BQH852043:BQH852047 CAD852043:CAD852047 CJZ852043:CJZ852047 CTV852043:CTV852047 DDR852043:DDR852047 DNN852043:DNN852047 DXJ852043:DXJ852047 EHF852043:EHF852047 ERB852043:ERB852047 FAX852043:FAX852047 FKT852043:FKT852047 FUP852043:FUP852047 GEL852043:GEL852047 GOH852043:GOH852047 GYD852043:GYD852047 HHZ852043:HHZ852047 HRV852043:HRV852047 IBR852043:IBR852047 ILN852043:ILN852047 IVJ852043:IVJ852047 JFF852043:JFF852047 JPB852043:JPB852047 JYX852043:JYX852047 KIT852043:KIT852047 KSP852043:KSP852047 LCL852043:LCL852047 LMH852043:LMH852047 LWD852043:LWD852047 MFZ852043:MFZ852047 MPV852043:MPV852047 MZR852043:MZR852047 NJN852043:NJN852047 NTJ852043:NTJ852047 ODF852043:ODF852047 ONB852043:ONB852047 OWX852043:OWX852047 PGT852043:PGT852047 PQP852043:PQP852047 QAL852043:QAL852047 QKH852043:QKH852047 QUD852043:QUD852047 RDZ852043:RDZ852047 RNV852043:RNV852047 RXR852043:RXR852047 SHN852043:SHN852047 SRJ852043:SRJ852047 TBF852043:TBF852047 TLB852043:TLB852047 TUX852043:TUX852047 UET852043:UET852047 UOP852043:UOP852047 UYL852043:UYL852047 VIH852043:VIH852047 VSD852043:VSD852047 WBZ852043:WBZ852047 WLV852043:WLV852047 WVR852043:WVR852047 J917579:J917583 JF917579:JF917583 TB917579:TB917583 ACX917579:ACX917583 AMT917579:AMT917583 AWP917579:AWP917583 BGL917579:BGL917583 BQH917579:BQH917583 CAD917579:CAD917583 CJZ917579:CJZ917583 CTV917579:CTV917583 DDR917579:DDR917583 DNN917579:DNN917583 DXJ917579:DXJ917583 EHF917579:EHF917583 ERB917579:ERB917583 FAX917579:FAX917583 FKT917579:FKT917583 FUP917579:FUP917583 GEL917579:GEL917583 GOH917579:GOH917583 GYD917579:GYD917583 HHZ917579:HHZ917583 HRV917579:HRV917583 IBR917579:IBR917583 ILN917579:ILN917583 IVJ917579:IVJ917583 JFF917579:JFF917583 JPB917579:JPB917583 JYX917579:JYX917583 KIT917579:KIT917583 KSP917579:KSP917583 LCL917579:LCL917583 LMH917579:LMH917583 LWD917579:LWD917583 MFZ917579:MFZ917583 MPV917579:MPV917583 MZR917579:MZR917583 NJN917579:NJN917583 NTJ917579:NTJ917583 ODF917579:ODF917583 ONB917579:ONB917583 OWX917579:OWX917583 PGT917579:PGT917583 PQP917579:PQP917583 QAL917579:QAL917583 QKH917579:QKH917583 QUD917579:QUD917583 RDZ917579:RDZ917583 RNV917579:RNV917583 RXR917579:RXR917583 SHN917579:SHN917583 SRJ917579:SRJ917583 TBF917579:TBF917583 TLB917579:TLB917583 TUX917579:TUX917583 UET917579:UET917583 UOP917579:UOP917583 UYL917579:UYL917583 VIH917579:VIH917583 VSD917579:VSD917583 WBZ917579:WBZ917583 WLV917579:WLV917583 WVR917579:WVR917583 J983115:J983119 JF983115:JF983119 TB983115:TB983119 ACX983115:ACX983119 AMT983115:AMT983119 AWP983115:AWP983119 BGL983115:BGL983119 BQH983115:BQH983119 CAD983115:CAD983119 CJZ983115:CJZ983119 CTV983115:CTV983119 DDR983115:DDR983119 DNN983115:DNN983119 DXJ983115:DXJ983119 EHF983115:EHF983119 ERB983115:ERB983119 FAX983115:FAX983119 FKT983115:FKT983119 FUP983115:FUP983119 GEL983115:GEL983119 GOH983115:GOH983119 GYD983115:GYD983119 HHZ983115:HHZ983119 HRV983115:HRV983119 IBR983115:IBR983119 ILN983115:ILN983119 IVJ983115:IVJ983119 JFF983115:JFF983119 JPB983115:JPB983119 JYX983115:JYX983119 KIT983115:KIT983119 KSP983115:KSP983119 LCL983115:LCL983119 LMH983115:LMH983119 LWD983115:LWD983119 MFZ983115:MFZ983119 MPV983115:MPV983119 MZR983115:MZR983119 NJN983115:NJN983119 NTJ983115:NTJ983119 ODF983115:ODF983119 ONB983115:ONB983119 OWX983115:OWX983119 PGT983115:PGT983119 PQP983115:PQP983119 QAL983115:QAL983119 QKH983115:QKH983119 QUD983115:QUD983119 RDZ983115:RDZ983119 RNV983115:RNV983119 RXR983115:RXR983119 SHN983115:SHN983119 SRJ983115:SRJ983119 TBF983115:TBF983119 TLB983115:TLB983119 TUX983115:TUX983119 UET983115:UET983119 UOP983115:UOP983119 UYL983115:UYL983119 VIH983115:VIH983119 VSD983115:VSD983119 WBZ983115:WBZ983119 WLV983115:WLV983119 WVR983115:WVR983119 F84:G88 JB84:JC88 SX84:SY88 ACT84:ACU88 AMP84:AMQ88 AWL84:AWM88 BGH84:BGI88 BQD84:BQE88 BZZ84:CAA88 CJV84:CJW88 CTR84:CTS88 DDN84:DDO88 DNJ84:DNK88 DXF84:DXG88 EHB84:EHC88 EQX84:EQY88 FAT84:FAU88 FKP84:FKQ88 FUL84:FUM88 GEH84:GEI88 GOD84:GOE88 GXZ84:GYA88 HHV84:HHW88 HRR84:HRS88 IBN84:IBO88 ILJ84:ILK88 IVF84:IVG88 JFB84:JFC88 JOX84:JOY88 JYT84:JYU88 KIP84:KIQ88 KSL84:KSM88 LCH84:LCI88 LMD84:LME88 LVZ84:LWA88 MFV84:MFW88 MPR84:MPS88 MZN84:MZO88 NJJ84:NJK88 NTF84:NTG88 ODB84:ODC88 OMX84:OMY88 OWT84:OWU88 PGP84:PGQ88 PQL84:PQM88 QAH84:QAI88 QKD84:QKE88 QTZ84:QUA88 RDV84:RDW88 RNR84:RNS88 RXN84:RXO88 SHJ84:SHK88 SRF84:SRG88 TBB84:TBC88 TKX84:TKY88 TUT84:TUU88 UEP84:UEQ88 UOL84:UOM88 UYH84:UYI88 VID84:VIE88 VRZ84:VSA88 WBV84:WBW88 WLR84:WLS88 WVN84:WVO88 F65621:G65625 JB65621:JC65625 SX65621:SY65625 ACT65621:ACU65625 AMP65621:AMQ65625 AWL65621:AWM65625 BGH65621:BGI65625 BQD65621:BQE65625 BZZ65621:CAA65625 CJV65621:CJW65625 CTR65621:CTS65625 DDN65621:DDO65625 DNJ65621:DNK65625 DXF65621:DXG65625 EHB65621:EHC65625 EQX65621:EQY65625 FAT65621:FAU65625 FKP65621:FKQ65625 FUL65621:FUM65625 GEH65621:GEI65625 GOD65621:GOE65625 GXZ65621:GYA65625 HHV65621:HHW65625 HRR65621:HRS65625 IBN65621:IBO65625 ILJ65621:ILK65625 IVF65621:IVG65625 JFB65621:JFC65625 JOX65621:JOY65625 JYT65621:JYU65625 KIP65621:KIQ65625 KSL65621:KSM65625 LCH65621:LCI65625 LMD65621:LME65625 LVZ65621:LWA65625 MFV65621:MFW65625 MPR65621:MPS65625 MZN65621:MZO65625 NJJ65621:NJK65625 NTF65621:NTG65625 ODB65621:ODC65625 OMX65621:OMY65625 OWT65621:OWU65625 PGP65621:PGQ65625 PQL65621:PQM65625 QAH65621:QAI65625 QKD65621:QKE65625 QTZ65621:QUA65625 RDV65621:RDW65625 RNR65621:RNS65625 RXN65621:RXO65625 SHJ65621:SHK65625 SRF65621:SRG65625 TBB65621:TBC65625 TKX65621:TKY65625 TUT65621:TUU65625 UEP65621:UEQ65625 UOL65621:UOM65625 UYH65621:UYI65625 VID65621:VIE65625 VRZ65621:VSA65625 WBV65621:WBW65625 WLR65621:WLS65625 WVN65621:WVO65625 F131157:G131161 JB131157:JC131161 SX131157:SY131161 ACT131157:ACU131161 AMP131157:AMQ131161 AWL131157:AWM131161 BGH131157:BGI131161 BQD131157:BQE131161 BZZ131157:CAA131161 CJV131157:CJW131161 CTR131157:CTS131161 DDN131157:DDO131161 DNJ131157:DNK131161 DXF131157:DXG131161 EHB131157:EHC131161 EQX131157:EQY131161 FAT131157:FAU131161 FKP131157:FKQ131161 FUL131157:FUM131161 GEH131157:GEI131161 GOD131157:GOE131161 GXZ131157:GYA131161 HHV131157:HHW131161 HRR131157:HRS131161 IBN131157:IBO131161 ILJ131157:ILK131161 IVF131157:IVG131161 JFB131157:JFC131161 JOX131157:JOY131161 JYT131157:JYU131161 KIP131157:KIQ131161 KSL131157:KSM131161 LCH131157:LCI131161 LMD131157:LME131161 LVZ131157:LWA131161 MFV131157:MFW131161 MPR131157:MPS131161 MZN131157:MZO131161 NJJ131157:NJK131161 NTF131157:NTG131161 ODB131157:ODC131161 OMX131157:OMY131161 OWT131157:OWU131161 PGP131157:PGQ131161 PQL131157:PQM131161 QAH131157:QAI131161 QKD131157:QKE131161 QTZ131157:QUA131161 RDV131157:RDW131161 RNR131157:RNS131161 RXN131157:RXO131161 SHJ131157:SHK131161 SRF131157:SRG131161 TBB131157:TBC131161 TKX131157:TKY131161 TUT131157:TUU131161 UEP131157:UEQ131161 UOL131157:UOM131161 UYH131157:UYI131161 VID131157:VIE131161 VRZ131157:VSA131161 WBV131157:WBW131161 WLR131157:WLS131161 WVN131157:WVO131161 F196693:G196697 JB196693:JC196697 SX196693:SY196697 ACT196693:ACU196697 AMP196693:AMQ196697 AWL196693:AWM196697 BGH196693:BGI196697 BQD196693:BQE196697 BZZ196693:CAA196697 CJV196693:CJW196697 CTR196693:CTS196697 DDN196693:DDO196697 DNJ196693:DNK196697 DXF196693:DXG196697 EHB196693:EHC196697 EQX196693:EQY196697 FAT196693:FAU196697 FKP196693:FKQ196697 FUL196693:FUM196697 GEH196693:GEI196697 GOD196693:GOE196697 GXZ196693:GYA196697 HHV196693:HHW196697 HRR196693:HRS196697 IBN196693:IBO196697 ILJ196693:ILK196697 IVF196693:IVG196697 JFB196693:JFC196697 JOX196693:JOY196697 JYT196693:JYU196697 KIP196693:KIQ196697 KSL196693:KSM196697 LCH196693:LCI196697 LMD196693:LME196697 LVZ196693:LWA196697 MFV196693:MFW196697 MPR196693:MPS196697 MZN196693:MZO196697 NJJ196693:NJK196697 NTF196693:NTG196697 ODB196693:ODC196697 OMX196693:OMY196697 OWT196693:OWU196697 PGP196693:PGQ196697 PQL196693:PQM196697 QAH196693:QAI196697 QKD196693:QKE196697 QTZ196693:QUA196697 RDV196693:RDW196697 RNR196693:RNS196697 RXN196693:RXO196697 SHJ196693:SHK196697 SRF196693:SRG196697 TBB196693:TBC196697 TKX196693:TKY196697 TUT196693:TUU196697 UEP196693:UEQ196697 UOL196693:UOM196697 UYH196693:UYI196697 VID196693:VIE196697 VRZ196693:VSA196697 WBV196693:WBW196697 WLR196693:WLS196697 WVN196693:WVO196697 F262229:G262233 JB262229:JC262233 SX262229:SY262233 ACT262229:ACU262233 AMP262229:AMQ262233 AWL262229:AWM262233 BGH262229:BGI262233 BQD262229:BQE262233 BZZ262229:CAA262233 CJV262229:CJW262233 CTR262229:CTS262233 DDN262229:DDO262233 DNJ262229:DNK262233 DXF262229:DXG262233 EHB262229:EHC262233 EQX262229:EQY262233 FAT262229:FAU262233 FKP262229:FKQ262233 FUL262229:FUM262233 GEH262229:GEI262233 GOD262229:GOE262233 GXZ262229:GYA262233 HHV262229:HHW262233 HRR262229:HRS262233 IBN262229:IBO262233 ILJ262229:ILK262233 IVF262229:IVG262233 JFB262229:JFC262233 JOX262229:JOY262233 JYT262229:JYU262233 KIP262229:KIQ262233 KSL262229:KSM262233 LCH262229:LCI262233 LMD262229:LME262233 LVZ262229:LWA262233 MFV262229:MFW262233 MPR262229:MPS262233 MZN262229:MZO262233 NJJ262229:NJK262233 NTF262229:NTG262233 ODB262229:ODC262233 OMX262229:OMY262233 OWT262229:OWU262233 PGP262229:PGQ262233 PQL262229:PQM262233 QAH262229:QAI262233 QKD262229:QKE262233 QTZ262229:QUA262233 RDV262229:RDW262233 RNR262229:RNS262233 RXN262229:RXO262233 SHJ262229:SHK262233 SRF262229:SRG262233 TBB262229:TBC262233 TKX262229:TKY262233 TUT262229:TUU262233 UEP262229:UEQ262233 UOL262229:UOM262233 UYH262229:UYI262233 VID262229:VIE262233 VRZ262229:VSA262233 WBV262229:WBW262233 WLR262229:WLS262233 WVN262229:WVO262233 F327765:G327769 JB327765:JC327769 SX327765:SY327769 ACT327765:ACU327769 AMP327765:AMQ327769 AWL327765:AWM327769 BGH327765:BGI327769 BQD327765:BQE327769 BZZ327765:CAA327769 CJV327765:CJW327769 CTR327765:CTS327769 DDN327765:DDO327769 DNJ327765:DNK327769 DXF327765:DXG327769 EHB327765:EHC327769 EQX327765:EQY327769 FAT327765:FAU327769 FKP327765:FKQ327769 FUL327765:FUM327769 GEH327765:GEI327769 GOD327765:GOE327769 GXZ327765:GYA327769 HHV327765:HHW327769 HRR327765:HRS327769 IBN327765:IBO327769 ILJ327765:ILK327769 IVF327765:IVG327769 JFB327765:JFC327769 JOX327765:JOY327769 JYT327765:JYU327769 KIP327765:KIQ327769 KSL327765:KSM327769 LCH327765:LCI327769 LMD327765:LME327769 LVZ327765:LWA327769 MFV327765:MFW327769 MPR327765:MPS327769 MZN327765:MZO327769 NJJ327765:NJK327769 NTF327765:NTG327769 ODB327765:ODC327769 OMX327765:OMY327769 OWT327765:OWU327769 PGP327765:PGQ327769 PQL327765:PQM327769 QAH327765:QAI327769 QKD327765:QKE327769 QTZ327765:QUA327769 RDV327765:RDW327769 RNR327765:RNS327769 RXN327765:RXO327769 SHJ327765:SHK327769 SRF327765:SRG327769 TBB327765:TBC327769 TKX327765:TKY327769 TUT327765:TUU327769 UEP327765:UEQ327769 UOL327765:UOM327769 UYH327765:UYI327769 VID327765:VIE327769 VRZ327765:VSA327769 WBV327765:WBW327769 WLR327765:WLS327769 WVN327765:WVO327769 F393301:G393305 JB393301:JC393305 SX393301:SY393305 ACT393301:ACU393305 AMP393301:AMQ393305 AWL393301:AWM393305 BGH393301:BGI393305 BQD393301:BQE393305 BZZ393301:CAA393305 CJV393301:CJW393305 CTR393301:CTS393305 DDN393301:DDO393305 DNJ393301:DNK393305 DXF393301:DXG393305 EHB393301:EHC393305 EQX393301:EQY393305 FAT393301:FAU393305 FKP393301:FKQ393305 FUL393301:FUM393305 GEH393301:GEI393305 GOD393301:GOE393305 GXZ393301:GYA393305 HHV393301:HHW393305 HRR393301:HRS393305 IBN393301:IBO393305 ILJ393301:ILK393305 IVF393301:IVG393305 JFB393301:JFC393305 JOX393301:JOY393305 JYT393301:JYU393305 KIP393301:KIQ393305 KSL393301:KSM393305 LCH393301:LCI393305 LMD393301:LME393305 LVZ393301:LWA393305 MFV393301:MFW393305 MPR393301:MPS393305 MZN393301:MZO393305 NJJ393301:NJK393305 NTF393301:NTG393305 ODB393301:ODC393305 OMX393301:OMY393305 OWT393301:OWU393305 PGP393301:PGQ393305 PQL393301:PQM393305 QAH393301:QAI393305 QKD393301:QKE393305 QTZ393301:QUA393305 RDV393301:RDW393305 RNR393301:RNS393305 RXN393301:RXO393305 SHJ393301:SHK393305 SRF393301:SRG393305 TBB393301:TBC393305 TKX393301:TKY393305 TUT393301:TUU393305 UEP393301:UEQ393305 UOL393301:UOM393305 UYH393301:UYI393305 VID393301:VIE393305 VRZ393301:VSA393305 WBV393301:WBW393305 WLR393301:WLS393305 WVN393301:WVO393305 F458837:G458841 JB458837:JC458841 SX458837:SY458841 ACT458837:ACU458841 AMP458837:AMQ458841 AWL458837:AWM458841 BGH458837:BGI458841 BQD458837:BQE458841 BZZ458837:CAA458841 CJV458837:CJW458841 CTR458837:CTS458841 DDN458837:DDO458841 DNJ458837:DNK458841 DXF458837:DXG458841 EHB458837:EHC458841 EQX458837:EQY458841 FAT458837:FAU458841 FKP458837:FKQ458841 FUL458837:FUM458841 GEH458837:GEI458841 GOD458837:GOE458841 GXZ458837:GYA458841 HHV458837:HHW458841 HRR458837:HRS458841 IBN458837:IBO458841 ILJ458837:ILK458841 IVF458837:IVG458841 JFB458837:JFC458841 JOX458837:JOY458841 JYT458837:JYU458841 KIP458837:KIQ458841 KSL458837:KSM458841 LCH458837:LCI458841 LMD458837:LME458841 LVZ458837:LWA458841 MFV458837:MFW458841 MPR458837:MPS458841 MZN458837:MZO458841 NJJ458837:NJK458841 NTF458837:NTG458841 ODB458837:ODC458841 OMX458837:OMY458841 OWT458837:OWU458841 PGP458837:PGQ458841 PQL458837:PQM458841 QAH458837:QAI458841 QKD458837:QKE458841 QTZ458837:QUA458841 RDV458837:RDW458841 RNR458837:RNS458841 RXN458837:RXO458841 SHJ458837:SHK458841 SRF458837:SRG458841 TBB458837:TBC458841 TKX458837:TKY458841 TUT458837:TUU458841 UEP458837:UEQ458841 UOL458837:UOM458841 UYH458837:UYI458841 VID458837:VIE458841 VRZ458837:VSA458841 WBV458837:WBW458841 WLR458837:WLS458841 WVN458837:WVO458841 F524373:G524377 JB524373:JC524377 SX524373:SY524377 ACT524373:ACU524377 AMP524373:AMQ524377 AWL524373:AWM524377 BGH524373:BGI524377 BQD524373:BQE524377 BZZ524373:CAA524377 CJV524373:CJW524377 CTR524373:CTS524377 DDN524373:DDO524377 DNJ524373:DNK524377 DXF524373:DXG524377 EHB524373:EHC524377 EQX524373:EQY524377 FAT524373:FAU524377 FKP524373:FKQ524377 FUL524373:FUM524377 GEH524373:GEI524377 GOD524373:GOE524377 GXZ524373:GYA524377 HHV524373:HHW524377 HRR524373:HRS524377 IBN524373:IBO524377 ILJ524373:ILK524377 IVF524373:IVG524377 JFB524373:JFC524377 JOX524373:JOY524377 JYT524373:JYU524377 KIP524373:KIQ524377 KSL524373:KSM524377 LCH524373:LCI524377 LMD524373:LME524377 LVZ524373:LWA524377 MFV524373:MFW524377 MPR524373:MPS524377 MZN524373:MZO524377 NJJ524373:NJK524377 NTF524373:NTG524377 ODB524373:ODC524377 OMX524373:OMY524377 OWT524373:OWU524377 PGP524373:PGQ524377 PQL524373:PQM524377 QAH524373:QAI524377 QKD524373:QKE524377 QTZ524373:QUA524377 RDV524373:RDW524377 RNR524373:RNS524377 RXN524373:RXO524377 SHJ524373:SHK524377 SRF524373:SRG524377 TBB524373:TBC524377 TKX524373:TKY524377 TUT524373:TUU524377 UEP524373:UEQ524377 UOL524373:UOM524377 UYH524373:UYI524377 VID524373:VIE524377 VRZ524373:VSA524377 WBV524373:WBW524377 WLR524373:WLS524377 WVN524373:WVO524377 F589909:G589913 JB589909:JC589913 SX589909:SY589913 ACT589909:ACU589913 AMP589909:AMQ589913 AWL589909:AWM589913 BGH589909:BGI589913 BQD589909:BQE589913 BZZ589909:CAA589913 CJV589909:CJW589913 CTR589909:CTS589913 DDN589909:DDO589913 DNJ589909:DNK589913 DXF589909:DXG589913 EHB589909:EHC589913 EQX589909:EQY589913 FAT589909:FAU589913 FKP589909:FKQ589913 FUL589909:FUM589913 GEH589909:GEI589913 GOD589909:GOE589913 GXZ589909:GYA589913 HHV589909:HHW589913 HRR589909:HRS589913 IBN589909:IBO589913 ILJ589909:ILK589913 IVF589909:IVG589913 JFB589909:JFC589913 JOX589909:JOY589913 JYT589909:JYU589913 KIP589909:KIQ589913 KSL589909:KSM589913 LCH589909:LCI589913 LMD589909:LME589913 LVZ589909:LWA589913 MFV589909:MFW589913 MPR589909:MPS589913 MZN589909:MZO589913 NJJ589909:NJK589913 NTF589909:NTG589913 ODB589909:ODC589913 OMX589909:OMY589913 OWT589909:OWU589913 PGP589909:PGQ589913 PQL589909:PQM589913 QAH589909:QAI589913 QKD589909:QKE589913 QTZ589909:QUA589913 RDV589909:RDW589913 RNR589909:RNS589913 RXN589909:RXO589913 SHJ589909:SHK589913 SRF589909:SRG589913 TBB589909:TBC589913 TKX589909:TKY589913 TUT589909:TUU589913 UEP589909:UEQ589913 UOL589909:UOM589913 UYH589909:UYI589913 VID589909:VIE589913 VRZ589909:VSA589913 WBV589909:WBW589913 WLR589909:WLS589913 WVN589909:WVO589913 F655445:G655449 JB655445:JC655449 SX655445:SY655449 ACT655445:ACU655449 AMP655445:AMQ655449 AWL655445:AWM655449 BGH655445:BGI655449 BQD655445:BQE655449 BZZ655445:CAA655449 CJV655445:CJW655449 CTR655445:CTS655449 DDN655445:DDO655449 DNJ655445:DNK655449 DXF655445:DXG655449 EHB655445:EHC655449 EQX655445:EQY655449 FAT655445:FAU655449 FKP655445:FKQ655449 FUL655445:FUM655449 GEH655445:GEI655449 GOD655445:GOE655449 GXZ655445:GYA655449 HHV655445:HHW655449 HRR655445:HRS655449 IBN655445:IBO655449 ILJ655445:ILK655449 IVF655445:IVG655449 JFB655445:JFC655449 JOX655445:JOY655449 JYT655445:JYU655449 KIP655445:KIQ655449 KSL655445:KSM655449 LCH655445:LCI655449 LMD655445:LME655449 LVZ655445:LWA655449 MFV655445:MFW655449 MPR655445:MPS655449 MZN655445:MZO655449 NJJ655445:NJK655449 NTF655445:NTG655449 ODB655445:ODC655449 OMX655445:OMY655449 OWT655445:OWU655449 PGP655445:PGQ655449 PQL655445:PQM655449 QAH655445:QAI655449 QKD655445:QKE655449 QTZ655445:QUA655449 RDV655445:RDW655449 RNR655445:RNS655449 RXN655445:RXO655449 SHJ655445:SHK655449 SRF655445:SRG655449 TBB655445:TBC655449 TKX655445:TKY655449 TUT655445:TUU655449 UEP655445:UEQ655449 UOL655445:UOM655449 UYH655445:UYI655449 VID655445:VIE655449 VRZ655445:VSA655449 WBV655445:WBW655449 WLR655445:WLS655449 WVN655445:WVO655449 F720981:G720985 JB720981:JC720985 SX720981:SY720985 ACT720981:ACU720985 AMP720981:AMQ720985 AWL720981:AWM720985 BGH720981:BGI720985 BQD720981:BQE720985 BZZ720981:CAA720985 CJV720981:CJW720985 CTR720981:CTS720985 DDN720981:DDO720985 DNJ720981:DNK720985 DXF720981:DXG720985 EHB720981:EHC720985 EQX720981:EQY720985 FAT720981:FAU720985 FKP720981:FKQ720985 FUL720981:FUM720985 GEH720981:GEI720985 GOD720981:GOE720985 GXZ720981:GYA720985 HHV720981:HHW720985 HRR720981:HRS720985 IBN720981:IBO720985 ILJ720981:ILK720985 IVF720981:IVG720985 JFB720981:JFC720985 JOX720981:JOY720985 JYT720981:JYU720985 KIP720981:KIQ720985 KSL720981:KSM720985 LCH720981:LCI720985 LMD720981:LME720985 LVZ720981:LWA720985 MFV720981:MFW720985 MPR720981:MPS720985 MZN720981:MZO720985 NJJ720981:NJK720985 NTF720981:NTG720985 ODB720981:ODC720985 OMX720981:OMY720985 OWT720981:OWU720985 PGP720981:PGQ720985 PQL720981:PQM720985 QAH720981:QAI720985 QKD720981:QKE720985 QTZ720981:QUA720985 RDV720981:RDW720985 RNR720981:RNS720985 RXN720981:RXO720985 SHJ720981:SHK720985 SRF720981:SRG720985 TBB720981:TBC720985 TKX720981:TKY720985 TUT720981:TUU720985 UEP720981:UEQ720985 UOL720981:UOM720985 UYH720981:UYI720985 VID720981:VIE720985 VRZ720981:VSA720985 WBV720981:WBW720985 WLR720981:WLS720985 WVN720981:WVO720985 F786517:G786521 JB786517:JC786521 SX786517:SY786521 ACT786517:ACU786521 AMP786517:AMQ786521 AWL786517:AWM786521 BGH786517:BGI786521 BQD786517:BQE786521 BZZ786517:CAA786521 CJV786517:CJW786521 CTR786517:CTS786521 DDN786517:DDO786521 DNJ786517:DNK786521 DXF786517:DXG786521 EHB786517:EHC786521 EQX786517:EQY786521 FAT786517:FAU786521 FKP786517:FKQ786521 FUL786517:FUM786521 GEH786517:GEI786521 GOD786517:GOE786521 GXZ786517:GYA786521 HHV786517:HHW786521 HRR786517:HRS786521 IBN786517:IBO786521 ILJ786517:ILK786521 IVF786517:IVG786521 JFB786517:JFC786521 JOX786517:JOY786521 JYT786517:JYU786521 KIP786517:KIQ786521 KSL786517:KSM786521 LCH786517:LCI786521 LMD786517:LME786521 LVZ786517:LWA786521 MFV786517:MFW786521 MPR786517:MPS786521 MZN786517:MZO786521 NJJ786517:NJK786521 NTF786517:NTG786521 ODB786517:ODC786521 OMX786517:OMY786521 OWT786517:OWU786521 PGP786517:PGQ786521 PQL786517:PQM786521 QAH786517:QAI786521 QKD786517:QKE786521 QTZ786517:QUA786521 RDV786517:RDW786521 RNR786517:RNS786521 RXN786517:RXO786521 SHJ786517:SHK786521 SRF786517:SRG786521 TBB786517:TBC786521 TKX786517:TKY786521 TUT786517:TUU786521 UEP786517:UEQ786521 UOL786517:UOM786521 UYH786517:UYI786521 VID786517:VIE786521 VRZ786517:VSA786521 WBV786517:WBW786521 WLR786517:WLS786521 WVN786517:WVO786521 F852053:G852057 JB852053:JC852057 SX852053:SY852057 ACT852053:ACU852057 AMP852053:AMQ852057 AWL852053:AWM852057 BGH852053:BGI852057 BQD852053:BQE852057 BZZ852053:CAA852057 CJV852053:CJW852057 CTR852053:CTS852057 DDN852053:DDO852057 DNJ852053:DNK852057 DXF852053:DXG852057 EHB852053:EHC852057 EQX852053:EQY852057 FAT852053:FAU852057 FKP852053:FKQ852057 FUL852053:FUM852057 GEH852053:GEI852057 GOD852053:GOE852057 GXZ852053:GYA852057 HHV852053:HHW852057 HRR852053:HRS852057 IBN852053:IBO852057 ILJ852053:ILK852057 IVF852053:IVG852057 JFB852053:JFC852057 JOX852053:JOY852057 JYT852053:JYU852057 KIP852053:KIQ852057 KSL852053:KSM852057 LCH852053:LCI852057 LMD852053:LME852057 LVZ852053:LWA852057 MFV852053:MFW852057 MPR852053:MPS852057 MZN852053:MZO852057 NJJ852053:NJK852057 NTF852053:NTG852057 ODB852053:ODC852057 OMX852053:OMY852057 OWT852053:OWU852057 PGP852053:PGQ852057 PQL852053:PQM852057 QAH852053:QAI852057 QKD852053:QKE852057 QTZ852053:QUA852057 RDV852053:RDW852057 RNR852053:RNS852057 RXN852053:RXO852057 SHJ852053:SHK852057 SRF852053:SRG852057 TBB852053:TBC852057 TKX852053:TKY852057 TUT852053:TUU852057 UEP852053:UEQ852057 UOL852053:UOM852057 UYH852053:UYI852057 VID852053:VIE852057 VRZ852053:VSA852057 WBV852053:WBW852057 WLR852053:WLS852057 WVN852053:WVO852057 F917589:G917593 JB917589:JC917593 SX917589:SY917593 ACT917589:ACU917593 AMP917589:AMQ917593 AWL917589:AWM917593 BGH917589:BGI917593 BQD917589:BQE917593 BZZ917589:CAA917593 CJV917589:CJW917593 CTR917589:CTS917593 DDN917589:DDO917593 DNJ917589:DNK917593 DXF917589:DXG917593 EHB917589:EHC917593 EQX917589:EQY917593 FAT917589:FAU917593 FKP917589:FKQ917593 FUL917589:FUM917593 GEH917589:GEI917593 GOD917589:GOE917593 GXZ917589:GYA917593 HHV917589:HHW917593 HRR917589:HRS917593 IBN917589:IBO917593 ILJ917589:ILK917593 IVF917589:IVG917593 JFB917589:JFC917593 JOX917589:JOY917593 JYT917589:JYU917593 KIP917589:KIQ917593 KSL917589:KSM917593 LCH917589:LCI917593 LMD917589:LME917593 LVZ917589:LWA917593 MFV917589:MFW917593 MPR917589:MPS917593 MZN917589:MZO917593 NJJ917589:NJK917593 NTF917589:NTG917593 ODB917589:ODC917593 OMX917589:OMY917593 OWT917589:OWU917593 PGP917589:PGQ917593 PQL917589:PQM917593 QAH917589:QAI917593 QKD917589:QKE917593 QTZ917589:QUA917593 RDV917589:RDW917593 RNR917589:RNS917593 RXN917589:RXO917593 SHJ917589:SHK917593 SRF917589:SRG917593 TBB917589:TBC917593 TKX917589:TKY917593 TUT917589:TUU917593 UEP917589:UEQ917593 UOL917589:UOM917593 UYH917589:UYI917593 VID917589:VIE917593 VRZ917589:VSA917593 WBV917589:WBW917593 WLR917589:WLS917593 WVN917589:WVO917593 F983125:G983129 JB983125:JC983129 SX983125:SY983129 ACT983125:ACU983129 AMP983125:AMQ983129 AWL983125:AWM983129 BGH983125:BGI983129 BQD983125:BQE983129 BZZ983125:CAA983129 CJV983125:CJW983129 CTR983125:CTS983129 DDN983125:DDO983129 DNJ983125:DNK983129 DXF983125:DXG983129 EHB983125:EHC983129 EQX983125:EQY983129 FAT983125:FAU983129 FKP983125:FKQ983129 FUL983125:FUM983129 GEH983125:GEI983129 GOD983125:GOE983129 GXZ983125:GYA983129 HHV983125:HHW983129 HRR983125:HRS983129 IBN983125:IBO983129 ILJ983125:ILK983129 IVF983125:IVG983129 JFB983125:JFC983129 JOX983125:JOY983129 JYT983125:JYU983129 KIP983125:KIQ983129 KSL983125:KSM983129 LCH983125:LCI983129 LMD983125:LME983129 LVZ983125:LWA983129 MFV983125:MFW983129 MPR983125:MPS983129 MZN983125:MZO983129 NJJ983125:NJK983129 NTF983125:NTG983129 ODB983125:ODC983129 OMX983125:OMY983129 OWT983125:OWU983129 PGP983125:PGQ983129 PQL983125:PQM983129 QAH983125:QAI983129 QKD983125:QKE983129 QTZ983125:QUA983129 RDV983125:RDW983129 RNR983125:RNS983129 RXN983125:RXO983129 SHJ983125:SHK983129 SRF983125:SRG983129 TBB983125:TBC983129 TKX983125:TKY983129 TUT983125:TUU983129 UEP983125:UEQ983129 UOL983125:UOM983129 UYH983125:UYI983129 VID983125:VIE983129 VRZ983125:VSA983129 WBV983125:WBW983129 WLR983125:WLS983129 WVN983125:WVO983129 J42:J44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J65585:J65586 JF65585:JF65586 TB65585:TB65586 ACX65585:ACX65586 AMT65585:AMT65586 AWP65585:AWP65586 BGL65585:BGL65586 BQH65585:BQH65586 CAD65585:CAD65586 CJZ65585:CJZ65586 CTV65585:CTV65586 DDR65585:DDR65586 DNN65585:DNN65586 DXJ65585:DXJ65586 EHF65585:EHF65586 ERB65585:ERB65586 FAX65585:FAX65586 FKT65585:FKT65586 FUP65585:FUP65586 GEL65585:GEL65586 GOH65585:GOH65586 GYD65585:GYD65586 HHZ65585:HHZ65586 HRV65585:HRV65586 IBR65585:IBR65586 ILN65585:ILN65586 IVJ65585:IVJ65586 JFF65585:JFF65586 JPB65585:JPB65586 JYX65585:JYX65586 KIT65585:KIT65586 KSP65585:KSP65586 LCL65585:LCL65586 LMH65585:LMH65586 LWD65585:LWD65586 MFZ65585:MFZ65586 MPV65585:MPV65586 MZR65585:MZR65586 NJN65585:NJN65586 NTJ65585:NTJ65586 ODF65585:ODF65586 ONB65585:ONB65586 OWX65585:OWX65586 PGT65585:PGT65586 PQP65585:PQP65586 QAL65585:QAL65586 QKH65585:QKH65586 QUD65585:QUD65586 RDZ65585:RDZ65586 RNV65585:RNV65586 RXR65585:RXR65586 SHN65585:SHN65586 SRJ65585:SRJ65586 TBF65585:TBF65586 TLB65585:TLB65586 TUX65585:TUX65586 UET65585:UET65586 UOP65585:UOP65586 UYL65585:UYL65586 VIH65585:VIH65586 VSD65585:VSD65586 WBZ65585:WBZ65586 WLV65585:WLV65586 WVR65585:WVR65586 J131121:J131122 JF131121:JF131122 TB131121:TB131122 ACX131121:ACX131122 AMT131121:AMT131122 AWP131121:AWP131122 BGL131121:BGL131122 BQH131121:BQH131122 CAD131121:CAD131122 CJZ131121:CJZ131122 CTV131121:CTV131122 DDR131121:DDR131122 DNN131121:DNN131122 DXJ131121:DXJ131122 EHF131121:EHF131122 ERB131121:ERB131122 FAX131121:FAX131122 FKT131121:FKT131122 FUP131121:FUP131122 GEL131121:GEL131122 GOH131121:GOH131122 GYD131121:GYD131122 HHZ131121:HHZ131122 HRV131121:HRV131122 IBR131121:IBR131122 ILN131121:ILN131122 IVJ131121:IVJ131122 JFF131121:JFF131122 JPB131121:JPB131122 JYX131121:JYX131122 KIT131121:KIT131122 KSP131121:KSP131122 LCL131121:LCL131122 LMH131121:LMH131122 LWD131121:LWD131122 MFZ131121:MFZ131122 MPV131121:MPV131122 MZR131121:MZR131122 NJN131121:NJN131122 NTJ131121:NTJ131122 ODF131121:ODF131122 ONB131121:ONB131122 OWX131121:OWX131122 PGT131121:PGT131122 PQP131121:PQP131122 QAL131121:QAL131122 QKH131121:QKH131122 QUD131121:QUD131122 RDZ131121:RDZ131122 RNV131121:RNV131122 RXR131121:RXR131122 SHN131121:SHN131122 SRJ131121:SRJ131122 TBF131121:TBF131122 TLB131121:TLB131122 TUX131121:TUX131122 UET131121:UET131122 UOP131121:UOP131122 UYL131121:UYL131122 VIH131121:VIH131122 VSD131121:VSD131122 WBZ131121:WBZ131122 WLV131121:WLV131122 WVR131121:WVR131122 J196657:J196658 JF196657:JF196658 TB196657:TB196658 ACX196657:ACX196658 AMT196657:AMT196658 AWP196657:AWP196658 BGL196657:BGL196658 BQH196657:BQH196658 CAD196657:CAD196658 CJZ196657:CJZ196658 CTV196657:CTV196658 DDR196657:DDR196658 DNN196657:DNN196658 DXJ196657:DXJ196658 EHF196657:EHF196658 ERB196657:ERB196658 FAX196657:FAX196658 FKT196657:FKT196658 FUP196657:FUP196658 GEL196657:GEL196658 GOH196657:GOH196658 GYD196657:GYD196658 HHZ196657:HHZ196658 HRV196657:HRV196658 IBR196657:IBR196658 ILN196657:ILN196658 IVJ196657:IVJ196658 JFF196657:JFF196658 JPB196657:JPB196658 JYX196657:JYX196658 KIT196657:KIT196658 KSP196657:KSP196658 LCL196657:LCL196658 LMH196657:LMH196658 LWD196657:LWD196658 MFZ196657:MFZ196658 MPV196657:MPV196658 MZR196657:MZR196658 NJN196657:NJN196658 NTJ196657:NTJ196658 ODF196657:ODF196658 ONB196657:ONB196658 OWX196657:OWX196658 PGT196657:PGT196658 PQP196657:PQP196658 QAL196657:QAL196658 QKH196657:QKH196658 QUD196657:QUD196658 RDZ196657:RDZ196658 RNV196657:RNV196658 RXR196657:RXR196658 SHN196657:SHN196658 SRJ196657:SRJ196658 TBF196657:TBF196658 TLB196657:TLB196658 TUX196657:TUX196658 UET196657:UET196658 UOP196657:UOP196658 UYL196657:UYL196658 VIH196657:VIH196658 VSD196657:VSD196658 WBZ196657:WBZ196658 WLV196657:WLV196658 WVR196657:WVR196658 J262193:J262194 JF262193:JF262194 TB262193:TB262194 ACX262193:ACX262194 AMT262193:AMT262194 AWP262193:AWP262194 BGL262193:BGL262194 BQH262193:BQH262194 CAD262193:CAD262194 CJZ262193:CJZ262194 CTV262193:CTV262194 DDR262193:DDR262194 DNN262193:DNN262194 DXJ262193:DXJ262194 EHF262193:EHF262194 ERB262193:ERB262194 FAX262193:FAX262194 FKT262193:FKT262194 FUP262193:FUP262194 GEL262193:GEL262194 GOH262193:GOH262194 GYD262193:GYD262194 HHZ262193:HHZ262194 HRV262193:HRV262194 IBR262193:IBR262194 ILN262193:ILN262194 IVJ262193:IVJ262194 JFF262193:JFF262194 JPB262193:JPB262194 JYX262193:JYX262194 KIT262193:KIT262194 KSP262193:KSP262194 LCL262193:LCL262194 LMH262193:LMH262194 LWD262193:LWD262194 MFZ262193:MFZ262194 MPV262193:MPV262194 MZR262193:MZR262194 NJN262193:NJN262194 NTJ262193:NTJ262194 ODF262193:ODF262194 ONB262193:ONB262194 OWX262193:OWX262194 PGT262193:PGT262194 PQP262193:PQP262194 QAL262193:QAL262194 QKH262193:QKH262194 QUD262193:QUD262194 RDZ262193:RDZ262194 RNV262193:RNV262194 RXR262193:RXR262194 SHN262193:SHN262194 SRJ262193:SRJ262194 TBF262193:TBF262194 TLB262193:TLB262194 TUX262193:TUX262194 UET262193:UET262194 UOP262193:UOP262194 UYL262193:UYL262194 VIH262193:VIH262194 VSD262193:VSD262194 WBZ262193:WBZ262194 WLV262193:WLV262194 WVR262193:WVR262194 J327729:J327730 JF327729:JF327730 TB327729:TB327730 ACX327729:ACX327730 AMT327729:AMT327730 AWP327729:AWP327730 BGL327729:BGL327730 BQH327729:BQH327730 CAD327729:CAD327730 CJZ327729:CJZ327730 CTV327729:CTV327730 DDR327729:DDR327730 DNN327729:DNN327730 DXJ327729:DXJ327730 EHF327729:EHF327730 ERB327729:ERB327730 FAX327729:FAX327730 FKT327729:FKT327730 FUP327729:FUP327730 GEL327729:GEL327730 GOH327729:GOH327730 GYD327729:GYD327730 HHZ327729:HHZ327730 HRV327729:HRV327730 IBR327729:IBR327730 ILN327729:ILN327730 IVJ327729:IVJ327730 JFF327729:JFF327730 JPB327729:JPB327730 JYX327729:JYX327730 KIT327729:KIT327730 KSP327729:KSP327730 LCL327729:LCL327730 LMH327729:LMH327730 LWD327729:LWD327730 MFZ327729:MFZ327730 MPV327729:MPV327730 MZR327729:MZR327730 NJN327729:NJN327730 NTJ327729:NTJ327730 ODF327729:ODF327730 ONB327729:ONB327730 OWX327729:OWX327730 PGT327729:PGT327730 PQP327729:PQP327730 QAL327729:QAL327730 QKH327729:QKH327730 QUD327729:QUD327730 RDZ327729:RDZ327730 RNV327729:RNV327730 RXR327729:RXR327730 SHN327729:SHN327730 SRJ327729:SRJ327730 TBF327729:TBF327730 TLB327729:TLB327730 TUX327729:TUX327730 UET327729:UET327730 UOP327729:UOP327730 UYL327729:UYL327730 VIH327729:VIH327730 VSD327729:VSD327730 WBZ327729:WBZ327730 WLV327729:WLV327730 WVR327729:WVR327730 J393265:J393266 JF393265:JF393266 TB393265:TB393266 ACX393265:ACX393266 AMT393265:AMT393266 AWP393265:AWP393266 BGL393265:BGL393266 BQH393265:BQH393266 CAD393265:CAD393266 CJZ393265:CJZ393266 CTV393265:CTV393266 DDR393265:DDR393266 DNN393265:DNN393266 DXJ393265:DXJ393266 EHF393265:EHF393266 ERB393265:ERB393266 FAX393265:FAX393266 FKT393265:FKT393266 FUP393265:FUP393266 GEL393265:GEL393266 GOH393265:GOH393266 GYD393265:GYD393266 HHZ393265:HHZ393266 HRV393265:HRV393266 IBR393265:IBR393266 ILN393265:ILN393266 IVJ393265:IVJ393266 JFF393265:JFF393266 JPB393265:JPB393266 JYX393265:JYX393266 KIT393265:KIT393266 KSP393265:KSP393266 LCL393265:LCL393266 LMH393265:LMH393266 LWD393265:LWD393266 MFZ393265:MFZ393266 MPV393265:MPV393266 MZR393265:MZR393266 NJN393265:NJN393266 NTJ393265:NTJ393266 ODF393265:ODF393266 ONB393265:ONB393266 OWX393265:OWX393266 PGT393265:PGT393266 PQP393265:PQP393266 QAL393265:QAL393266 QKH393265:QKH393266 QUD393265:QUD393266 RDZ393265:RDZ393266 RNV393265:RNV393266 RXR393265:RXR393266 SHN393265:SHN393266 SRJ393265:SRJ393266 TBF393265:TBF393266 TLB393265:TLB393266 TUX393265:TUX393266 UET393265:UET393266 UOP393265:UOP393266 UYL393265:UYL393266 VIH393265:VIH393266 VSD393265:VSD393266 WBZ393265:WBZ393266 WLV393265:WLV393266 WVR393265:WVR393266 J458801:J458802 JF458801:JF458802 TB458801:TB458802 ACX458801:ACX458802 AMT458801:AMT458802 AWP458801:AWP458802 BGL458801:BGL458802 BQH458801:BQH458802 CAD458801:CAD458802 CJZ458801:CJZ458802 CTV458801:CTV458802 DDR458801:DDR458802 DNN458801:DNN458802 DXJ458801:DXJ458802 EHF458801:EHF458802 ERB458801:ERB458802 FAX458801:FAX458802 FKT458801:FKT458802 FUP458801:FUP458802 GEL458801:GEL458802 GOH458801:GOH458802 GYD458801:GYD458802 HHZ458801:HHZ458802 HRV458801:HRV458802 IBR458801:IBR458802 ILN458801:ILN458802 IVJ458801:IVJ458802 JFF458801:JFF458802 JPB458801:JPB458802 JYX458801:JYX458802 KIT458801:KIT458802 KSP458801:KSP458802 LCL458801:LCL458802 LMH458801:LMH458802 LWD458801:LWD458802 MFZ458801:MFZ458802 MPV458801:MPV458802 MZR458801:MZR458802 NJN458801:NJN458802 NTJ458801:NTJ458802 ODF458801:ODF458802 ONB458801:ONB458802 OWX458801:OWX458802 PGT458801:PGT458802 PQP458801:PQP458802 QAL458801:QAL458802 QKH458801:QKH458802 QUD458801:QUD458802 RDZ458801:RDZ458802 RNV458801:RNV458802 RXR458801:RXR458802 SHN458801:SHN458802 SRJ458801:SRJ458802 TBF458801:TBF458802 TLB458801:TLB458802 TUX458801:TUX458802 UET458801:UET458802 UOP458801:UOP458802 UYL458801:UYL458802 VIH458801:VIH458802 VSD458801:VSD458802 WBZ458801:WBZ458802 WLV458801:WLV458802 WVR458801:WVR458802 J524337:J524338 JF524337:JF524338 TB524337:TB524338 ACX524337:ACX524338 AMT524337:AMT524338 AWP524337:AWP524338 BGL524337:BGL524338 BQH524337:BQH524338 CAD524337:CAD524338 CJZ524337:CJZ524338 CTV524337:CTV524338 DDR524337:DDR524338 DNN524337:DNN524338 DXJ524337:DXJ524338 EHF524337:EHF524338 ERB524337:ERB524338 FAX524337:FAX524338 FKT524337:FKT524338 FUP524337:FUP524338 GEL524337:GEL524338 GOH524337:GOH524338 GYD524337:GYD524338 HHZ524337:HHZ524338 HRV524337:HRV524338 IBR524337:IBR524338 ILN524337:ILN524338 IVJ524337:IVJ524338 JFF524337:JFF524338 JPB524337:JPB524338 JYX524337:JYX524338 KIT524337:KIT524338 KSP524337:KSP524338 LCL524337:LCL524338 LMH524337:LMH524338 LWD524337:LWD524338 MFZ524337:MFZ524338 MPV524337:MPV524338 MZR524337:MZR524338 NJN524337:NJN524338 NTJ524337:NTJ524338 ODF524337:ODF524338 ONB524337:ONB524338 OWX524337:OWX524338 PGT524337:PGT524338 PQP524337:PQP524338 QAL524337:QAL524338 QKH524337:QKH524338 QUD524337:QUD524338 RDZ524337:RDZ524338 RNV524337:RNV524338 RXR524337:RXR524338 SHN524337:SHN524338 SRJ524337:SRJ524338 TBF524337:TBF524338 TLB524337:TLB524338 TUX524337:TUX524338 UET524337:UET524338 UOP524337:UOP524338 UYL524337:UYL524338 VIH524337:VIH524338 VSD524337:VSD524338 WBZ524337:WBZ524338 WLV524337:WLV524338 WVR524337:WVR524338 J589873:J589874 JF589873:JF589874 TB589873:TB589874 ACX589873:ACX589874 AMT589873:AMT589874 AWP589873:AWP589874 BGL589873:BGL589874 BQH589873:BQH589874 CAD589873:CAD589874 CJZ589873:CJZ589874 CTV589873:CTV589874 DDR589873:DDR589874 DNN589873:DNN589874 DXJ589873:DXJ589874 EHF589873:EHF589874 ERB589873:ERB589874 FAX589873:FAX589874 FKT589873:FKT589874 FUP589873:FUP589874 GEL589873:GEL589874 GOH589873:GOH589874 GYD589873:GYD589874 HHZ589873:HHZ589874 HRV589873:HRV589874 IBR589873:IBR589874 ILN589873:ILN589874 IVJ589873:IVJ589874 JFF589873:JFF589874 JPB589873:JPB589874 JYX589873:JYX589874 KIT589873:KIT589874 KSP589873:KSP589874 LCL589873:LCL589874 LMH589873:LMH589874 LWD589873:LWD589874 MFZ589873:MFZ589874 MPV589873:MPV589874 MZR589873:MZR589874 NJN589873:NJN589874 NTJ589873:NTJ589874 ODF589873:ODF589874 ONB589873:ONB589874 OWX589873:OWX589874 PGT589873:PGT589874 PQP589873:PQP589874 QAL589873:QAL589874 QKH589873:QKH589874 QUD589873:QUD589874 RDZ589873:RDZ589874 RNV589873:RNV589874 RXR589873:RXR589874 SHN589873:SHN589874 SRJ589873:SRJ589874 TBF589873:TBF589874 TLB589873:TLB589874 TUX589873:TUX589874 UET589873:UET589874 UOP589873:UOP589874 UYL589873:UYL589874 VIH589873:VIH589874 VSD589873:VSD589874 WBZ589873:WBZ589874 WLV589873:WLV589874 WVR589873:WVR589874 J655409:J655410 JF655409:JF655410 TB655409:TB655410 ACX655409:ACX655410 AMT655409:AMT655410 AWP655409:AWP655410 BGL655409:BGL655410 BQH655409:BQH655410 CAD655409:CAD655410 CJZ655409:CJZ655410 CTV655409:CTV655410 DDR655409:DDR655410 DNN655409:DNN655410 DXJ655409:DXJ655410 EHF655409:EHF655410 ERB655409:ERB655410 FAX655409:FAX655410 FKT655409:FKT655410 FUP655409:FUP655410 GEL655409:GEL655410 GOH655409:GOH655410 GYD655409:GYD655410 HHZ655409:HHZ655410 HRV655409:HRV655410 IBR655409:IBR655410 ILN655409:ILN655410 IVJ655409:IVJ655410 JFF655409:JFF655410 JPB655409:JPB655410 JYX655409:JYX655410 KIT655409:KIT655410 KSP655409:KSP655410 LCL655409:LCL655410 LMH655409:LMH655410 LWD655409:LWD655410 MFZ655409:MFZ655410 MPV655409:MPV655410 MZR655409:MZR655410 NJN655409:NJN655410 NTJ655409:NTJ655410 ODF655409:ODF655410 ONB655409:ONB655410 OWX655409:OWX655410 PGT655409:PGT655410 PQP655409:PQP655410 QAL655409:QAL655410 QKH655409:QKH655410 QUD655409:QUD655410 RDZ655409:RDZ655410 RNV655409:RNV655410 RXR655409:RXR655410 SHN655409:SHN655410 SRJ655409:SRJ655410 TBF655409:TBF655410 TLB655409:TLB655410 TUX655409:TUX655410 UET655409:UET655410 UOP655409:UOP655410 UYL655409:UYL655410 VIH655409:VIH655410 VSD655409:VSD655410 WBZ655409:WBZ655410 WLV655409:WLV655410 WVR655409:WVR655410 J720945:J720946 JF720945:JF720946 TB720945:TB720946 ACX720945:ACX720946 AMT720945:AMT720946 AWP720945:AWP720946 BGL720945:BGL720946 BQH720945:BQH720946 CAD720945:CAD720946 CJZ720945:CJZ720946 CTV720945:CTV720946 DDR720945:DDR720946 DNN720945:DNN720946 DXJ720945:DXJ720946 EHF720945:EHF720946 ERB720945:ERB720946 FAX720945:FAX720946 FKT720945:FKT720946 FUP720945:FUP720946 GEL720945:GEL720946 GOH720945:GOH720946 GYD720945:GYD720946 HHZ720945:HHZ720946 HRV720945:HRV720946 IBR720945:IBR720946 ILN720945:ILN720946 IVJ720945:IVJ720946 JFF720945:JFF720946 JPB720945:JPB720946 JYX720945:JYX720946 KIT720945:KIT720946 KSP720945:KSP720946 LCL720945:LCL720946 LMH720945:LMH720946 LWD720945:LWD720946 MFZ720945:MFZ720946 MPV720945:MPV720946 MZR720945:MZR720946 NJN720945:NJN720946 NTJ720945:NTJ720946 ODF720945:ODF720946 ONB720945:ONB720946 OWX720945:OWX720946 PGT720945:PGT720946 PQP720945:PQP720946 QAL720945:QAL720946 QKH720945:QKH720946 QUD720945:QUD720946 RDZ720945:RDZ720946 RNV720945:RNV720946 RXR720945:RXR720946 SHN720945:SHN720946 SRJ720945:SRJ720946 TBF720945:TBF720946 TLB720945:TLB720946 TUX720945:TUX720946 UET720945:UET720946 UOP720945:UOP720946 UYL720945:UYL720946 VIH720945:VIH720946 VSD720945:VSD720946 WBZ720945:WBZ720946 WLV720945:WLV720946 WVR720945:WVR720946 J786481:J786482 JF786481:JF786482 TB786481:TB786482 ACX786481:ACX786482 AMT786481:AMT786482 AWP786481:AWP786482 BGL786481:BGL786482 BQH786481:BQH786482 CAD786481:CAD786482 CJZ786481:CJZ786482 CTV786481:CTV786482 DDR786481:DDR786482 DNN786481:DNN786482 DXJ786481:DXJ786482 EHF786481:EHF786482 ERB786481:ERB786482 FAX786481:FAX786482 FKT786481:FKT786482 FUP786481:FUP786482 GEL786481:GEL786482 GOH786481:GOH786482 GYD786481:GYD786482 HHZ786481:HHZ786482 HRV786481:HRV786482 IBR786481:IBR786482 ILN786481:ILN786482 IVJ786481:IVJ786482 JFF786481:JFF786482 JPB786481:JPB786482 JYX786481:JYX786482 KIT786481:KIT786482 KSP786481:KSP786482 LCL786481:LCL786482 LMH786481:LMH786482 LWD786481:LWD786482 MFZ786481:MFZ786482 MPV786481:MPV786482 MZR786481:MZR786482 NJN786481:NJN786482 NTJ786481:NTJ786482 ODF786481:ODF786482 ONB786481:ONB786482 OWX786481:OWX786482 PGT786481:PGT786482 PQP786481:PQP786482 QAL786481:QAL786482 QKH786481:QKH786482 QUD786481:QUD786482 RDZ786481:RDZ786482 RNV786481:RNV786482 RXR786481:RXR786482 SHN786481:SHN786482 SRJ786481:SRJ786482 TBF786481:TBF786482 TLB786481:TLB786482 TUX786481:TUX786482 UET786481:UET786482 UOP786481:UOP786482 UYL786481:UYL786482 VIH786481:VIH786482 VSD786481:VSD786482 WBZ786481:WBZ786482 WLV786481:WLV786482 WVR786481:WVR786482 J852017:J852018 JF852017:JF852018 TB852017:TB852018 ACX852017:ACX852018 AMT852017:AMT852018 AWP852017:AWP852018 BGL852017:BGL852018 BQH852017:BQH852018 CAD852017:CAD852018 CJZ852017:CJZ852018 CTV852017:CTV852018 DDR852017:DDR852018 DNN852017:DNN852018 DXJ852017:DXJ852018 EHF852017:EHF852018 ERB852017:ERB852018 FAX852017:FAX852018 FKT852017:FKT852018 FUP852017:FUP852018 GEL852017:GEL852018 GOH852017:GOH852018 GYD852017:GYD852018 HHZ852017:HHZ852018 HRV852017:HRV852018 IBR852017:IBR852018 ILN852017:ILN852018 IVJ852017:IVJ852018 JFF852017:JFF852018 JPB852017:JPB852018 JYX852017:JYX852018 KIT852017:KIT852018 KSP852017:KSP852018 LCL852017:LCL852018 LMH852017:LMH852018 LWD852017:LWD852018 MFZ852017:MFZ852018 MPV852017:MPV852018 MZR852017:MZR852018 NJN852017:NJN852018 NTJ852017:NTJ852018 ODF852017:ODF852018 ONB852017:ONB852018 OWX852017:OWX852018 PGT852017:PGT852018 PQP852017:PQP852018 QAL852017:QAL852018 QKH852017:QKH852018 QUD852017:QUD852018 RDZ852017:RDZ852018 RNV852017:RNV852018 RXR852017:RXR852018 SHN852017:SHN852018 SRJ852017:SRJ852018 TBF852017:TBF852018 TLB852017:TLB852018 TUX852017:TUX852018 UET852017:UET852018 UOP852017:UOP852018 UYL852017:UYL852018 VIH852017:VIH852018 VSD852017:VSD852018 WBZ852017:WBZ852018 WLV852017:WLV852018 WVR852017:WVR852018 J917553:J917554 JF917553:JF917554 TB917553:TB917554 ACX917553:ACX917554 AMT917553:AMT917554 AWP917553:AWP917554 BGL917553:BGL917554 BQH917553:BQH917554 CAD917553:CAD917554 CJZ917553:CJZ917554 CTV917553:CTV917554 DDR917553:DDR917554 DNN917553:DNN917554 DXJ917553:DXJ917554 EHF917553:EHF917554 ERB917553:ERB917554 FAX917553:FAX917554 FKT917553:FKT917554 FUP917553:FUP917554 GEL917553:GEL917554 GOH917553:GOH917554 GYD917553:GYD917554 HHZ917553:HHZ917554 HRV917553:HRV917554 IBR917553:IBR917554 ILN917553:ILN917554 IVJ917553:IVJ917554 JFF917553:JFF917554 JPB917553:JPB917554 JYX917553:JYX917554 KIT917553:KIT917554 KSP917553:KSP917554 LCL917553:LCL917554 LMH917553:LMH917554 LWD917553:LWD917554 MFZ917553:MFZ917554 MPV917553:MPV917554 MZR917553:MZR917554 NJN917553:NJN917554 NTJ917553:NTJ917554 ODF917553:ODF917554 ONB917553:ONB917554 OWX917553:OWX917554 PGT917553:PGT917554 PQP917553:PQP917554 QAL917553:QAL917554 QKH917553:QKH917554 QUD917553:QUD917554 RDZ917553:RDZ917554 RNV917553:RNV917554 RXR917553:RXR917554 SHN917553:SHN917554 SRJ917553:SRJ917554 TBF917553:TBF917554 TLB917553:TLB917554 TUX917553:TUX917554 UET917553:UET917554 UOP917553:UOP917554 UYL917553:UYL917554 VIH917553:VIH917554 VSD917553:VSD917554 WBZ917553:WBZ917554 WLV917553:WLV917554 WVR917553:WVR917554 J983089:J983090 JF983089:JF983090 TB983089:TB983090 ACX983089:ACX983090 AMT983089:AMT983090 AWP983089:AWP983090 BGL983089:BGL983090 BQH983089:BQH983090 CAD983089:CAD983090 CJZ983089:CJZ983090 CTV983089:CTV983090 DDR983089:DDR983090 DNN983089:DNN983090 DXJ983089:DXJ983090 EHF983089:EHF983090 ERB983089:ERB983090 FAX983089:FAX983090 FKT983089:FKT983090 FUP983089:FUP983090 GEL983089:GEL983090 GOH983089:GOH983090 GYD983089:GYD983090 HHZ983089:HHZ983090 HRV983089:HRV983090 IBR983089:IBR983090 ILN983089:ILN983090 IVJ983089:IVJ983090 JFF983089:JFF983090 JPB983089:JPB983090 JYX983089:JYX983090 KIT983089:KIT983090 KSP983089:KSP983090 LCL983089:LCL983090 LMH983089:LMH983090 LWD983089:LWD983090 MFZ983089:MFZ983090 MPV983089:MPV983090 MZR983089:MZR983090 NJN983089:NJN983090 NTJ983089:NTJ983090 ODF983089:ODF983090 ONB983089:ONB983090 OWX983089:OWX983090 PGT983089:PGT983090 PQP983089:PQP983090 QAL983089:QAL983090 QKH983089:QKH983090 QUD983089:QUD983090 RDZ983089:RDZ983090 RNV983089:RNV983090 RXR983089:RXR983090 SHN983089:SHN983090 SRJ983089:SRJ983090 TBF983089:TBF983090 TLB983089:TLB983090 TUX983089:TUX983090 UET983089:UET983090 UOP983089:UOP983090 UYL983089:UYL983090 VIH983089:VIH983090 VSD983089:VSD983090 WBZ983089:WBZ983090 WLV983089:WLV983090 WVR983089:WVR983090 J90:J95 JF90:JF95 TB90:TB95 ACX90:ACX95 AMT90:AMT95 AWP90:AWP95 BGL90:BGL95 BQH90:BQH95 CAD90:CAD95 CJZ90:CJZ95 CTV90:CTV95 DDR90:DDR95 DNN90:DNN95 DXJ90:DXJ95 EHF90:EHF95 ERB90:ERB95 FAX90:FAX95 FKT90:FKT95 FUP90:FUP95 GEL90:GEL95 GOH90:GOH95 GYD90:GYD95 HHZ90:HHZ95 HRV90:HRV95 IBR90:IBR95 ILN90:ILN95 IVJ90:IVJ95 JFF90:JFF95 JPB90:JPB95 JYX90:JYX95 KIT90:KIT95 KSP90:KSP95 LCL90:LCL95 LMH90:LMH95 LWD90:LWD95 MFZ90:MFZ95 MPV90:MPV95 MZR90:MZR95 NJN90:NJN95 NTJ90:NTJ95 ODF90:ODF95 ONB90:ONB95 OWX90:OWX95 PGT90:PGT95 PQP90:PQP95 QAL90:QAL95 QKH90:QKH95 QUD90:QUD95 RDZ90:RDZ95 RNV90:RNV95 RXR90:RXR95 SHN90:SHN95 SRJ90:SRJ95 TBF90:TBF95 TLB90:TLB95 TUX90:TUX95 UET90:UET95 UOP90:UOP95 UYL90:UYL95 VIH90:VIH95 VSD90:VSD95 WBZ90:WBZ95 WLV90:WLV95 WVR90:WVR95 J65627:J65631 JF65627:JF65631 TB65627:TB65631 ACX65627:ACX65631 AMT65627:AMT65631 AWP65627:AWP65631 BGL65627:BGL65631 BQH65627:BQH65631 CAD65627:CAD65631 CJZ65627:CJZ65631 CTV65627:CTV65631 DDR65627:DDR65631 DNN65627:DNN65631 DXJ65627:DXJ65631 EHF65627:EHF65631 ERB65627:ERB65631 FAX65627:FAX65631 FKT65627:FKT65631 FUP65627:FUP65631 GEL65627:GEL65631 GOH65627:GOH65631 GYD65627:GYD65631 HHZ65627:HHZ65631 HRV65627:HRV65631 IBR65627:IBR65631 ILN65627:ILN65631 IVJ65627:IVJ65631 JFF65627:JFF65631 JPB65627:JPB65631 JYX65627:JYX65631 KIT65627:KIT65631 KSP65627:KSP65631 LCL65627:LCL65631 LMH65627:LMH65631 LWD65627:LWD65631 MFZ65627:MFZ65631 MPV65627:MPV65631 MZR65627:MZR65631 NJN65627:NJN65631 NTJ65627:NTJ65631 ODF65627:ODF65631 ONB65627:ONB65631 OWX65627:OWX65631 PGT65627:PGT65631 PQP65627:PQP65631 QAL65627:QAL65631 QKH65627:QKH65631 QUD65627:QUD65631 RDZ65627:RDZ65631 RNV65627:RNV65631 RXR65627:RXR65631 SHN65627:SHN65631 SRJ65627:SRJ65631 TBF65627:TBF65631 TLB65627:TLB65631 TUX65627:TUX65631 UET65627:UET65631 UOP65627:UOP65631 UYL65627:UYL65631 VIH65627:VIH65631 VSD65627:VSD65631 WBZ65627:WBZ65631 WLV65627:WLV65631 WVR65627:WVR65631 J131163:J131167 JF131163:JF131167 TB131163:TB131167 ACX131163:ACX131167 AMT131163:AMT131167 AWP131163:AWP131167 BGL131163:BGL131167 BQH131163:BQH131167 CAD131163:CAD131167 CJZ131163:CJZ131167 CTV131163:CTV131167 DDR131163:DDR131167 DNN131163:DNN131167 DXJ131163:DXJ131167 EHF131163:EHF131167 ERB131163:ERB131167 FAX131163:FAX131167 FKT131163:FKT131167 FUP131163:FUP131167 GEL131163:GEL131167 GOH131163:GOH131167 GYD131163:GYD131167 HHZ131163:HHZ131167 HRV131163:HRV131167 IBR131163:IBR131167 ILN131163:ILN131167 IVJ131163:IVJ131167 JFF131163:JFF131167 JPB131163:JPB131167 JYX131163:JYX131167 KIT131163:KIT131167 KSP131163:KSP131167 LCL131163:LCL131167 LMH131163:LMH131167 LWD131163:LWD131167 MFZ131163:MFZ131167 MPV131163:MPV131167 MZR131163:MZR131167 NJN131163:NJN131167 NTJ131163:NTJ131167 ODF131163:ODF131167 ONB131163:ONB131167 OWX131163:OWX131167 PGT131163:PGT131167 PQP131163:PQP131167 QAL131163:QAL131167 QKH131163:QKH131167 QUD131163:QUD131167 RDZ131163:RDZ131167 RNV131163:RNV131167 RXR131163:RXR131167 SHN131163:SHN131167 SRJ131163:SRJ131167 TBF131163:TBF131167 TLB131163:TLB131167 TUX131163:TUX131167 UET131163:UET131167 UOP131163:UOP131167 UYL131163:UYL131167 VIH131163:VIH131167 VSD131163:VSD131167 WBZ131163:WBZ131167 WLV131163:WLV131167 WVR131163:WVR131167 J196699:J196703 JF196699:JF196703 TB196699:TB196703 ACX196699:ACX196703 AMT196699:AMT196703 AWP196699:AWP196703 BGL196699:BGL196703 BQH196699:BQH196703 CAD196699:CAD196703 CJZ196699:CJZ196703 CTV196699:CTV196703 DDR196699:DDR196703 DNN196699:DNN196703 DXJ196699:DXJ196703 EHF196699:EHF196703 ERB196699:ERB196703 FAX196699:FAX196703 FKT196699:FKT196703 FUP196699:FUP196703 GEL196699:GEL196703 GOH196699:GOH196703 GYD196699:GYD196703 HHZ196699:HHZ196703 HRV196699:HRV196703 IBR196699:IBR196703 ILN196699:ILN196703 IVJ196699:IVJ196703 JFF196699:JFF196703 JPB196699:JPB196703 JYX196699:JYX196703 KIT196699:KIT196703 KSP196699:KSP196703 LCL196699:LCL196703 LMH196699:LMH196703 LWD196699:LWD196703 MFZ196699:MFZ196703 MPV196699:MPV196703 MZR196699:MZR196703 NJN196699:NJN196703 NTJ196699:NTJ196703 ODF196699:ODF196703 ONB196699:ONB196703 OWX196699:OWX196703 PGT196699:PGT196703 PQP196699:PQP196703 QAL196699:QAL196703 QKH196699:QKH196703 QUD196699:QUD196703 RDZ196699:RDZ196703 RNV196699:RNV196703 RXR196699:RXR196703 SHN196699:SHN196703 SRJ196699:SRJ196703 TBF196699:TBF196703 TLB196699:TLB196703 TUX196699:TUX196703 UET196699:UET196703 UOP196699:UOP196703 UYL196699:UYL196703 VIH196699:VIH196703 VSD196699:VSD196703 WBZ196699:WBZ196703 WLV196699:WLV196703 WVR196699:WVR196703 J262235:J262239 JF262235:JF262239 TB262235:TB262239 ACX262235:ACX262239 AMT262235:AMT262239 AWP262235:AWP262239 BGL262235:BGL262239 BQH262235:BQH262239 CAD262235:CAD262239 CJZ262235:CJZ262239 CTV262235:CTV262239 DDR262235:DDR262239 DNN262235:DNN262239 DXJ262235:DXJ262239 EHF262235:EHF262239 ERB262235:ERB262239 FAX262235:FAX262239 FKT262235:FKT262239 FUP262235:FUP262239 GEL262235:GEL262239 GOH262235:GOH262239 GYD262235:GYD262239 HHZ262235:HHZ262239 HRV262235:HRV262239 IBR262235:IBR262239 ILN262235:ILN262239 IVJ262235:IVJ262239 JFF262235:JFF262239 JPB262235:JPB262239 JYX262235:JYX262239 KIT262235:KIT262239 KSP262235:KSP262239 LCL262235:LCL262239 LMH262235:LMH262239 LWD262235:LWD262239 MFZ262235:MFZ262239 MPV262235:MPV262239 MZR262235:MZR262239 NJN262235:NJN262239 NTJ262235:NTJ262239 ODF262235:ODF262239 ONB262235:ONB262239 OWX262235:OWX262239 PGT262235:PGT262239 PQP262235:PQP262239 QAL262235:QAL262239 QKH262235:QKH262239 QUD262235:QUD262239 RDZ262235:RDZ262239 RNV262235:RNV262239 RXR262235:RXR262239 SHN262235:SHN262239 SRJ262235:SRJ262239 TBF262235:TBF262239 TLB262235:TLB262239 TUX262235:TUX262239 UET262235:UET262239 UOP262235:UOP262239 UYL262235:UYL262239 VIH262235:VIH262239 VSD262235:VSD262239 WBZ262235:WBZ262239 WLV262235:WLV262239 WVR262235:WVR262239 J327771:J327775 JF327771:JF327775 TB327771:TB327775 ACX327771:ACX327775 AMT327771:AMT327775 AWP327771:AWP327775 BGL327771:BGL327775 BQH327771:BQH327775 CAD327771:CAD327775 CJZ327771:CJZ327775 CTV327771:CTV327775 DDR327771:DDR327775 DNN327771:DNN327775 DXJ327771:DXJ327775 EHF327771:EHF327775 ERB327771:ERB327775 FAX327771:FAX327775 FKT327771:FKT327775 FUP327771:FUP327775 GEL327771:GEL327775 GOH327771:GOH327775 GYD327771:GYD327775 HHZ327771:HHZ327775 HRV327771:HRV327775 IBR327771:IBR327775 ILN327771:ILN327775 IVJ327771:IVJ327775 JFF327771:JFF327775 JPB327771:JPB327775 JYX327771:JYX327775 KIT327771:KIT327775 KSP327771:KSP327775 LCL327771:LCL327775 LMH327771:LMH327775 LWD327771:LWD327775 MFZ327771:MFZ327775 MPV327771:MPV327775 MZR327771:MZR327775 NJN327771:NJN327775 NTJ327771:NTJ327775 ODF327771:ODF327775 ONB327771:ONB327775 OWX327771:OWX327775 PGT327771:PGT327775 PQP327771:PQP327775 QAL327771:QAL327775 QKH327771:QKH327775 QUD327771:QUD327775 RDZ327771:RDZ327775 RNV327771:RNV327775 RXR327771:RXR327775 SHN327771:SHN327775 SRJ327771:SRJ327775 TBF327771:TBF327775 TLB327771:TLB327775 TUX327771:TUX327775 UET327771:UET327775 UOP327771:UOP327775 UYL327771:UYL327775 VIH327771:VIH327775 VSD327771:VSD327775 WBZ327771:WBZ327775 WLV327771:WLV327775 WVR327771:WVR327775 J393307:J393311 JF393307:JF393311 TB393307:TB393311 ACX393307:ACX393311 AMT393307:AMT393311 AWP393307:AWP393311 BGL393307:BGL393311 BQH393307:BQH393311 CAD393307:CAD393311 CJZ393307:CJZ393311 CTV393307:CTV393311 DDR393307:DDR393311 DNN393307:DNN393311 DXJ393307:DXJ393311 EHF393307:EHF393311 ERB393307:ERB393311 FAX393307:FAX393311 FKT393307:FKT393311 FUP393307:FUP393311 GEL393307:GEL393311 GOH393307:GOH393311 GYD393307:GYD393311 HHZ393307:HHZ393311 HRV393307:HRV393311 IBR393307:IBR393311 ILN393307:ILN393311 IVJ393307:IVJ393311 JFF393307:JFF393311 JPB393307:JPB393311 JYX393307:JYX393311 KIT393307:KIT393311 KSP393307:KSP393311 LCL393307:LCL393311 LMH393307:LMH393311 LWD393307:LWD393311 MFZ393307:MFZ393311 MPV393307:MPV393311 MZR393307:MZR393311 NJN393307:NJN393311 NTJ393307:NTJ393311 ODF393307:ODF393311 ONB393307:ONB393311 OWX393307:OWX393311 PGT393307:PGT393311 PQP393307:PQP393311 QAL393307:QAL393311 QKH393307:QKH393311 QUD393307:QUD393311 RDZ393307:RDZ393311 RNV393307:RNV393311 RXR393307:RXR393311 SHN393307:SHN393311 SRJ393307:SRJ393311 TBF393307:TBF393311 TLB393307:TLB393311 TUX393307:TUX393311 UET393307:UET393311 UOP393307:UOP393311 UYL393307:UYL393311 VIH393307:VIH393311 VSD393307:VSD393311 WBZ393307:WBZ393311 WLV393307:WLV393311 WVR393307:WVR393311 J458843:J458847 JF458843:JF458847 TB458843:TB458847 ACX458843:ACX458847 AMT458843:AMT458847 AWP458843:AWP458847 BGL458843:BGL458847 BQH458843:BQH458847 CAD458843:CAD458847 CJZ458843:CJZ458847 CTV458843:CTV458847 DDR458843:DDR458847 DNN458843:DNN458847 DXJ458843:DXJ458847 EHF458843:EHF458847 ERB458843:ERB458847 FAX458843:FAX458847 FKT458843:FKT458847 FUP458843:FUP458847 GEL458843:GEL458847 GOH458843:GOH458847 GYD458843:GYD458847 HHZ458843:HHZ458847 HRV458843:HRV458847 IBR458843:IBR458847 ILN458843:ILN458847 IVJ458843:IVJ458847 JFF458843:JFF458847 JPB458843:JPB458847 JYX458843:JYX458847 KIT458843:KIT458847 KSP458843:KSP458847 LCL458843:LCL458847 LMH458843:LMH458847 LWD458843:LWD458847 MFZ458843:MFZ458847 MPV458843:MPV458847 MZR458843:MZR458847 NJN458843:NJN458847 NTJ458843:NTJ458847 ODF458843:ODF458847 ONB458843:ONB458847 OWX458843:OWX458847 PGT458843:PGT458847 PQP458843:PQP458847 QAL458843:QAL458847 QKH458843:QKH458847 QUD458843:QUD458847 RDZ458843:RDZ458847 RNV458843:RNV458847 RXR458843:RXR458847 SHN458843:SHN458847 SRJ458843:SRJ458847 TBF458843:TBF458847 TLB458843:TLB458847 TUX458843:TUX458847 UET458843:UET458847 UOP458843:UOP458847 UYL458843:UYL458847 VIH458843:VIH458847 VSD458843:VSD458847 WBZ458843:WBZ458847 WLV458843:WLV458847 WVR458843:WVR458847 J524379:J524383 JF524379:JF524383 TB524379:TB524383 ACX524379:ACX524383 AMT524379:AMT524383 AWP524379:AWP524383 BGL524379:BGL524383 BQH524379:BQH524383 CAD524379:CAD524383 CJZ524379:CJZ524383 CTV524379:CTV524383 DDR524379:DDR524383 DNN524379:DNN524383 DXJ524379:DXJ524383 EHF524379:EHF524383 ERB524379:ERB524383 FAX524379:FAX524383 FKT524379:FKT524383 FUP524379:FUP524383 GEL524379:GEL524383 GOH524379:GOH524383 GYD524379:GYD524383 HHZ524379:HHZ524383 HRV524379:HRV524383 IBR524379:IBR524383 ILN524379:ILN524383 IVJ524379:IVJ524383 JFF524379:JFF524383 JPB524379:JPB524383 JYX524379:JYX524383 KIT524379:KIT524383 KSP524379:KSP524383 LCL524379:LCL524383 LMH524379:LMH524383 LWD524379:LWD524383 MFZ524379:MFZ524383 MPV524379:MPV524383 MZR524379:MZR524383 NJN524379:NJN524383 NTJ524379:NTJ524383 ODF524379:ODF524383 ONB524379:ONB524383 OWX524379:OWX524383 PGT524379:PGT524383 PQP524379:PQP524383 QAL524379:QAL524383 QKH524379:QKH524383 QUD524379:QUD524383 RDZ524379:RDZ524383 RNV524379:RNV524383 RXR524379:RXR524383 SHN524379:SHN524383 SRJ524379:SRJ524383 TBF524379:TBF524383 TLB524379:TLB524383 TUX524379:TUX524383 UET524379:UET524383 UOP524379:UOP524383 UYL524379:UYL524383 VIH524379:VIH524383 VSD524379:VSD524383 WBZ524379:WBZ524383 WLV524379:WLV524383 WVR524379:WVR524383 J589915:J589919 JF589915:JF589919 TB589915:TB589919 ACX589915:ACX589919 AMT589915:AMT589919 AWP589915:AWP589919 BGL589915:BGL589919 BQH589915:BQH589919 CAD589915:CAD589919 CJZ589915:CJZ589919 CTV589915:CTV589919 DDR589915:DDR589919 DNN589915:DNN589919 DXJ589915:DXJ589919 EHF589915:EHF589919 ERB589915:ERB589919 FAX589915:FAX589919 FKT589915:FKT589919 FUP589915:FUP589919 GEL589915:GEL589919 GOH589915:GOH589919 GYD589915:GYD589919 HHZ589915:HHZ589919 HRV589915:HRV589919 IBR589915:IBR589919 ILN589915:ILN589919 IVJ589915:IVJ589919 JFF589915:JFF589919 JPB589915:JPB589919 JYX589915:JYX589919 KIT589915:KIT589919 KSP589915:KSP589919 LCL589915:LCL589919 LMH589915:LMH589919 LWD589915:LWD589919 MFZ589915:MFZ589919 MPV589915:MPV589919 MZR589915:MZR589919 NJN589915:NJN589919 NTJ589915:NTJ589919 ODF589915:ODF589919 ONB589915:ONB589919 OWX589915:OWX589919 PGT589915:PGT589919 PQP589915:PQP589919 QAL589915:QAL589919 QKH589915:QKH589919 QUD589915:QUD589919 RDZ589915:RDZ589919 RNV589915:RNV589919 RXR589915:RXR589919 SHN589915:SHN589919 SRJ589915:SRJ589919 TBF589915:TBF589919 TLB589915:TLB589919 TUX589915:TUX589919 UET589915:UET589919 UOP589915:UOP589919 UYL589915:UYL589919 VIH589915:VIH589919 VSD589915:VSD589919 WBZ589915:WBZ589919 WLV589915:WLV589919 WVR589915:WVR589919 J655451:J655455 JF655451:JF655455 TB655451:TB655455 ACX655451:ACX655455 AMT655451:AMT655455 AWP655451:AWP655455 BGL655451:BGL655455 BQH655451:BQH655455 CAD655451:CAD655455 CJZ655451:CJZ655455 CTV655451:CTV655455 DDR655451:DDR655455 DNN655451:DNN655455 DXJ655451:DXJ655455 EHF655451:EHF655455 ERB655451:ERB655455 FAX655451:FAX655455 FKT655451:FKT655455 FUP655451:FUP655455 GEL655451:GEL655455 GOH655451:GOH655455 GYD655451:GYD655455 HHZ655451:HHZ655455 HRV655451:HRV655455 IBR655451:IBR655455 ILN655451:ILN655455 IVJ655451:IVJ655455 JFF655451:JFF655455 JPB655451:JPB655455 JYX655451:JYX655455 KIT655451:KIT655455 KSP655451:KSP655455 LCL655451:LCL655455 LMH655451:LMH655455 LWD655451:LWD655455 MFZ655451:MFZ655455 MPV655451:MPV655455 MZR655451:MZR655455 NJN655451:NJN655455 NTJ655451:NTJ655455 ODF655451:ODF655455 ONB655451:ONB655455 OWX655451:OWX655455 PGT655451:PGT655455 PQP655451:PQP655455 QAL655451:QAL655455 QKH655451:QKH655455 QUD655451:QUD655455 RDZ655451:RDZ655455 RNV655451:RNV655455 RXR655451:RXR655455 SHN655451:SHN655455 SRJ655451:SRJ655455 TBF655451:TBF655455 TLB655451:TLB655455 TUX655451:TUX655455 UET655451:UET655455 UOP655451:UOP655455 UYL655451:UYL655455 VIH655451:VIH655455 VSD655451:VSD655455 WBZ655451:WBZ655455 WLV655451:WLV655455 WVR655451:WVR655455 J720987:J720991 JF720987:JF720991 TB720987:TB720991 ACX720987:ACX720991 AMT720987:AMT720991 AWP720987:AWP720991 BGL720987:BGL720991 BQH720987:BQH720991 CAD720987:CAD720991 CJZ720987:CJZ720991 CTV720987:CTV720991 DDR720987:DDR720991 DNN720987:DNN720991 DXJ720987:DXJ720991 EHF720987:EHF720991 ERB720987:ERB720991 FAX720987:FAX720991 FKT720987:FKT720991 FUP720987:FUP720991 GEL720987:GEL720991 GOH720987:GOH720991 GYD720987:GYD720991 HHZ720987:HHZ720991 HRV720987:HRV720991 IBR720987:IBR720991 ILN720987:ILN720991 IVJ720987:IVJ720991 JFF720987:JFF720991 JPB720987:JPB720991 JYX720987:JYX720991 KIT720987:KIT720991 KSP720987:KSP720991 LCL720987:LCL720991 LMH720987:LMH720991 LWD720987:LWD720991 MFZ720987:MFZ720991 MPV720987:MPV720991 MZR720987:MZR720991 NJN720987:NJN720991 NTJ720987:NTJ720991 ODF720987:ODF720991 ONB720987:ONB720991 OWX720987:OWX720991 PGT720987:PGT720991 PQP720987:PQP720991 QAL720987:QAL720991 QKH720987:QKH720991 QUD720987:QUD720991 RDZ720987:RDZ720991 RNV720987:RNV720991 RXR720987:RXR720991 SHN720987:SHN720991 SRJ720987:SRJ720991 TBF720987:TBF720991 TLB720987:TLB720991 TUX720987:TUX720991 UET720987:UET720991 UOP720987:UOP720991 UYL720987:UYL720991 VIH720987:VIH720991 VSD720987:VSD720991 WBZ720987:WBZ720991 WLV720987:WLV720991 WVR720987:WVR720991 J786523:J786527 JF786523:JF786527 TB786523:TB786527 ACX786523:ACX786527 AMT786523:AMT786527 AWP786523:AWP786527 BGL786523:BGL786527 BQH786523:BQH786527 CAD786523:CAD786527 CJZ786523:CJZ786527 CTV786523:CTV786527 DDR786523:DDR786527 DNN786523:DNN786527 DXJ786523:DXJ786527 EHF786523:EHF786527 ERB786523:ERB786527 FAX786523:FAX786527 FKT786523:FKT786527 FUP786523:FUP786527 GEL786523:GEL786527 GOH786523:GOH786527 GYD786523:GYD786527 HHZ786523:HHZ786527 HRV786523:HRV786527 IBR786523:IBR786527 ILN786523:ILN786527 IVJ786523:IVJ786527 JFF786523:JFF786527 JPB786523:JPB786527 JYX786523:JYX786527 KIT786523:KIT786527 KSP786523:KSP786527 LCL786523:LCL786527 LMH786523:LMH786527 LWD786523:LWD786527 MFZ786523:MFZ786527 MPV786523:MPV786527 MZR786523:MZR786527 NJN786523:NJN786527 NTJ786523:NTJ786527 ODF786523:ODF786527 ONB786523:ONB786527 OWX786523:OWX786527 PGT786523:PGT786527 PQP786523:PQP786527 QAL786523:QAL786527 QKH786523:QKH786527 QUD786523:QUD786527 RDZ786523:RDZ786527 RNV786523:RNV786527 RXR786523:RXR786527 SHN786523:SHN786527 SRJ786523:SRJ786527 TBF786523:TBF786527 TLB786523:TLB786527 TUX786523:TUX786527 UET786523:UET786527 UOP786523:UOP786527 UYL786523:UYL786527 VIH786523:VIH786527 VSD786523:VSD786527 WBZ786523:WBZ786527 WLV786523:WLV786527 WVR786523:WVR786527 J852059:J852063 JF852059:JF852063 TB852059:TB852063 ACX852059:ACX852063 AMT852059:AMT852063 AWP852059:AWP852063 BGL852059:BGL852063 BQH852059:BQH852063 CAD852059:CAD852063 CJZ852059:CJZ852063 CTV852059:CTV852063 DDR852059:DDR852063 DNN852059:DNN852063 DXJ852059:DXJ852063 EHF852059:EHF852063 ERB852059:ERB852063 FAX852059:FAX852063 FKT852059:FKT852063 FUP852059:FUP852063 GEL852059:GEL852063 GOH852059:GOH852063 GYD852059:GYD852063 HHZ852059:HHZ852063 HRV852059:HRV852063 IBR852059:IBR852063 ILN852059:ILN852063 IVJ852059:IVJ852063 JFF852059:JFF852063 JPB852059:JPB852063 JYX852059:JYX852063 KIT852059:KIT852063 KSP852059:KSP852063 LCL852059:LCL852063 LMH852059:LMH852063 LWD852059:LWD852063 MFZ852059:MFZ852063 MPV852059:MPV852063 MZR852059:MZR852063 NJN852059:NJN852063 NTJ852059:NTJ852063 ODF852059:ODF852063 ONB852059:ONB852063 OWX852059:OWX852063 PGT852059:PGT852063 PQP852059:PQP852063 QAL852059:QAL852063 QKH852059:QKH852063 QUD852059:QUD852063 RDZ852059:RDZ852063 RNV852059:RNV852063 RXR852059:RXR852063 SHN852059:SHN852063 SRJ852059:SRJ852063 TBF852059:TBF852063 TLB852059:TLB852063 TUX852059:TUX852063 UET852059:UET852063 UOP852059:UOP852063 UYL852059:UYL852063 VIH852059:VIH852063 VSD852059:VSD852063 WBZ852059:WBZ852063 WLV852059:WLV852063 WVR852059:WVR852063 J917595:J917599 JF917595:JF917599 TB917595:TB917599 ACX917595:ACX917599 AMT917595:AMT917599 AWP917595:AWP917599 BGL917595:BGL917599 BQH917595:BQH917599 CAD917595:CAD917599 CJZ917595:CJZ917599 CTV917595:CTV917599 DDR917595:DDR917599 DNN917595:DNN917599 DXJ917595:DXJ917599 EHF917595:EHF917599 ERB917595:ERB917599 FAX917595:FAX917599 FKT917595:FKT917599 FUP917595:FUP917599 GEL917595:GEL917599 GOH917595:GOH917599 GYD917595:GYD917599 HHZ917595:HHZ917599 HRV917595:HRV917599 IBR917595:IBR917599 ILN917595:ILN917599 IVJ917595:IVJ917599 JFF917595:JFF917599 JPB917595:JPB917599 JYX917595:JYX917599 KIT917595:KIT917599 KSP917595:KSP917599 LCL917595:LCL917599 LMH917595:LMH917599 LWD917595:LWD917599 MFZ917595:MFZ917599 MPV917595:MPV917599 MZR917595:MZR917599 NJN917595:NJN917599 NTJ917595:NTJ917599 ODF917595:ODF917599 ONB917595:ONB917599 OWX917595:OWX917599 PGT917595:PGT917599 PQP917595:PQP917599 QAL917595:QAL917599 QKH917595:QKH917599 QUD917595:QUD917599 RDZ917595:RDZ917599 RNV917595:RNV917599 RXR917595:RXR917599 SHN917595:SHN917599 SRJ917595:SRJ917599 TBF917595:TBF917599 TLB917595:TLB917599 TUX917595:TUX917599 UET917595:UET917599 UOP917595:UOP917599 UYL917595:UYL917599 VIH917595:VIH917599 VSD917595:VSD917599 WBZ917595:WBZ917599 WLV917595:WLV917599 WVR917595:WVR917599 J983131:J983135 JF983131:JF983135 TB983131:TB983135 ACX983131:ACX983135 AMT983131:AMT983135 AWP983131:AWP983135 BGL983131:BGL983135 BQH983131:BQH983135 CAD983131:CAD983135 CJZ983131:CJZ983135 CTV983131:CTV983135 DDR983131:DDR983135 DNN983131:DNN983135 DXJ983131:DXJ983135 EHF983131:EHF983135 ERB983131:ERB983135 FAX983131:FAX983135 FKT983131:FKT983135 FUP983131:FUP983135 GEL983131:GEL983135 GOH983131:GOH983135 GYD983131:GYD983135 HHZ983131:HHZ983135 HRV983131:HRV983135 IBR983131:IBR983135 ILN983131:ILN983135 IVJ983131:IVJ983135 JFF983131:JFF983135 JPB983131:JPB983135 JYX983131:JYX983135 KIT983131:KIT983135 KSP983131:KSP983135 LCL983131:LCL983135 LMH983131:LMH983135 LWD983131:LWD983135 MFZ983131:MFZ983135 MPV983131:MPV983135 MZR983131:MZR983135 NJN983131:NJN983135 NTJ983131:NTJ983135 ODF983131:ODF983135 ONB983131:ONB983135 OWX983131:OWX983135 PGT983131:PGT983135 PQP983131:PQP983135 QAL983131:QAL983135 QKH983131:QKH983135 QUD983131:QUD983135 RDZ983131:RDZ983135 RNV983131:RNV983135 RXR983131:RXR983135 SHN983131:SHN983135 SRJ983131:SRJ983135 TBF983131:TBF983135 TLB983131:TLB983135 TUX983131:TUX983135 UET983131:UET983135 UOP983131:UOP983135 UYL983131:UYL983135 VIH983131:VIH983135 VSD983131:VSD983135 WBZ983131:WBZ983135 WLV983131:WLV983135 WVR983131:WVR983135 F90:G95 JB90:JC95 SX90:SY95 ACT90:ACU95 AMP90:AMQ95 AWL90:AWM95 BGH90:BGI95 BQD90:BQE95 BZZ90:CAA95 CJV90:CJW95 CTR90:CTS95 DDN90:DDO95 DNJ90:DNK95 DXF90:DXG95 EHB90:EHC95 EQX90:EQY95 FAT90:FAU95 FKP90:FKQ95 FUL90:FUM95 GEH90:GEI95 GOD90:GOE95 GXZ90:GYA95 HHV90:HHW95 HRR90:HRS95 IBN90:IBO95 ILJ90:ILK95 IVF90:IVG95 JFB90:JFC95 JOX90:JOY95 JYT90:JYU95 KIP90:KIQ95 KSL90:KSM95 LCH90:LCI95 LMD90:LME95 LVZ90:LWA95 MFV90:MFW95 MPR90:MPS95 MZN90:MZO95 NJJ90:NJK95 NTF90:NTG95 ODB90:ODC95 OMX90:OMY95 OWT90:OWU95 PGP90:PGQ95 PQL90:PQM95 QAH90:QAI95 QKD90:QKE95 QTZ90:QUA95 RDV90:RDW95 RNR90:RNS95 RXN90:RXO95 SHJ90:SHK95 SRF90:SRG95 TBB90:TBC95 TKX90:TKY95 TUT90:TUU95 UEP90:UEQ95 UOL90:UOM95 UYH90:UYI95 VID90:VIE95 VRZ90:VSA95 WBV90:WBW95 WLR90:WLS95 WVN90:WVO95 F65627:G65631 JB65627:JC65631 SX65627:SY65631 ACT65627:ACU65631 AMP65627:AMQ65631 AWL65627:AWM65631 BGH65627:BGI65631 BQD65627:BQE65631 BZZ65627:CAA65631 CJV65627:CJW65631 CTR65627:CTS65631 DDN65627:DDO65631 DNJ65627:DNK65631 DXF65627:DXG65631 EHB65627:EHC65631 EQX65627:EQY65631 FAT65627:FAU65631 FKP65627:FKQ65631 FUL65627:FUM65631 GEH65627:GEI65631 GOD65627:GOE65631 GXZ65627:GYA65631 HHV65627:HHW65631 HRR65627:HRS65631 IBN65627:IBO65631 ILJ65627:ILK65631 IVF65627:IVG65631 JFB65627:JFC65631 JOX65627:JOY65631 JYT65627:JYU65631 KIP65627:KIQ65631 KSL65627:KSM65631 LCH65627:LCI65631 LMD65627:LME65631 LVZ65627:LWA65631 MFV65627:MFW65631 MPR65627:MPS65631 MZN65627:MZO65631 NJJ65627:NJK65631 NTF65627:NTG65631 ODB65627:ODC65631 OMX65627:OMY65631 OWT65627:OWU65631 PGP65627:PGQ65631 PQL65627:PQM65631 QAH65627:QAI65631 QKD65627:QKE65631 QTZ65627:QUA65631 RDV65627:RDW65631 RNR65627:RNS65631 RXN65627:RXO65631 SHJ65627:SHK65631 SRF65627:SRG65631 TBB65627:TBC65631 TKX65627:TKY65631 TUT65627:TUU65631 UEP65627:UEQ65631 UOL65627:UOM65631 UYH65627:UYI65631 VID65627:VIE65631 VRZ65627:VSA65631 WBV65627:WBW65631 WLR65627:WLS65631 WVN65627:WVO65631 F131163:G131167 JB131163:JC131167 SX131163:SY131167 ACT131163:ACU131167 AMP131163:AMQ131167 AWL131163:AWM131167 BGH131163:BGI131167 BQD131163:BQE131167 BZZ131163:CAA131167 CJV131163:CJW131167 CTR131163:CTS131167 DDN131163:DDO131167 DNJ131163:DNK131167 DXF131163:DXG131167 EHB131163:EHC131167 EQX131163:EQY131167 FAT131163:FAU131167 FKP131163:FKQ131167 FUL131163:FUM131167 GEH131163:GEI131167 GOD131163:GOE131167 GXZ131163:GYA131167 HHV131163:HHW131167 HRR131163:HRS131167 IBN131163:IBO131167 ILJ131163:ILK131167 IVF131163:IVG131167 JFB131163:JFC131167 JOX131163:JOY131167 JYT131163:JYU131167 KIP131163:KIQ131167 KSL131163:KSM131167 LCH131163:LCI131167 LMD131163:LME131167 LVZ131163:LWA131167 MFV131163:MFW131167 MPR131163:MPS131167 MZN131163:MZO131167 NJJ131163:NJK131167 NTF131163:NTG131167 ODB131163:ODC131167 OMX131163:OMY131167 OWT131163:OWU131167 PGP131163:PGQ131167 PQL131163:PQM131167 QAH131163:QAI131167 QKD131163:QKE131167 QTZ131163:QUA131167 RDV131163:RDW131167 RNR131163:RNS131167 RXN131163:RXO131167 SHJ131163:SHK131167 SRF131163:SRG131167 TBB131163:TBC131167 TKX131163:TKY131167 TUT131163:TUU131167 UEP131163:UEQ131167 UOL131163:UOM131167 UYH131163:UYI131167 VID131163:VIE131167 VRZ131163:VSA131167 WBV131163:WBW131167 WLR131163:WLS131167 WVN131163:WVO131167 F196699:G196703 JB196699:JC196703 SX196699:SY196703 ACT196699:ACU196703 AMP196699:AMQ196703 AWL196699:AWM196703 BGH196699:BGI196703 BQD196699:BQE196703 BZZ196699:CAA196703 CJV196699:CJW196703 CTR196699:CTS196703 DDN196699:DDO196703 DNJ196699:DNK196703 DXF196699:DXG196703 EHB196699:EHC196703 EQX196699:EQY196703 FAT196699:FAU196703 FKP196699:FKQ196703 FUL196699:FUM196703 GEH196699:GEI196703 GOD196699:GOE196703 GXZ196699:GYA196703 HHV196699:HHW196703 HRR196699:HRS196703 IBN196699:IBO196703 ILJ196699:ILK196703 IVF196699:IVG196703 JFB196699:JFC196703 JOX196699:JOY196703 JYT196699:JYU196703 KIP196699:KIQ196703 KSL196699:KSM196703 LCH196699:LCI196703 LMD196699:LME196703 LVZ196699:LWA196703 MFV196699:MFW196703 MPR196699:MPS196703 MZN196699:MZO196703 NJJ196699:NJK196703 NTF196699:NTG196703 ODB196699:ODC196703 OMX196699:OMY196703 OWT196699:OWU196703 PGP196699:PGQ196703 PQL196699:PQM196703 QAH196699:QAI196703 QKD196699:QKE196703 QTZ196699:QUA196703 RDV196699:RDW196703 RNR196699:RNS196703 RXN196699:RXO196703 SHJ196699:SHK196703 SRF196699:SRG196703 TBB196699:TBC196703 TKX196699:TKY196703 TUT196699:TUU196703 UEP196699:UEQ196703 UOL196699:UOM196703 UYH196699:UYI196703 VID196699:VIE196703 VRZ196699:VSA196703 WBV196699:WBW196703 WLR196699:WLS196703 WVN196699:WVO196703 F262235:G262239 JB262235:JC262239 SX262235:SY262239 ACT262235:ACU262239 AMP262235:AMQ262239 AWL262235:AWM262239 BGH262235:BGI262239 BQD262235:BQE262239 BZZ262235:CAA262239 CJV262235:CJW262239 CTR262235:CTS262239 DDN262235:DDO262239 DNJ262235:DNK262239 DXF262235:DXG262239 EHB262235:EHC262239 EQX262235:EQY262239 FAT262235:FAU262239 FKP262235:FKQ262239 FUL262235:FUM262239 GEH262235:GEI262239 GOD262235:GOE262239 GXZ262235:GYA262239 HHV262235:HHW262239 HRR262235:HRS262239 IBN262235:IBO262239 ILJ262235:ILK262239 IVF262235:IVG262239 JFB262235:JFC262239 JOX262235:JOY262239 JYT262235:JYU262239 KIP262235:KIQ262239 KSL262235:KSM262239 LCH262235:LCI262239 LMD262235:LME262239 LVZ262235:LWA262239 MFV262235:MFW262239 MPR262235:MPS262239 MZN262235:MZO262239 NJJ262235:NJK262239 NTF262235:NTG262239 ODB262235:ODC262239 OMX262235:OMY262239 OWT262235:OWU262239 PGP262235:PGQ262239 PQL262235:PQM262239 QAH262235:QAI262239 QKD262235:QKE262239 QTZ262235:QUA262239 RDV262235:RDW262239 RNR262235:RNS262239 RXN262235:RXO262239 SHJ262235:SHK262239 SRF262235:SRG262239 TBB262235:TBC262239 TKX262235:TKY262239 TUT262235:TUU262239 UEP262235:UEQ262239 UOL262235:UOM262239 UYH262235:UYI262239 VID262235:VIE262239 VRZ262235:VSA262239 WBV262235:WBW262239 WLR262235:WLS262239 WVN262235:WVO262239 F327771:G327775 JB327771:JC327775 SX327771:SY327775 ACT327771:ACU327775 AMP327771:AMQ327775 AWL327771:AWM327775 BGH327771:BGI327775 BQD327771:BQE327775 BZZ327771:CAA327775 CJV327771:CJW327775 CTR327771:CTS327775 DDN327771:DDO327775 DNJ327771:DNK327775 DXF327771:DXG327775 EHB327771:EHC327775 EQX327771:EQY327775 FAT327771:FAU327775 FKP327771:FKQ327775 FUL327771:FUM327775 GEH327771:GEI327775 GOD327771:GOE327775 GXZ327771:GYA327775 HHV327771:HHW327775 HRR327771:HRS327775 IBN327771:IBO327775 ILJ327771:ILK327775 IVF327771:IVG327775 JFB327771:JFC327775 JOX327771:JOY327775 JYT327771:JYU327775 KIP327771:KIQ327775 KSL327771:KSM327775 LCH327771:LCI327775 LMD327771:LME327775 LVZ327771:LWA327775 MFV327771:MFW327775 MPR327771:MPS327775 MZN327771:MZO327775 NJJ327771:NJK327775 NTF327771:NTG327775 ODB327771:ODC327775 OMX327771:OMY327775 OWT327771:OWU327775 PGP327771:PGQ327775 PQL327771:PQM327775 QAH327771:QAI327775 QKD327771:QKE327775 QTZ327771:QUA327775 RDV327771:RDW327775 RNR327771:RNS327775 RXN327771:RXO327775 SHJ327771:SHK327775 SRF327771:SRG327775 TBB327771:TBC327775 TKX327771:TKY327775 TUT327771:TUU327775 UEP327771:UEQ327775 UOL327771:UOM327775 UYH327771:UYI327775 VID327771:VIE327775 VRZ327771:VSA327775 WBV327771:WBW327775 WLR327771:WLS327775 WVN327771:WVO327775 F393307:G393311 JB393307:JC393311 SX393307:SY393311 ACT393307:ACU393311 AMP393307:AMQ393311 AWL393307:AWM393311 BGH393307:BGI393311 BQD393307:BQE393311 BZZ393307:CAA393311 CJV393307:CJW393311 CTR393307:CTS393311 DDN393307:DDO393311 DNJ393307:DNK393311 DXF393307:DXG393311 EHB393307:EHC393311 EQX393307:EQY393311 FAT393307:FAU393311 FKP393307:FKQ393311 FUL393307:FUM393311 GEH393307:GEI393311 GOD393307:GOE393311 GXZ393307:GYA393311 HHV393307:HHW393311 HRR393307:HRS393311 IBN393307:IBO393311 ILJ393307:ILK393311 IVF393307:IVG393311 JFB393307:JFC393311 JOX393307:JOY393311 JYT393307:JYU393311 KIP393307:KIQ393311 KSL393307:KSM393311 LCH393307:LCI393311 LMD393307:LME393311 LVZ393307:LWA393311 MFV393307:MFW393311 MPR393307:MPS393311 MZN393307:MZO393311 NJJ393307:NJK393311 NTF393307:NTG393311 ODB393307:ODC393311 OMX393307:OMY393311 OWT393307:OWU393311 PGP393307:PGQ393311 PQL393307:PQM393311 QAH393307:QAI393311 QKD393307:QKE393311 QTZ393307:QUA393311 RDV393307:RDW393311 RNR393307:RNS393311 RXN393307:RXO393311 SHJ393307:SHK393311 SRF393307:SRG393311 TBB393307:TBC393311 TKX393307:TKY393311 TUT393307:TUU393311 UEP393307:UEQ393311 UOL393307:UOM393311 UYH393307:UYI393311 VID393307:VIE393311 VRZ393307:VSA393311 WBV393307:WBW393311 WLR393307:WLS393311 WVN393307:WVO393311 F458843:G458847 JB458843:JC458847 SX458843:SY458847 ACT458843:ACU458847 AMP458843:AMQ458847 AWL458843:AWM458847 BGH458843:BGI458847 BQD458843:BQE458847 BZZ458843:CAA458847 CJV458843:CJW458847 CTR458843:CTS458847 DDN458843:DDO458847 DNJ458843:DNK458847 DXF458843:DXG458847 EHB458843:EHC458847 EQX458843:EQY458847 FAT458843:FAU458847 FKP458843:FKQ458847 FUL458843:FUM458847 GEH458843:GEI458847 GOD458843:GOE458847 GXZ458843:GYA458847 HHV458843:HHW458847 HRR458843:HRS458847 IBN458843:IBO458847 ILJ458843:ILK458847 IVF458843:IVG458847 JFB458843:JFC458847 JOX458843:JOY458847 JYT458843:JYU458847 KIP458843:KIQ458847 KSL458843:KSM458847 LCH458843:LCI458847 LMD458843:LME458847 LVZ458843:LWA458847 MFV458843:MFW458847 MPR458843:MPS458847 MZN458843:MZO458847 NJJ458843:NJK458847 NTF458843:NTG458847 ODB458843:ODC458847 OMX458843:OMY458847 OWT458843:OWU458847 PGP458843:PGQ458847 PQL458843:PQM458847 QAH458843:QAI458847 QKD458843:QKE458847 QTZ458843:QUA458847 RDV458843:RDW458847 RNR458843:RNS458847 RXN458843:RXO458847 SHJ458843:SHK458847 SRF458843:SRG458847 TBB458843:TBC458847 TKX458843:TKY458847 TUT458843:TUU458847 UEP458843:UEQ458847 UOL458843:UOM458847 UYH458843:UYI458847 VID458843:VIE458847 VRZ458843:VSA458847 WBV458843:WBW458847 WLR458843:WLS458847 WVN458843:WVO458847 F524379:G524383 JB524379:JC524383 SX524379:SY524383 ACT524379:ACU524383 AMP524379:AMQ524383 AWL524379:AWM524383 BGH524379:BGI524383 BQD524379:BQE524383 BZZ524379:CAA524383 CJV524379:CJW524383 CTR524379:CTS524383 DDN524379:DDO524383 DNJ524379:DNK524383 DXF524379:DXG524383 EHB524379:EHC524383 EQX524379:EQY524383 FAT524379:FAU524383 FKP524379:FKQ524383 FUL524379:FUM524383 GEH524379:GEI524383 GOD524379:GOE524383 GXZ524379:GYA524383 HHV524379:HHW524383 HRR524379:HRS524383 IBN524379:IBO524383 ILJ524379:ILK524383 IVF524379:IVG524383 JFB524379:JFC524383 JOX524379:JOY524383 JYT524379:JYU524383 KIP524379:KIQ524383 KSL524379:KSM524383 LCH524379:LCI524383 LMD524379:LME524383 LVZ524379:LWA524383 MFV524379:MFW524383 MPR524379:MPS524383 MZN524379:MZO524383 NJJ524379:NJK524383 NTF524379:NTG524383 ODB524379:ODC524383 OMX524379:OMY524383 OWT524379:OWU524383 PGP524379:PGQ524383 PQL524379:PQM524383 QAH524379:QAI524383 QKD524379:QKE524383 QTZ524379:QUA524383 RDV524379:RDW524383 RNR524379:RNS524383 RXN524379:RXO524383 SHJ524379:SHK524383 SRF524379:SRG524383 TBB524379:TBC524383 TKX524379:TKY524383 TUT524379:TUU524383 UEP524379:UEQ524383 UOL524379:UOM524383 UYH524379:UYI524383 VID524379:VIE524383 VRZ524379:VSA524383 WBV524379:WBW524383 WLR524379:WLS524383 WVN524379:WVO524383 F589915:G589919 JB589915:JC589919 SX589915:SY589919 ACT589915:ACU589919 AMP589915:AMQ589919 AWL589915:AWM589919 BGH589915:BGI589919 BQD589915:BQE589919 BZZ589915:CAA589919 CJV589915:CJW589919 CTR589915:CTS589919 DDN589915:DDO589919 DNJ589915:DNK589919 DXF589915:DXG589919 EHB589915:EHC589919 EQX589915:EQY589919 FAT589915:FAU589919 FKP589915:FKQ589919 FUL589915:FUM589919 GEH589915:GEI589919 GOD589915:GOE589919 GXZ589915:GYA589919 HHV589915:HHW589919 HRR589915:HRS589919 IBN589915:IBO589919 ILJ589915:ILK589919 IVF589915:IVG589919 JFB589915:JFC589919 JOX589915:JOY589919 JYT589915:JYU589919 KIP589915:KIQ589919 KSL589915:KSM589919 LCH589915:LCI589919 LMD589915:LME589919 LVZ589915:LWA589919 MFV589915:MFW589919 MPR589915:MPS589919 MZN589915:MZO589919 NJJ589915:NJK589919 NTF589915:NTG589919 ODB589915:ODC589919 OMX589915:OMY589919 OWT589915:OWU589919 PGP589915:PGQ589919 PQL589915:PQM589919 QAH589915:QAI589919 QKD589915:QKE589919 QTZ589915:QUA589919 RDV589915:RDW589919 RNR589915:RNS589919 RXN589915:RXO589919 SHJ589915:SHK589919 SRF589915:SRG589919 TBB589915:TBC589919 TKX589915:TKY589919 TUT589915:TUU589919 UEP589915:UEQ589919 UOL589915:UOM589919 UYH589915:UYI589919 VID589915:VIE589919 VRZ589915:VSA589919 WBV589915:WBW589919 WLR589915:WLS589919 WVN589915:WVO589919 F655451:G655455 JB655451:JC655455 SX655451:SY655455 ACT655451:ACU655455 AMP655451:AMQ655455 AWL655451:AWM655455 BGH655451:BGI655455 BQD655451:BQE655455 BZZ655451:CAA655455 CJV655451:CJW655455 CTR655451:CTS655455 DDN655451:DDO655455 DNJ655451:DNK655455 DXF655451:DXG655455 EHB655451:EHC655455 EQX655451:EQY655455 FAT655451:FAU655455 FKP655451:FKQ655455 FUL655451:FUM655455 GEH655451:GEI655455 GOD655451:GOE655455 GXZ655451:GYA655455 HHV655451:HHW655455 HRR655451:HRS655455 IBN655451:IBO655455 ILJ655451:ILK655455 IVF655451:IVG655455 JFB655451:JFC655455 JOX655451:JOY655455 JYT655451:JYU655455 KIP655451:KIQ655455 KSL655451:KSM655455 LCH655451:LCI655455 LMD655451:LME655455 LVZ655451:LWA655455 MFV655451:MFW655455 MPR655451:MPS655455 MZN655451:MZO655455 NJJ655451:NJK655455 NTF655451:NTG655455 ODB655451:ODC655455 OMX655451:OMY655455 OWT655451:OWU655455 PGP655451:PGQ655455 PQL655451:PQM655455 QAH655451:QAI655455 QKD655451:QKE655455 QTZ655451:QUA655455 RDV655451:RDW655455 RNR655451:RNS655455 RXN655451:RXO655455 SHJ655451:SHK655455 SRF655451:SRG655455 TBB655451:TBC655455 TKX655451:TKY655455 TUT655451:TUU655455 UEP655451:UEQ655455 UOL655451:UOM655455 UYH655451:UYI655455 VID655451:VIE655455 VRZ655451:VSA655455 WBV655451:WBW655455 WLR655451:WLS655455 WVN655451:WVO655455 F720987:G720991 JB720987:JC720991 SX720987:SY720991 ACT720987:ACU720991 AMP720987:AMQ720991 AWL720987:AWM720991 BGH720987:BGI720991 BQD720987:BQE720991 BZZ720987:CAA720991 CJV720987:CJW720991 CTR720987:CTS720991 DDN720987:DDO720991 DNJ720987:DNK720991 DXF720987:DXG720991 EHB720987:EHC720991 EQX720987:EQY720991 FAT720987:FAU720991 FKP720987:FKQ720991 FUL720987:FUM720991 GEH720987:GEI720991 GOD720987:GOE720991 GXZ720987:GYA720991 HHV720987:HHW720991 HRR720987:HRS720991 IBN720987:IBO720991 ILJ720987:ILK720991 IVF720987:IVG720991 JFB720987:JFC720991 JOX720987:JOY720991 JYT720987:JYU720991 KIP720987:KIQ720991 KSL720987:KSM720991 LCH720987:LCI720991 LMD720987:LME720991 LVZ720987:LWA720991 MFV720987:MFW720991 MPR720987:MPS720991 MZN720987:MZO720991 NJJ720987:NJK720991 NTF720987:NTG720991 ODB720987:ODC720991 OMX720987:OMY720991 OWT720987:OWU720991 PGP720987:PGQ720991 PQL720987:PQM720991 QAH720987:QAI720991 QKD720987:QKE720991 QTZ720987:QUA720991 RDV720987:RDW720991 RNR720987:RNS720991 RXN720987:RXO720991 SHJ720987:SHK720991 SRF720987:SRG720991 TBB720987:TBC720991 TKX720987:TKY720991 TUT720987:TUU720991 UEP720987:UEQ720991 UOL720987:UOM720991 UYH720987:UYI720991 VID720987:VIE720991 VRZ720987:VSA720991 WBV720987:WBW720991 WLR720987:WLS720991 WVN720987:WVO720991 F786523:G786527 JB786523:JC786527 SX786523:SY786527 ACT786523:ACU786527 AMP786523:AMQ786527 AWL786523:AWM786527 BGH786523:BGI786527 BQD786523:BQE786527 BZZ786523:CAA786527 CJV786523:CJW786527 CTR786523:CTS786527 DDN786523:DDO786527 DNJ786523:DNK786527 DXF786523:DXG786527 EHB786523:EHC786527 EQX786523:EQY786527 FAT786523:FAU786527 FKP786523:FKQ786527 FUL786523:FUM786527 GEH786523:GEI786527 GOD786523:GOE786527 GXZ786523:GYA786527 HHV786523:HHW786527 HRR786523:HRS786527 IBN786523:IBO786527 ILJ786523:ILK786527 IVF786523:IVG786527 JFB786523:JFC786527 JOX786523:JOY786527 JYT786523:JYU786527 KIP786523:KIQ786527 KSL786523:KSM786527 LCH786523:LCI786527 LMD786523:LME786527 LVZ786523:LWA786527 MFV786523:MFW786527 MPR786523:MPS786527 MZN786523:MZO786527 NJJ786523:NJK786527 NTF786523:NTG786527 ODB786523:ODC786527 OMX786523:OMY786527 OWT786523:OWU786527 PGP786523:PGQ786527 PQL786523:PQM786527 QAH786523:QAI786527 QKD786523:QKE786527 QTZ786523:QUA786527 RDV786523:RDW786527 RNR786523:RNS786527 RXN786523:RXO786527 SHJ786523:SHK786527 SRF786523:SRG786527 TBB786523:TBC786527 TKX786523:TKY786527 TUT786523:TUU786527 UEP786523:UEQ786527 UOL786523:UOM786527 UYH786523:UYI786527 VID786523:VIE786527 VRZ786523:VSA786527 WBV786523:WBW786527 WLR786523:WLS786527 WVN786523:WVO786527 F852059:G852063 JB852059:JC852063 SX852059:SY852063 ACT852059:ACU852063 AMP852059:AMQ852063 AWL852059:AWM852063 BGH852059:BGI852063 BQD852059:BQE852063 BZZ852059:CAA852063 CJV852059:CJW852063 CTR852059:CTS852063 DDN852059:DDO852063 DNJ852059:DNK852063 DXF852059:DXG852063 EHB852059:EHC852063 EQX852059:EQY852063 FAT852059:FAU852063 FKP852059:FKQ852063 FUL852059:FUM852063 GEH852059:GEI852063 GOD852059:GOE852063 GXZ852059:GYA852063 HHV852059:HHW852063 HRR852059:HRS852063 IBN852059:IBO852063 ILJ852059:ILK852063 IVF852059:IVG852063 JFB852059:JFC852063 JOX852059:JOY852063 JYT852059:JYU852063 KIP852059:KIQ852063 KSL852059:KSM852063 LCH852059:LCI852063 LMD852059:LME852063 LVZ852059:LWA852063 MFV852059:MFW852063 MPR852059:MPS852063 MZN852059:MZO852063 NJJ852059:NJK852063 NTF852059:NTG852063 ODB852059:ODC852063 OMX852059:OMY852063 OWT852059:OWU852063 PGP852059:PGQ852063 PQL852059:PQM852063 QAH852059:QAI852063 QKD852059:QKE852063 QTZ852059:QUA852063 RDV852059:RDW852063 RNR852059:RNS852063 RXN852059:RXO852063 SHJ852059:SHK852063 SRF852059:SRG852063 TBB852059:TBC852063 TKX852059:TKY852063 TUT852059:TUU852063 UEP852059:UEQ852063 UOL852059:UOM852063 UYH852059:UYI852063 VID852059:VIE852063 VRZ852059:VSA852063 WBV852059:WBW852063 WLR852059:WLS852063 WVN852059:WVO852063 F917595:G917599 JB917595:JC917599 SX917595:SY917599 ACT917595:ACU917599 AMP917595:AMQ917599 AWL917595:AWM917599 BGH917595:BGI917599 BQD917595:BQE917599 BZZ917595:CAA917599 CJV917595:CJW917599 CTR917595:CTS917599 DDN917595:DDO917599 DNJ917595:DNK917599 DXF917595:DXG917599 EHB917595:EHC917599 EQX917595:EQY917599 FAT917595:FAU917599 FKP917595:FKQ917599 FUL917595:FUM917599 GEH917595:GEI917599 GOD917595:GOE917599 GXZ917595:GYA917599 HHV917595:HHW917599 HRR917595:HRS917599 IBN917595:IBO917599 ILJ917595:ILK917599 IVF917595:IVG917599 JFB917595:JFC917599 JOX917595:JOY917599 JYT917595:JYU917599 KIP917595:KIQ917599 KSL917595:KSM917599 LCH917595:LCI917599 LMD917595:LME917599 LVZ917595:LWA917599 MFV917595:MFW917599 MPR917595:MPS917599 MZN917595:MZO917599 NJJ917595:NJK917599 NTF917595:NTG917599 ODB917595:ODC917599 OMX917595:OMY917599 OWT917595:OWU917599 PGP917595:PGQ917599 PQL917595:PQM917599 QAH917595:QAI917599 QKD917595:QKE917599 QTZ917595:QUA917599 RDV917595:RDW917599 RNR917595:RNS917599 RXN917595:RXO917599 SHJ917595:SHK917599 SRF917595:SRG917599 TBB917595:TBC917599 TKX917595:TKY917599 TUT917595:TUU917599 UEP917595:UEQ917599 UOL917595:UOM917599 UYH917595:UYI917599 VID917595:VIE917599 VRZ917595:VSA917599 WBV917595:WBW917599 WLR917595:WLS917599 WVN917595:WVO917599 F983131:G983135 JB983131:JC983135 SX983131:SY983135 ACT983131:ACU983135 AMP983131:AMQ983135 AWL983131:AWM983135 BGH983131:BGI983135 BQD983131:BQE983135 BZZ983131:CAA983135 CJV983131:CJW983135 CTR983131:CTS983135 DDN983131:DDO983135 DNJ983131:DNK983135 DXF983131:DXG983135 EHB983131:EHC983135 EQX983131:EQY983135 FAT983131:FAU983135 FKP983131:FKQ983135 FUL983131:FUM983135 GEH983131:GEI983135 GOD983131:GOE983135 GXZ983131:GYA983135 HHV983131:HHW983135 HRR983131:HRS983135 IBN983131:IBO983135 ILJ983131:ILK983135 IVF983131:IVG983135 JFB983131:JFC983135 JOX983131:JOY983135 JYT983131:JYU983135 KIP983131:KIQ983135 KSL983131:KSM983135 LCH983131:LCI983135 LMD983131:LME983135 LVZ983131:LWA983135 MFV983131:MFW983135 MPR983131:MPS983135 MZN983131:MZO983135 NJJ983131:NJK983135 NTF983131:NTG983135 ODB983131:ODC983135 OMX983131:OMY983135 OWT983131:OWU983135 PGP983131:PGQ983135 PQL983131:PQM983135 QAH983131:QAI983135 QKD983131:QKE983135 QTZ983131:QUA983135 RDV983131:RDW983135 RNR983131:RNS983135 RXN983131:RXO983135 SHJ983131:SHK983135 SRF983131:SRG983135 TBB983131:TBC983135 TKX983131:TKY983135 TUT983131:TUU983135 UEP983131:UEQ983135 UOL983131:UOM983135 UYH983131:UYI983135 VID983131:VIE983135 VRZ983131:VSA983135 WBV983131:WBW983135 WLR983131:WLS983135 WVN983131:WVO983135 J84:J88 JF84:JF88 TB84:TB88 ACX84:ACX88 AMT84:AMT88 AWP84:AWP88 BGL84:BGL88 BQH84:BQH88 CAD84:CAD88 CJZ84:CJZ88 CTV84:CTV88 DDR84:DDR88 DNN84:DNN88 DXJ84:DXJ88 EHF84:EHF88 ERB84:ERB88 FAX84:FAX88 FKT84:FKT88 FUP84:FUP88 GEL84:GEL88 GOH84:GOH88 GYD84:GYD88 HHZ84:HHZ88 HRV84:HRV88 IBR84:IBR88 ILN84:ILN88 IVJ84:IVJ88 JFF84:JFF88 JPB84:JPB88 JYX84:JYX88 KIT84:KIT88 KSP84:KSP88 LCL84:LCL88 LMH84:LMH88 LWD84:LWD88 MFZ84:MFZ88 MPV84:MPV88 MZR84:MZR88 NJN84:NJN88 NTJ84:NTJ88 ODF84:ODF88 ONB84:ONB88 OWX84:OWX88 PGT84:PGT88 PQP84:PQP88 QAL84:QAL88 QKH84:QKH88 QUD84:QUD88 RDZ84:RDZ88 RNV84:RNV88 RXR84:RXR88 SHN84:SHN88 SRJ84:SRJ88 TBF84:TBF88 TLB84:TLB88 TUX84:TUX88 UET84:UET88 UOP84:UOP88 UYL84:UYL88 VIH84:VIH88 VSD84:VSD88 WBZ84:WBZ88 WLV84:WLV88 WVR84:WVR88 J65621:J65625 JF65621:JF65625 TB65621:TB65625 ACX65621:ACX65625 AMT65621:AMT65625 AWP65621:AWP65625 BGL65621:BGL65625 BQH65621:BQH65625 CAD65621:CAD65625 CJZ65621:CJZ65625 CTV65621:CTV65625 DDR65621:DDR65625 DNN65621:DNN65625 DXJ65621:DXJ65625 EHF65621:EHF65625 ERB65621:ERB65625 FAX65621:FAX65625 FKT65621:FKT65625 FUP65621:FUP65625 GEL65621:GEL65625 GOH65621:GOH65625 GYD65621:GYD65625 HHZ65621:HHZ65625 HRV65621:HRV65625 IBR65621:IBR65625 ILN65621:ILN65625 IVJ65621:IVJ65625 JFF65621:JFF65625 JPB65621:JPB65625 JYX65621:JYX65625 KIT65621:KIT65625 KSP65621:KSP65625 LCL65621:LCL65625 LMH65621:LMH65625 LWD65621:LWD65625 MFZ65621:MFZ65625 MPV65621:MPV65625 MZR65621:MZR65625 NJN65621:NJN65625 NTJ65621:NTJ65625 ODF65621:ODF65625 ONB65621:ONB65625 OWX65621:OWX65625 PGT65621:PGT65625 PQP65621:PQP65625 QAL65621:QAL65625 QKH65621:QKH65625 QUD65621:QUD65625 RDZ65621:RDZ65625 RNV65621:RNV65625 RXR65621:RXR65625 SHN65621:SHN65625 SRJ65621:SRJ65625 TBF65621:TBF65625 TLB65621:TLB65625 TUX65621:TUX65625 UET65621:UET65625 UOP65621:UOP65625 UYL65621:UYL65625 VIH65621:VIH65625 VSD65621:VSD65625 WBZ65621:WBZ65625 WLV65621:WLV65625 WVR65621:WVR65625 J131157:J131161 JF131157:JF131161 TB131157:TB131161 ACX131157:ACX131161 AMT131157:AMT131161 AWP131157:AWP131161 BGL131157:BGL131161 BQH131157:BQH131161 CAD131157:CAD131161 CJZ131157:CJZ131161 CTV131157:CTV131161 DDR131157:DDR131161 DNN131157:DNN131161 DXJ131157:DXJ131161 EHF131157:EHF131161 ERB131157:ERB131161 FAX131157:FAX131161 FKT131157:FKT131161 FUP131157:FUP131161 GEL131157:GEL131161 GOH131157:GOH131161 GYD131157:GYD131161 HHZ131157:HHZ131161 HRV131157:HRV131161 IBR131157:IBR131161 ILN131157:ILN131161 IVJ131157:IVJ131161 JFF131157:JFF131161 JPB131157:JPB131161 JYX131157:JYX131161 KIT131157:KIT131161 KSP131157:KSP131161 LCL131157:LCL131161 LMH131157:LMH131161 LWD131157:LWD131161 MFZ131157:MFZ131161 MPV131157:MPV131161 MZR131157:MZR131161 NJN131157:NJN131161 NTJ131157:NTJ131161 ODF131157:ODF131161 ONB131157:ONB131161 OWX131157:OWX131161 PGT131157:PGT131161 PQP131157:PQP131161 QAL131157:QAL131161 QKH131157:QKH131161 QUD131157:QUD131161 RDZ131157:RDZ131161 RNV131157:RNV131161 RXR131157:RXR131161 SHN131157:SHN131161 SRJ131157:SRJ131161 TBF131157:TBF131161 TLB131157:TLB131161 TUX131157:TUX131161 UET131157:UET131161 UOP131157:UOP131161 UYL131157:UYL131161 VIH131157:VIH131161 VSD131157:VSD131161 WBZ131157:WBZ131161 WLV131157:WLV131161 WVR131157:WVR131161 J196693:J196697 JF196693:JF196697 TB196693:TB196697 ACX196693:ACX196697 AMT196693:AMT196697 AWP196693:AWP196697 BGL196693:BGL196697 BQH196693:BQH196697 CAD196693:CAD196697 CJZ196693:CJZ196697 CTV196693:CTV196697 DDR196693:DDR196697 DNN196693:DNN196697 DXJ196693:DXJ196697 EHF196693:EHF196697 ERB196693:ERB196697 FAX196693:FAX196697 FKT196693:FKT196697 FUP196693:FUP196697 GEL196693:GEL196697 GOH196693:GOH196697 GYD196693:GYD196697 HHZ196693:HHZ196697 HRV196693:HRV196697 IBR196693:IBR196697 ILN196693:ILN196697 IVJ196693:IVJ196697 JFF196693:JFF196697 JPB196693:JPB196697 JYX196693:JYX196697 KIT196693:KIT196697 KSP196693:KSP196697 LCL196693:LCL196697 LMH196693:LMH196697 LWD196693:LWD196697 MFZ196693:MFZ196697 MPV196693:MPV196697 MZR196693:MZR196697 NJN196693:NJN196697 NTJ196693:NTJ196697 ODF196693:ODF196697 ONB196693:ONB196697 OWX196693:OWX196697 PGT196693:PGT196697 PQP196693:PQP196697 QAL196693:QAL196697 QKH196693:QKH196697 QUD196693:QUD196697 RDZ196693:RDZ196697 RNV196693:RNV196697 RXR196693:RXR196697 SHN196693:SHN196697 SRJ196693:SRJ196697 TBF196693:TBF196697 TLB196693:TLB196697 TUX196693:TUX196697 UET196693:UET196697 UOP196693:UOP196697 UYL196693:UYL196697 VIH196693:VIH196697 VSD196693:VSD196697 WBZ196693:WBZ196697 WLV196693:WLV196697 WVR196693:WVR196697 J262229:J262233 JF262229:JF262233 TB262229:TB262233 ACX262229:ACX262233 AMT262229:AMT262233 AWP262229:AWP262233 BGL262229:BGL262233 BQH262229:BQH262233 CAD262229:CAD262233 CJZ262229:CJZ262233 CTV262229:CTV262233 DDR262229:DDR262233 DNN262229:DNN262233 DXJ262229:DXJ262233 EHF262229:EHF262233 ERB262229:ERB262233 FAX262229:FAX262233 FKT262229:FKT262233 FUP262229:FUP262233 GEL262229:GEL262233 GOH262229:GOH262233 GYD262229:GYD262233 HHZ262229:HHZ262233 HRV262229:HRV262233 IBR262229:IBR262233 ILN262229:ILN262233 IVJ262229:IVJ262233 JFF262229:JFF262233 JPB262229:JPB262233 JYX262229:JYX262233 KIT262229:KIT262233 KSP262229:KSP262233 LCL262229:LCL262233 LMH262229:LMH262233 LWD262229:LWD262233 MFZ262229:MFZ262233 MPV262229:MPV262233 MZR262229:MZR262233 NJN262229:NJN262233 NTJ262229:NTJ262233 ODF262229:ODF262233 ONB262229:ONB262233 OWX262229:OWX262233 PGT262229:PGT262233 PQP262229:PQP262233 QAL262229:QAL262233 QKH262229:QKH262233 QUD262229:QUD262233 RDZ262229:RDZ262233 RNV262229:RNV262233 RXR262229:RXR262233 SHN262229:SHN262233 SRJ262229:SRJ262233 TBF262229:TBF262233 TLB262229:TLB262233 TUX262229:TUX262233 UET262229:UET262233 UOP262229:UOP262233 UYL262229:UYL262233 VIH262229:VIH262233 VSD262229:VSD262233 WBZ262229:WBZ262233 WLV262229:WLV262233 WVR262229:WVR262233 J327765:J327769 JF327765:JF327769 TB327765:TB327769 ACX327765:ACX327769 AMT327765:AMT327769 AWP327765:AWP327769 BGL327765:BGL327769 BQH327765:BQH327769 CAD327765:CAD327769 CJZ327765:CJZ327769 CTV327765:CTV327769 DDR327765:DDR327769 DNN327765:DNN327769 DXJ327765:DXJ327769 EHF327765:EHF327769 ERB327765:ERB327769 FAX327765:FAX327769 FKT327765:FKT327769 FUP327765:FUP327769 GEL327765:GEL327769 GOH327765:GOH327769 GYD327765:GYD327769 HHZ327765:HHZ327769 HRV327765:HRV327769 IBR327765:IBR327769 ILN327765:ILN327769 IVJ327765:IVJ327769 JFF327765:JFF327769 JPB327765:JPB327769 JYX327765:JYX327769 KIT327765:KIT327769 KSP327765:KSP327769 LCL327765:LCL327769 LMH327765:LMH327769 LWD327765:LWD327769 MFZ327765:MFZ327769 MPV327765:MPV327769 MZR327765:MZR327769 NJN327765:NJN327769 NTJ327765:NTJ327769 ODF327765:ODF327769 ONB327765:ONB327769 OWX327765:OWX327769 PGT327765:PGT327769 PQP327765:PQP327769 QAL327765:QAL327769 QKH327765:QKH327769 QUD327765:QUD327769 RDZ327765:RDZ327769 RNV327765:RNV327769 RXR327765:RXR327769 SHN327765:SHN327769 SRJ327765:SRJ327769 TBF327765:TBF327769 TLB327765:TLB327769 TUX327765:TUX327769 UET327765:UET327769 UOP327765:UOP327769 UYL327765:UYL327769 VIH327765:VIH327769 VSD327765:VSD327769 WBZ327765:WBZ327769 WLV327765:WLV327769 WVR327765:WVR327769 J393301:J393305 JF393301:JF393305 TB393301:TB393305 ACX393301:ACX393305 AMT393301:AMT393305 AWP393301:AWP393305 BGL393301:BGL393305 BQH393301:BQH393305 CAD393301:CAD393305 CJZ393301:CJZ393305 CTV393301:CTV393305 DDR393301:DDR393305 DNN393301:DNN393305 DXJ393301:DXJ393305 EHF393301:EHF393305 ERB393301:ERB393305 FAX393301:FAX393305 FKT393301:FKT393305 FUP393301:FUP393305 GEL393301:GEL393305 GOH393301:GOH393305 GYD393301:GYD393305 HHZ393301:HHZ393305 HRV393301:HRV393305 IBR393301:IBR393305 ILN393301:ILN393305 IVJ393301:IVJ393305 JFF393301:JFF393305 JPB393301:JPB393305 JYX393301:JYX393305 KIT393301:KIT393305 KSP393301:KSP393305 LCL393301:LCL393305 LMH393301:LMH393305 LWD393301:LWD393305 MFZ393301:MFZ393305 MPV393301:MPV393305 MZR393301:MZR393305 NJN393301:NJN393305 NTJ393301:NTJ393305 ODF393301:ODF393305 ONB393301:ONB393305 OWX393301:OWX393305 PGT393301:PGT393305 PQP393301:PQP393305 QAL393301:QAL393305 QKH393301:QKH393305 QUD393301:QUD393305 RDZ393301:RDZ393305 RNV393301:RNV393305 RXR393301:RXR393305 SHN393301:SHN393305 SRJ393301:SRJ393305 TBF393301:TBF393305 TLB393301:TLB393305 TUX393301:TUX393305 UET393301:UET393305 UOP393301:UOP393305 UYL393301:UYL393305 VIH393301:VIH393305 VSD393301:VSD393305 WBZ393301:WBZ393305 WLV393301:WLV393305 WVR393301:WVR393305 J458837:J458841 JF458837:JF458841 TB458837:TB458841 ACX458837:ACX458841 AMT458837:AMT458841 AWP458837:AWP458841 BGL458837:BGL458841 BQH458837:BQH458841 CAD458837:CAD458841 CJZ458837:CJZ458841 CTV458837:CTV458841 DDR458837:DDR458841 DNN458837:DNN458841 DXJ458837:DXJ458841 EHF458837:EHF458841 ERB458837:ERB458841 FAX458837:FAX458841 FKT458837:FKT458841 FUP458837:FUP458841 GEL458837:GEL458841 GOH458837:GOH458841 GYD458837:GYD458841 HHZ458837:HHZ458841 HRV458837:HRV458841 IBR458837:IBR458841 ILN458837:ILN458841 IVJ458837:IVJ458841 JFF458837:JFF458841 JPB458837:JPB458841 JYX458837:JYX458841 KIT458837:KIT458841 KSP458837:KSP458841 LCL458837:LCL458841 LMH458837:LMH458841 LWD458837:LWD458841 MFZ458837:MFZ458841 MPV458837:MPV458841 MZR458837:MZR458841 NJN458837:NJN458841 NTJ458837:NTJ458841 ODF458837:ODF458841 ONB458837:ONB458841 OWX458837:OWX458841 PGT458837:PGT458841 PQP458837:PQP458841 QAL458837:QAL458841 QKH458837:QKH458841 QUD458837:QUD458841 RDZ458837:RDZ458841 RNV458837:RNV458841 RXR458837:RXR458841 SHN458837:SHN458841 SRJ458837:SRJ458841 TBF458837:TBF458841 TLB458837:TLB458841 TUX458837:TUX458841 UET458837:UET458841 UOP458837:UOP458841 UYL458837:UYL458841 VIH458837:VIH458841 VSD458837:VSD458841 WBZ458837:WBZ458841 WLV458837:WLV458841 WVR458837:WVR458841 J524373:J524377 JF524373:JF524377 TB524373:TB524377 ACX524373:ACX524377 AMT524373:AMT524377 AWP524373:AWP524377 BGL524373:BGL524377 BQH524373:BQH524377 CAD524373:CAD524377 CJZ524373:CJZ524377 CTV524373:CTV524377 DDR524373:DDR524377 DNN524373:DNN524377 DXJ524373:DXJ524377 EHF524373:EHF524377 ERB524373:ERB524377 FAX524373:FAX524377 FKT524373:FKT524377 FUP524373:FUP524377 GEL524373:GEL524377 GOH524373:GOH524377 GYD524373:GYD524377 HHZ524373:HHZ524377 HRV524373:HRV524377 IBR524373:IBR524377 ILN524373:ILN524377 IVJ524373:IVJ524377 JFF524373:JFF524377 JPB524373:JPB524377 JYX524373:JYX524377 KIT524373:KIT524377 KSP524373:KSP524377 LCL524373:LCL524377 LMH524373:LMH524377 LWD524373:LWD524377 MFZ524373:MFZ524377 MPV524373:MPV524377 MZR524373:MZR524377 NJN524373:NJN524377 NTJ524373:NTJ524377 ODF524373:ODF524377 ONB524373:ONB524377 OWX524373:OWX524377 PGT524373:PGT524377 PQP524373:PQP524377 QAL524373:QAL524377 QKH524373:QKH524377 QUD524373:QUD524377 RDZ524373:RDZ524377 RNV524373:RNV524377 RXR524373:RXR524377 SHN524373:SHN524377 SRJ524373:SRJ524377 TBF524373:TBF524377 TLB524373:TLB524377 TUX524373:TUX524377 UET524373:UET524377 UOP524373:UOP524377 UYL524373:UYL524377 VIH524373:VIH524377 VSD524373:VSD524377 WBZ524373:WBZ524377 WLV524373:WLV524377 WVR524373:WVR524377 J589909:J589913 JF589909:JF589913 TB589909:TB589913 ACX589909:ACX589913 AMT589909:AMT589913 AWP589909:AWP589913 BGL589909:BGL589913 BQH589909:BQH589913 CAD589909:CAD589913 CJZ589909:CJZ589913 CTV589909:CTV589913 DDR589909:DDR589913 DNN589909:DNN589913 DXJ589909:DXJ589913 EHF589909:EHF589913 ERB589909:ERB589913 FAX589909:FAX589913 FKT589909:FKT589913 FUP589909:FUP589913 GEL589909:GEL589913 GOH589909:GOH589913 GYD589909:GYD589913 HHZ589909:HHZ589913 HRV589909:HRV589913 IBR589909:IBR589913 ILN589909:ILN589913 IVJ589909:IVJ589913 JFF589909:JFF589913 JPB589909:JPB589913 JYX589909:JYX589913 KIT589909:KIT589913 KSP589909:KSP589913 LCL589909:LCL589913 LMH589909:LMH589913 LWD589909:LWD589913 MFZ589909:MFZ589913 MPV589909:MPV589913 MZR589909:MZR589913 NJN589909:NJN589913 NTJ589909:NTJ589913 ODF589909:ODF589913 ONB589909:ONB589913 OWX589909:OWX589913 PGT589909:PGT589913 PQP589909:PQP589913 QAL589909:QAL589913 QKH589909:QKH589913 QUD589909:QUD589913 RDZ589909:RDZ589913 RNV589909:RNV589913 RXR589909:RXR589913 SHN589909:SHN589913 SRJ589909:SRJ589913 TBF589909:TBF589913 TLB589909:TLB589913 TUX589909:TUX589913 UET589909:UET589913 UOP589909:UOP589913 UYL589909:UYL589913 VIH589909:VIH589913 VSD589909:VSD589913 WBZ589909:WBZ589913 WLV589909:WLV589913 WVR589909:WVR589913 J655445:J655449 JF655445:JF655449 TB655445:TB655449 ACX655445:ACX655449 AMT655445:AMT655449 AWP655445:AWP655449 BGL655445:BGL655449 BQH655445:BQH655449 CAD655445:CAD655449 CJZ655445:CJZ655449 CTV655445:CTV655449 DDR655445:DDR655449 DNN655445:DNN655449 DXJ655445:DXJ655449 EHF655445:EHF655449 ERB655445:ERB655449 FAX655445:FAX655449 FKT655445:FKT655449 FUP655445:FUP655449 GEL655445:GEL655449 GOH655445:GOH655449 GYD655445:GYD655449 HHZ655445:HHZ655449 HRV655445:HRV655449 IBR655445:IBR655449 ILN655445:ILN655449 IVJ655445:IVJ655449 JFF655445:JFF655449 JPB655445:JPB655449 JYX655445:JYX655449 KIT655445:KIT655449 KSP655445:KSP655449 LCL655445:LCL655449 LMH655445:LMH655449 LWD655445:LWD655449 MFZ655445:MFZ655449 MPV655445:MPV655449 MZR655445:MZR655449 NJN655445:NJN655449 NTJ655445:NTJ655449 ODF655445:ODF655449 ONB655445:ONB655449 OWX655445:OWX655449 PGT655445:PGT655449 PQP655445:PQP655449 QAL655445:QAL655449 QKH655445:QKH655449 QUD655445:QUD655449 RDZ655445:RDZ655449 RNV655445:RNV655449 RXR655445:RXR655449 SHN655445:SHN655449 SRJ655445:SRJ655449 TBF655445:TBF655449 TLB655445:TLB655449 TUX655445:TUX655449 UET655445:UET655449 UOP655445:UOP655449 UYL655445:UYL655449 VIH655445:VIH655449 VSD655445:VSD655449 WBZ655445:WBZ655449 WLV655445:WLV655449 WVR655445:WVR655449 J720981:J720985 JF720981:JF720985 TB720981:TB720985 ACX720981:ACX720985 AMT720981:AMT720985 AWP720981:AWP720985 BGL720981:BGL720985 BQH720981:BQH720985 CAD720981:CAD720985 CJZ720981:CJZ720985 CTV720981:CTV720985 DDR720981:DDR720985 DNN720981:DNN720985 DXJ720981:DXJ720985 EHF720981:EHF720985 ERB720981:ERB720985 FAX720981:FAX720985 FKT720981:FKT720985 FUP720981:FUP720985 GEL720981:GEL720985 GOH720981:GOH720985 GYD720981:GYD720985 HHZ720981:HHZ720985 HRV720981:HRV720985 IBR720981:IBR720985 ILN720981:ILN720985 IVJ720981:IVJ720985 JFF720981:JFF720985 JPB720981:JPB720985 JYX720981:JYX720985 KIT720981:KIT720985 KSP720981:KSP720985 LCL720981:LCL720985 LMH720981:LMH720985 LWD720981:LWD720985 MFZ720981:MFZ720985 MPV720981:MPV720985 MZR720981:MZR720985 NJN720981:NJN720985 NTJ720981:NTJ720985 ODF720981:ODF720985 ONB720981:ONB720985 OWX720981:OWX720985 PGT720981:PGT720985 PQP720981:PQP720985 QAL720981:QAL720985 QKH720981:QKH720985 QUD720981:QUD720985 RDZ720981:RDZ720985 RNV720981:RNV720985 RXR720981:RXR720985 SHN720981:SHN720985 SRJ720981:SRJ720985 TBF720981:TBF720985 TLB720981:TLB720985 TUX720981:TUX720985 UET720981:UET720985 UOP720981:UOP720985 UYL720981:UYL720985 VIH720981:VIH720985 VSD720981:VSD720985 WBZ720981:WBZ720985 WLV720981:WLV720985 WVR720981:WVR720985 J786517:J786521 JF786517:JF786521 TB786517:TB786521 ACX786517:ACX786521 AMT786517:AMT786521 AWP786517:AWP786521 BGL786517:BGL786521 BQH786517:BQH786521 CAD786517:CAD786521 CJZ786517:CJZ786521 CTV786517:CTV786521 DDR786517:DDR786521 DNN786517:DNN786521 DXJ786517:DXJ786521 EHF786517:EHF786521 ERB786517:ERB786521 FAX786517:FAX786521 FKT786517:FKT786521 FUP786517:FUP786521 GEL786517:GEL786521 GOH786517:GOH786521 GYD786517:GYD786521 HHZ786517:HHZ786521 HRV786517:HRV786521 IBR786517:IBR786521 ILN786517:ILN786521 IVJ786517:IVJ786521 JFF786517:JFF786521 JPB786517:JPB786521 JYX786517:JYX786521 KIT786517:KIT786521 KSP786517:KSP786521 LCL786517:LCL786521 LMH786517:LMH786521 LWD786517:LWD786521 MFZ786517:MFZ786521 MPV786517:MPV786521 MZR786517:MZR786521 NJN786517:NJN786521 NTJ786517:NTJ786521 ODF786517:ODF786521 ONB786517:ONB786521 OWX786517:OWX786521 PGT786517:PGT786521 PQP786517:PQP786521 QAL786517:QAL786521 QKH786517:QKH786521 QUD786517:QUD786521 RDZ786517:RDZ786521 RNV786517:RNV786521 RXR786517:RXR786521 SHN786517:SHN786521 SRJ786517:SRJ786521 TBF786517:TBF786521 TLB786517:TLB786521 TUX786517:TUX786521 UET786517:UET786521 UOP786517:UOP786521 UYL786517:UYL786521 VIH786517:VIH786521 VSD786517:VSD786521 WBZ786517:WBZ786521 WLV786517:WLV786521 WVR786517:WVR786521 J852053:J852057 JF852053:JF852057 TB852053:TB852057 ACX852053:ACX852057 AMT852053:AMT852057 AWP852053:AWP852057 BGL852053:BGL852057 BQH852053:BQH852057 CAD852053:CAD852057 CJZ852053:CJZ852057 CTV852053:CTV852057 DDR852053:DDR852057 DNN852053:DNN852057 DXJ852053:DXJ852057 EHF852053:EHF852057 ERB852053:ERB852057 FAX852053:FAX852057 FKT852053:FKT852057 FUP852053:FUP852057 GEL852053:GEL852057 GOH852053:GOH852057 GYD852053:GYD852057 HHZ852053:HHZ852057 HRV852053:HRV852057 IBR852053:IBR852057 ILN852053:ILN852057 IVJ852053:IVJ852057 JFF852053:JFF852057 JPB852053:JPB852057 JYX852053:JYX852057 KIT852053:KIT852057 KSP852053:KSP852057 LCL852053:LCL852057 LMH852053:LMH852057 LWD852053:LWD852057 MFZ852053:MFZ852057 MPV852053:MPV852057 MZR852053:MZR852057 NJN852053:NJN852057 NTJ852053:NTJ852057 ODF852053:ODF852057 ONB852053:ONB852057 OWX852053:OWX852057 PGT852053:PGT852057 PQP852053:PQP852057 QAL852053:QAL852057 QKH852053:QKH852057 QUD852053:QUD852057 RDZ852053:RDZ852057 RNV852053:RNV852057 RXR852053:RXR852057 SHN852053:SHN852057 SRJ852053:SRJ852057 TBF852053:TBF852057 TLB852053:TLB852057 TUX852053:TUX852057 UET852053:UET852057 UOP852053:UOP852057 UYL852053:UYL852057 VIH852053:VIH852057 VSD852053:VSD852057 WBZ852053:WBZ852057 WLV852053:WLV852057 WVR852053:WVR852057 J917589:J917593 JF917589:JF917593 TB917589:TB917593 ACX917589:ACX917593 AMT917589:AMT917593 AWP917589:AWP917593 BGL917589:BGL917593 BQH917589:BQH917593 CAD917589:CAD917593 CJZ917589:CJZ917593 CTV917589:CTV917593 DDR917589:DDR917593 DNN917589:DNN917593 DXJ917589:DXJ917593 EHF917589:EHF917593 ERB917589:ERB917593 FAX917589:FAX917593 FKT917589:FKT917593 FUP917589:FUP917593 GEL917589:GEL917593 GOH917589:GOH917593 GYD917589:GYD917593 HHZ917589:HHZ917593 HRV917589:HRV917593 IBR917589:IBR917593 ILN917589:ILN917593 IVJ917589:IVJ917593 JFF917589:JFF917593 JPB917589:JPB917593 JYX917589:JYX917593 KIT917589:KIT917593 KSP917589:KSP917593 LCL917589:LCL917593 LMH917589:LMH917593 LWD917589:LWD917593 MFZ917589:MFZ917593 MPV917589:MPV917593 MZR917589:MZR917593 NJN917589:NJN917593 NTJ917589:NTJ917593 ODF917589:ODF917593 ONB917589:ONB917593 OWX917589:OWX917593 PGT917589:PGT917593 PQP917589:PQP917593 QAL917589:QAL917593 QKH917589:QKH917593 QUD917589:QUD917593 RDZ917589:RDZ917593 RNV917589:RNV917593 RXR917589:RXR917593 SHN917589:SHN917593 SRJ917589:SRJ917593 TBF917589:TBF917593 TLB917589:TLB917593 TUX917589:TUX917593 UET917589:UET917593 UOP917589:UOP917593 UYL917589:UYL917593 VIH917589:VIH917593 VSD917589:VSD917593 WBZ917589:WBZ917593 WLV917589:WLV917593 WVR917589:WVR917593 J983125:J983129 JF983125:JF983129 TB983125:TB983129 ACX983125:ACX983129 AMT983125:AMT983129 AWP983125:AWP983129 BGL983125:BGL983129 BQH983125:BQH983129 CAD983125:CAD983129 CJZ983125:CJZ983129 CTV983125:CTV983129 DDR983125:DDR983129 DNN983125:DNN983129 DXJ983125:DXJ983129 EHF983125:EHF983129 ERB983125:ERB983129 FAX983125:FAX983129 FKT983125:FKT983129 FUP983125:FUP983129 GEL983125:GEL983129 GOH983125:GOH983129 GYD983125:GYD983129 HHZ983125:HHZ983129 HRV983125:HRV983129 IBR983125:IBR983129 ILN983125:ILN983129 IVJ983125:IVJ983129 JFF983125:JFF983129 JPB983125:JPB983129 JYX983125:JYX983129 KIT983125:KIT983129 KSP983125:KSP983129 LCL983125:LCL983129 LMH983125:LMH983129 LWD983125:LWD983129 MFZ983125:MFZ983129 MPV983125:MPV983129 MZR983125:MZR983129 NJN983125:NJN983129 NTJ983125:NTJ983129 ODF983125:ODF983129 ONB983125:ONB983129 OWX983125:OWX983129 PGT983125:PGT983129 PQP983125:PQP983129 QAL983125:QAL983129 QKH983125:QKH983129 QUD983125:QUD983129 RDZ983125:RDZ983129 RNV983125:RNV983129 RXR983125:RXR983129 SHN983125:SHN983129 SRJ983125:SRJ983129 TBF983125:TBF983129 TLB983125:TLB983129 TUX983125:TUX983129 UET983125:UET983129 UOP983125:UOP983129 UYL983125:UYL983129 VIH983125:VIH983129 VSD983125:VSD983129 WBZ983125:WBZ983129 WLV983125:WLV983129 WVR983125:WVR983129 J80:J82 JF80:JF82 TB80:TB82 ACX80:ACX82 AMT80:AMT82 AWP80:AWP82 BGL80:BGL82 BQH80:BQH82 CAD80:CAD82 CJZ80:CJZ82 CTV80:CTV82 DDR80:DDR82 DNN80:DNN82 DXJ80:DXJ82 EHF80:EHF82 ERB80:ERB82 FAX80:FAX82 FKT80:FKT82 FUP80:FUP82 GEL80:GEL82 GOH80:GOH82 GYD80:GYD82 HHZ80:HHZ82 HRV80:HRV82 IBR80:IBR82 ILN80:ILN82 IVJ80:IVJ82 JFF80:JFF82 JPB80:JPB82 JYX80:JYX82 KIT80:KIT82 KSP80:KSP82 LCL80:LCL82 LMH80:LMH82 LWD80:LWD82 MFZ80:MFZ82 MPV80:MPV82 MZR80:MZR82 NJN80:NJN82 NTJ80:NTJ82 ODF80:ODF82 ONB80:ONB82 OWX80:OWX82 PGT80:PGT82 PQP80:PQP82 QAL80:QAL82 QKH80:QKH82 QUD80:QUD82 RDZ80:RDZ82 RNV80:RNV82 RXR80:RXR82 SHN80:SHN82 SRJ80:SRJ82 TBF80:TBF82 TLB80:TLB82 TUX80:TUX82 UET80:UET82 UOP80:UOP82 UYL80:UYL82 VIH80:VIH82 VSD80:VSD82 WBZ80:WBZ82 WLV80:WLV82 WVR80:WVR82 J65618:J65619 JF65618:JF65619 TB65618:TB65619 ACX65618:ACX65619 AMT65618:AMT65619 AWP65618:AWP65619 BGL65618:BGL65619 BQH65618:BQH65619 CAD65618:CAD65619 CJZ65618:CJZ65619 CTV65618:CTV65619 DDR65618:DDR65619 DNN65618:DNN65619 DXJ65618:DXJ65619 EHF65618:EHF65619 ERB65618:ERB65619 FAX65618:FAX65619 FKT65618:FKT65619 FUP65618:FUP65619 GEL65618:GEL65619 GOH65618:GOH65619 GYD65618:GYD65619 HHZ65618:HHZ65619 HRV65618:HRV65619 IBR65618:IBR65619 ILN65618:ILN65619 IVJ65618:IVJ65619 JFF65618:JFF65619 JPB65618:JPB65619 JYX65618:JYX65619 KIT65618:KIT65619 KSP65618:KSP65619 LCL65618:LCL65619 LMH65618:LMH65619 LWD65618:LWD65619 MFZ65618:MFZ65619 MPV65618:MPV65619 MZR65618:MZR65619 NJN65618:NJN65619 NTJ65618:NTJ65619 ODF65618:ODF65619 ONB65618:ONB65619 OWX65618:OWX65619 PGT65618:PGT65619 PQP65618:PQP65619 QAL65618:QAL65619 QKH65618:QKH65619 QUD65618:QUD65619 RDZ65618:RDZ65619 RNV65618:RNV65619 RXR65618:RXR65619 SHN65618:SHN65619 SRJ65618:SRJ65619 TBF65618:TBF65619 TLB65618:TLB65619 TUX65618:TUX65619 UET65618:UET65619 UOP65618:UOP65619 UYL65618:UYL65619 VIH65618:VIH65619 VSD65618:VSD65619 WBZ65618:WBZ65619 WLV65618:WLV65619 WVR65618:WVR65619 J131154:J131155 JF131154:JF131155 TB131154:TB131155 ACX131154:ACX131155 AMT131154:AMT131155 AWP131154:AWP131155 BGL131154:BGL131155 BQH131154:BQH131155 CAD131154:CAD131155 CJZ131154:CJZ131155 CTV131154:CTV131155 DDR131154:DDR131155 DNN131154:DNN131155 DXJ131154:DXJ131155 EHF131154:EHF131155 ERB131154:ERB131155 FAX131154:FAX131155 FKT131154:FKT131155 FUP131154:FUP131155 GEL131154:GEL131155 GOH131154:GOH131155 GYD131154:GYD131155 HHZ131154:HHZ131155 HRV131154:HRV131155 IBR131154:IBR131155 ILN131154:ILN131155 IVJ131154:IVJ131155 JFF131154:JFF131155 JPB131154:JPB131155 JYX131154:JYX131155 KIT131154:KIT131155 KSP131154:KSP131155 LCL131154:LCL131155 LMH131154:LMH131155 LWD131154:LWD131155 MFZ131154:MFZ131155 MPV131154:MPV131155 MZR131154:MZR131155 NJN131154:NJN131155 NTJ131154:NTJ131155 ODF131154:ODF131155 ONB131154:ONB131155 OWX131154:OWX131155 PGT131154:PGT131155 PQP131154:PQP131155 QAL131154:QAL131155 QKH131154:QKH131155 QUD131154:QUD131155 RDZ131154:RDZ131155 RNV131154:RNV131155 RXR131154:RXR131155 SHN131154:SHN131155 SRJ131154:SRJ131155 TBF131154:TBF131155 TLB131154:TLB131155 TUX131154:TUX131155 UET131154:UET131155 UOP131154:UOP131155 UYL131154:UYL131155 VIH131154:VIH131155 VSD131154:VSD131155 WBZ131154:WBZ131155 WLV131154:WLV131155 WVR131154:WVR131155 J196690:J196691 JF196690:JF196691 TB196690:TB196691 ACX196690:ACX196691 AMT196690:AMT196691 AWP196690:AWP196691 BGL196690:BGL196691 BQH196690:BQH196691 CAD196690:CAD196691 CJZ196690:CJZ196691 CTV196690:CTV196691 DDR196690:DDR196691 DNN196690:DNN196691 DXJ196690:DXJ196691 EHF196690:EHF196691 ERB196690:ERB196691 FAX196690:FAX196691 FKT196690:FKT196691 FUP196690:FUP196691 GEL196690:GEL196691 GOH196690:GOH196691 GYD196690:GYD196691 HHZ196690:HHZ196691 HRV196690:HRV196691 IBR196690:IBR196691 ILN196690:ILN196691 IVJ196690:IVJ196691 JFF196690:JFF196691 JPB196690:JPB196691 JYX196690:JYX196691 KIT196690:KIT196691 KSP196690:KSP196691 LCL196690:LCL196691 LMH196690:LMH196691 LWD196690:LWD196691 MFZ196690:MFZ196691 MPV196690:MPV196691 MZR196690:MZR196691 NJN196690:NJN196691 NTJ196690:NTJ196691 ODF196690:ODF196691 ONB196690:ONB196691 OWX196690:OWX196691 PGT196690:PGT196691 PQP196690:PQP196691 QAL196690:QAL196691 QKH196690:QKH196691 QUD196690:QUD196691 RDZ196690:RDZ196691 RNV196690:RNV196691 RXR196690:RXR196691 SHN196690:SHN196691 SRJ196690:SRJ196691 TBF196690:TBF196691 TLB196690:TLB196691 TUX196690:TUX196691 UET196690:UET196691 UOP196690:UOP196691 UYL196690:UYL196691 VIH196690:VIH196691 VSD196690:VSD196691 WBZ196690:WBZ196691 WLV196690:WLV196691 WVR196690:WVR196691 J262226:J262227 JF262226:JF262227 TB262226:TB262227 ACX262226:ACX262227 AMT262226:AMT262227 AWP262226:AWP262227 BGL262226:BGL262227 BQH262226:BQH262227 CAD262226:CAD262227 CJZ262226:CJZ262227 CTV262226:CTV262227 DDR262226:DDR262227 DNN262226:DNN262227 DXJ262226:DXJ262227 EHF262226:EHF262227 ERB262226:ERB262227 FAX262226:FAX262227 FKT262226:FKT262227 FUP262226:FUP262227 GEL262226:GEL262227 GOH262226:GOH262227 GYD262226:GYD262227 HHZ262226:HHZ262227 HRV262226:HRV262227 IBR262226:IBR262227 ILN262226:ILN262227 IVJ262226:IVJ262227 JFF262226:JFF262227 JPB262226:JPB262227 JYX262226:JYX262227 KIT262226:KIT262227 KSP262226:KSP262227 LCL262226:LCL262227 LMH262226:LMH262227 LWD262226:LWD262227 MFZ262226:MFZ262227 MPV262226:MPV262227 MZR262226:MZR262227 NJN262226:NJN262227 NTJ262226:NTJ262227 ODF262226:ODF262227 ONB262226:ONB262227 OWX262226:OWX262227 PGT262226:PGT262227 PQP262226:PQP262227 QAL262226:QAL262227 QKH262226:QKH262227 QUD262226:QUD262227 RDZ262226:RDZ262227 RNV262226:RNV262227 RXR262226:RXR262227 SHN262226:SHN262227 SRJ262226:SRJ262227 TBF262226:TBF262227 TLB262226:TLB262227 TUX262226:TUX262227 UET262226:UET262227 UOP262226:UOP262227 UYL262226:UYL262227 VIH262226:VIH262227 VSD262226:VSD262227 WBZ262226:WBZ262227 WLV262226:WLV262227 WVR262226:WVR262227 J327762:J327763 JF327762:JF327763 TB327762:TB327763 ACX327762:ACX327763 AMT327762:AMT327763 AWP327762:AWP327763 BGL327762:BGL327763 BQH327762:BQH327763 CAD327762:CAD327763 CJZ327762:CJZ327763 CTV327762:CTV327763 DDR327762:DDR327763 DNN327762:DNN327763 DXJ327762:DXJ327763 EHF327762:EHF327763 ERB327762:ERB327763 FAX327762:FAX327763 FKT327762:FKT327763 FUP327762:FUP327763 GEL327762:GEL327763 GOH327762:GOH327763 GYD327762:GYD327763 HHZ327762:HHZ327763 HRV327762:HRV327763 IBR327762:IBR327763 ILN327762:ILN327763 IVJ327762:IVJ327763 JFF327762:JFF327763 JPB327762:JPB327763 JYX327762:JYX327763 KIT327762:KIT327763 KSP327762:KSP327763 LCL327762:LCL327763 LMH327762:LMH327763 LWD327762:LWD327763 MFZ327762:MFZ327763 MPV327762:MPV327763 MZR327762:MZR327763 NJN327762:NJN327763 NTJ327762:NTJ327763 ODF327762:ODF327763 ONB327762:ONB327763 OWX327762:OWX327763 PGT327762:PGT327763 PQP327762:PQP327763 QAL327762:QAL327763 QKH327762:QKH327763 QUD327762:QUD327763 RDZ327762:RDZ327763 RNV327762:RNV327763 RXR327762:RXR327763 SHN327762:SHN327763 SRJ327762:SRJ327763 TBF327762:TBF327763 TLB327762:TLB327763 TUX327762:TUX327763 UET327762:UET327763 UOP327762:UOP327763 UYL327762:UYL327763 VIH327762:VIH327763 VSD327762:VSD327763 WBZ327762:WBZ327763 WLV327762:WLV327763 WVR327762:WVR327763 J393298:J393299 JF393298:JF393299 TB393298:TB393299 ACX393298:ACX393299 AMT393298:AMT393299 AWP393298:AWP393299 BGL393298:BGL393299 BQH393298:BQH393299 CAD393298:CAD393299 CJZ393298:CJZ393299 CTV393298:CTV393299 DDR393298:DDR393299 DNN393298:DNN393299 DXJ393298:DXJ393299 EHF393298:EHF393299 ERB393298:ERB393299 FAX393298:FAX393299 FKT393298:FKT393299 FUP393298:FUP393299 GEL393298:GEL393299 GOH393298:GOH393299 GYD393298:GYD393299 HHZ393298:HHZ393299 HRV393298:HRV393299 IBR393298:IBR393299 ILN393298:ILN393299 IVJ393298:IVJ393299 JFF393298:JFF393299 JPB393298:JPB393299 JYX393298:JYX393299 KIT393298:KIT393299 KSP393298:KSP393299 LCL393298:LCL393299 LMH393298:LMH393299 LWD393298:LWD393299 MFZ393298:MFZ393299 MPV393298:MPV393299 MZR393298:MZR393299 NJN393298:NJN393299 NTJ393298:NTJ393299 ODF393298:ODF393299 ONB393298:ONB393299 OWX393298:OWX393299 PGT393298:PGT393299 PQP393298:PQP393299 QAL393298:QAL393299 QKH393298:QKH393299 QUD393298:QUD393299 RDZ393298:RDZ393299 RNV393298:RNV393299 RXR393298:RXR393299 SHN393298:SHN393299 SRJ393298:SRJ393299 TBF393298:TBF393299 TLB393298:TLB393299 TUX393298:TUX393299 UET393298:UET393299 UOP393298:UOP393299 UYL393298:UYL393299 VIH393298:VIH393299 VSD393298:VSD393299 WBZ393298:WBZ393299 WLV393298:WLV393299 WVR393298:WVR393299 J458834:J458835 JF458834:JF458835 TB458834:TB458835 ACX458834:ACX458835 AMT458834:AMT458835 AWP458834:AWP458835 BGL458834:BGL458835 BQH458834:BQH458835 CAD458834:CAD458835 CJZ458834:CJZ458835 CTV458834:CTV458835 DDR458834:DDR458835 DNN458834:DNN458835 DXJ458834:DXJ458835 EHF458834:EHF458835 ERB458834:ERB458835 FAX458834:FAX458835 FKT458834:FKT458835 FUP458834:FUP458835 GEL458834:GEL458835 GOH458834:GOH458835 GYD458834:GYD458835 HHZ458834:HHZ458835 HRV458834:HRV458835 IBR458834:IBR458835 ILN458834:ILN458835 IVJ458834:IVJ458835 JFF458834:JFF458835 JPB458834:JPB458835 JYX458834:JYX458835 KIT458834:KIT458835 KSP458834:KSP458835 LCL458834:LCL458835 LMH458834:LMH458835 LWD458834:LWD458835 MFZ458834:MFZ458835 MPV458834:MPV458835 MZR458834:MZR458835 NJN458834:NJN458835 NTJ458834:NTJ458835 ODF458834:ODF458835 ONB458834:ONB458835 OWX458834:OWX458835 PGT458834:PGT458835 PQP458834:PQP458835 QAL458834:QAL458835 QKH458834:QKH458835 QUD458834:QUD458835 RDZ458834:RDZ458835 RNV458834:RNV458835 RXR458834:RXR458835 SHN458834:SHN458835 SRJ458834:SRJ458835 TBF458834:TBF458835 TLB458834:TLB458835 TUX458834:TUX458835 UET458834:UET458835 UOP458834:UOP458835 UYL458834:UYL458835 VIH458834:VIH458835 VSD458834:VSD458835 WBZ458834:WBZ458835 WLV458834:WLV458835 WVR458834:WVR458835 J524370:J524371 JF524370:JF524371 TB524370:TB524371 ACX524370:ACX524371 AMT524370:AMT524371 AWP524370:AWP524371 BGL524370:BGL524371 BQH524370:BQH524371 CAD524370:CAD524371 CJZ524370:CJZ524371 CTV524370:CTV524371 DDR524370:DDR524371 DNN524370:DNN524371 DXJ524370:DXJ524371 EHF524370:EHF524371 ERB524370:ERB524371 FAX524370:FAX524371 FKT524370:FKT524371 FUP524370:FUP524371 GEL524370:GEL524371 GOH524370:GOH524371 GYD524370:GYD524371 HHZ524370:HHZ524371 HRV524370:HRV524371 IBR524370:IBR524371 ILN524370:ILN524371 IVJ524370:IVJ524371 JFF524370:JFF524371 JPB524370:JPB524371 JYX524370:JYX524371 KIT524370:KIT524371 KSP524370:KSP524371 LCL524370:LCL524371 LMH524370:LMH524371 LWD524370:LWD524371 MFZ524370:MFZ524371 MPV524370:MPV524371 MZR524370:MZR524371 NJN524370:NJN524371 NTJ524370:NTJ524371 ODF524370:ODF524371 ONB524370:ONB524371 OWX524370:OWX524371 PGT524370:PGT524371 PQP524370:PQP524371 QAL524370:QAL524371 QKH524370:QKH524371 QUD524370:QUD524371 RDZ524370:RDZ524371 RNV524370:RNV524371 RXR524370:RXR524371 SHN524370:SHN524371 SRJ524370:SRJ524371 TBF524370:TBF524371 TLB524370:TLB524371 TUX524370:TUX524371 UET524370:UET524371 UOP524370:UOP524371 UYL524370:UYL524371 VIH524370:VIH524371 VSD524370:VSD524371 WBZ524370:WBZ524371 WLV524370:WLV524371 WVR524370:WVR524371 J589906:J589907 JF589906:JF589907 TB589906:TB589907 ACX589906:ACX589907 AMT589906:AMT589907 AWP589906:AWP589907 BGL589906:BGL589907 BQH589906:BQH589907 CAD589906:CAD589907 CJZ589906:CJZ589907 CTV589906:CTV589907 DDR589906:DDR589907 DNN589906:DNN589907 DXJ589906:DXJ589907 EHF589906:EHF589907 ERB589906:ERB589907 FAX589906:FAX589907 FKT589906:FKT589907 FUP589906:FUP589907 GEL589906:GEL589907 GOH589906:GOH589907 GYD589906:GYD589907 HHZ589906:HHZ589907 HRV589906:HRV589907 IBR589906:IBR589907 ILN589906:ILN589907 IVJ589906:IVJ589907 JFF589906:JFF589907 JPB589906:JPB589907 JYX589906:JYX589907 KIT589906:KIT589907 KSP589906:KSP589907 LCL589906:LCL589907 LMH589906:LMH589907 LWD589906:LWD589907 MFZ589906:MFZ589907 MPV589906:MPV589907 MZR589906:MZR589907 NJN589906:NJN589907 NTJ589906:NTJ589907 ODF589906:ODF589907 ONB589906:ONB589907 OWX589906:OWX589907 PGT589906:PGT589907 PQP589906:PQP589907 QAL589906:QAL589907 QKH589906:QKH589907 QUD589906:QUD589907 RDZ589906:RDZ589907 RNV589906:RNV589907 RXR589906:RXR589907 SHN589906:SHN589907 SRJ589906:SRJ589907 TBF589906:TBF589907 TLB589906:TLB589907 TUX589906:TUX589907 UET589906:UET589907 UOP589906:UOP589907 UYL589906:UYL589907 VIH589906:VIH589907 VSD589906:VSD589907 WBZ589906:WBZ589907 WLV589906:WLV589907 WVR589906:WVR589907 J655442:J655443 JF655442:JF655443 TB655442:TB655443 ACX655442:ACX655443 AMT655442:AMT655443 AWP655442:AWP655443 BGL655442:BGL655443 BQH655442:BQH655443 CAD655442:CAD655443 CJZ655442:CJZ655443 CTV655442:CTV655443 DDR655442:DDR655443 DNN655442:DNN655443 DXJ655442:DXJ655443 EHF655442:EHF655443 ERB655442:ERB655443 FAX655442:FAX655443 FKT655442:FKT655443 FUP655442:FUP655443 GEL655442:GEL655443 GOH655442:GOH655443 GYD655442:GYD655443 HHZ655442:HHZ655443 HRV655442:HRV655443 IBR655442:IBR655443 ILN655442:ILN655443 IVJ655442:IVJ655443 JFF655442:JFF655443 JPB655442:JPB655443 JYX655442:JYX655443 KIT655442:KIT655443 KSP655442:KSP655443 LCL655442:LCL655443 LMH655442:LMH655443 LWD655442:LWD655443 MFZ655442:MFZ655443 MPV655442:MPV655443 MZR655442:MZR655443 NJN655442:NJN655443 NTJ655442:NTJ655443 ODF655442:ODF655443 ONB655442:ONB655443 OWX655442:OWX655443 PGT655442:PGT655443 PQP655442:PQP655443 QAL655442:QAL655443 QKH655442:QKH655443 QUD655442:QUD655443 RDZ655442:RDZ655443 RNV655442:RNV655443 RXR655442:RXR655443 SHN655442:SHN655443 SRJ655442:SRJ655443 TBF655442:TBF655443 TLB655442:TLB655443 TUX655442:TUX655443 UET655442:UET655443 UOP655442:UOP655443 UYL655442:UYL655443 VIH655442:VIH655443 VSD655442:VSD655443 WBZ655442:WBZ655443 WLV655442:WLV655443 WVR655442:WVR655443 J720978:J720979 JF720978:JF720979 TB720978:TB720979 ACX720978:ACX720979 AMT720978:AMT720979 AWP720978:AWP720979 BGL720978:BGL720979 BQH720978:BQH720979 CAD720978:CAD720979 CJZ720978:CJZ720979 CTV720978:CTV720979 DDR720978:DDR720979 DNN720978:DNN720979 DXJ720978:DXJ720979 EHF720978:EHF720979 ERB720978:ERB720979 FAX720978:FAX720979 FKT720978:FKT720979 FUP720978:FUP720979 GEL720978:GEL720979 GOH720978:GOH720979 GYD720978:GYD720979 HHZ720978:HHZ720979 HRV720978:HRV720979 IBR720978:IBR720979 ILN720978:ILN720979 IVJ720978:IVJ720979 JFF720978:JFF720979 JPB720978:JPB720979 JYX720978:JYX720979 KIT720978:KIT720979 KSP720978:KSP720979 LCL720978:LCL720979 LMH720978:LMH720979 LWD720978:LWD720979 MFZ720978:MFZ720979 MPV720978:MPV720979 MZR720978:MZR720979 NJN720978:NJN720979 NTJ720978:NTJ720979 ODF720978:ODF720979 ONB720978:ONB720979 OWX720978:OWX720979 PGT720978:PGT720979 PQP720978:PQP720979 QAL720978:QAL720979 QKH720978:QKH720979 QUD720978:QUD720979 RDZ720978:RDZ720979 RNV720978:RNV720979 RXR720978:RXR720979 SHN720978:SHN720979 SRJ720978:SRJ720979 TBF720978:TBF720979 TLB720978:TLB720979 TUX720978:TUX720979 UET720978:UET720979 UOP720978:UOP720979 UYL720978:UYL720979 VIH720978:VIH720979 VSD720978:VSD720979 WBZ720978:WBZ720979 WLV720978:WLV720979 WVR720978:WVR720979 J786514:J786515 JF786514:JF786515 TB786514:TB786515 ACX786514:ACX786515 AMT786514:AMT786515 AWP786514:AWP786515 BGL786514:BGL786515 BQH786514:BQH786515 CAD786514:CAD786515 CJZ786514:CJZ786515 CTV786514:CTV786515 DDR786514:DDR786515 DNN786514:DNN786515 DXJ786514:DXJ786515 EHF786514:EHF786515 ERB786514:ERB786515 FAX786514:FAX786515 FKT786514:FKT786515 FUP786514:FUP786515 GEL786514:GEL786515 GOH786514:GOH786515 GYD786514:GYD786515 HHZ786514:HHZ786515 HRV786514:HRV786515 IBR786514:IBR786515 ILN786514:ILN786515 IVJ786514:IVJ786515 JFF786514:JFF786515 JPB786514:JPB786515 JYX786514:JYX786515 KIT786514:KIT786515 KSP786514:KSP786515 LCL786514:LCL786515 LMH786514:LMH786515 LWD786514:LWD786515 MFZ786514:MFZ786515 MPV786514:MPV786515 MZR786514:MZR786515 NJN786514:NJN786515 NTJ786514:NTJ786515 ODF786514:ODF786515 ONB786514:ONB786515 OWX786514:OWX786515 PGT786514:PGT786515 PQP786514:PQP786515 QAL786514:QAL786515 QKH786514:QKH786515 QUD786514:QUD786515 RDZ786514:RDZ786515 RNV786514:RNV786515 RXR786514:RXR786515 SHN786514:SHN786515 SRJ786514:SRJ786515 TBF786514:TBF786515 TLB786514:TLB786515 TUX786514:TUX786515 UET786514:UET786515 UOP786514:UOP786515 UYL786514:UYL786515 VIH786514:VIH786515 VSD786514:VSD786515 WBZ786514:WBZ786515 WLV786514:WLV786515 WVR786514:WVR786515 J852050:J852051 JF852050:JF852051 TB852050:TB852051 ACX852050:ACX852051 AMT852050:AMT852051 AWP852050:AWP852051 BGL852050:BGL852051 BQH852050:BQH852051 CAD852050:CAD852051 CJZ852050:CJZ852051 CTV852050:CTV852051 DDR852050:DDR852051 DNN852050:DNN852051 DXJ852050:DXJ852051 EHF852050:EHF852051 ERB852050:ERB852051 FAX852050:FAX852051 FKT852050:FKT852051 FUP852050:FUP852051 GEL852050:GEL852051 GOH852050:GOH852051 GYD852050:GYD852051 HHZ852050:HHZ852051 HRV852050:HRV852051 IBR852050:IBR852051 ILN852050:ILN852051 IVJ852050:IVJ852051 JFF852050:JFF852051 JPB852050:JPB852051 JYX852050:JYX852051 KIT852050:KIT852051 KSP852050:KSP852051 LCL852050:LCL852051 LMH852050:LMH852051 LWD852050:LWD852051 MFZ852050:MFZ852051 MPV852050:MPV852051 MZR852050:MZR852051 NJN852050:NJN852051 NTJ852050:NTJ852051 ODF852050:ODF852051 ONB852050:ONB852051 OWX852050:OWX852051 PGT852050:PGT852051 PQP852050:PQP852051 QAL852050:QAL852051 QKH852050:QKH852051 QUD852050:QUD852051 RDZ852050:RDZ852051 RNV852050:RNV852051 RXR852050:RXR852051 SHN852050:SHN852051 SRJ852050:SRJ852051 TBF852050:TBF852051 TLB852050:TLB852051 TUX852050:TUX852051 UET852050:UET852051 UOP852050:UOP852051 UYL852050:UYL852051 VIH852050:VIH852051 VSD852050:VSD852051 WBZ852050:WBZ852051 WLV852050:WLV852051 WVR852050:WVR852051 J917586:J917587 JF917586:JF917587 TB917586:TB917587 ACX917586:ACX917587 AMT917586:AMT917587 AWP917586:AWP917587 BGL917586:BGL917587 BQH917586:BQH917587 CAD917586:CAD917587 CJZ917586:CJZ917587 CTV917586:CTV917587 DDR917586:DDR917587 DNN917586:DNN917587 DXJ917586:DXJ917587 EHF917586:EHF917587 ERB917586:ERB917587 FAX917586:FAX917587 FKT917586:FKT917587 FUP917586:FUP917587 GEL917586:GEL917587 GOH917586:GOH917587 GYD917586:GYD917587 HHZ917586:HHZ917587 HRV917586:HRV917587 IBR917586:IBR917587 ILN917586:ILN917587 IVJ917586:IVJ917587 JFF917586:JFF917587 JPB917586:JPB917587 JYX917586:JYX917587 KIT917586:KIT917587 KSP917586:KSP917587 LCL917586:LCL917587 LMH917586:LMH917587 LWD917586:LWD917587 MFZ917586:MFZ917587 MPV917586:MPV917587 MZR917586:MZR917587 NJN917586:NJN917587 NTJ917586:NTJ917587 ODF917586:ODF917587 ONB917586:ONB917587 OWX917586:OWX917587 PGT917586:PGT917587 PQP917586:PQP917587 QAL917586:QAL917587 QKH917586:QKH917587 QUD917586:QUD917587 RDZ917586:RDZ917587 RNV917586:RNV917587 RXR917586:RXR917587 SHN917586:SHN917587 SRJ917586:SRJ917587 TBF917586:TBF917587 TLB917586:TLB917587 TUX917586:TUX917587 UET917586:UET917587 UOP917586:UOP917587 UYL917586:UYL917587 VIH917586:VIH917587 VSD917586:VSD917587 WBZ917586:WBZ917587 WLV917586:WLV917587 WVR917586:WVR917587 J983122:J983123 JF983122:JF983123 TB983122:TB983123 ACX983122:ACX983123 AMT983122:AMT983123 AWP983122:AWP983123 BGL983122:BGL983123 BQH983122:BQH983123 CAD983122:CAD983123 CJZ983122:CJZ983123 CTV983122:CTV983123 DDR983122:DDR983123 DNN983122:DNN983123 DXJ983122:DXJ983123 EHF983122:EHF983123 ERB983122:ERB983123 FAX983122:FAX983123 FKT983122:FKT983123 FUP983122:FUP983123 GEL983122:GEL983123 GOH983122:GOH983123 GYD983122:GYD983123 HHZ983122:HHZ983123 HRV983122:HRV983123 IBR983122:IBR983123 ILN983122:ILN983123 IVJ983122:IVJ983123 JFF983122:JFF983123 JPB983122:JPB983123 JYX983122:JYX983123 KIT983122:KIT983123 KSP983122:KSP983123 LCL983122:LCL983123 LMH983122:LMH983123 LWD983122:LWD983123 MFZ983122:MFZ983123 MPV983122:MPV983123 MZR983122:MZR983123 NJN983122:NJN983123 NTJ983122:NTJ983123 ODF983122:ODF983123 ONB983122:ONB983123 OWX983122:OWX983123 PGT983122:PGT983123 PQP983122:PQP983123 QAL983122:QAL983123 QKH983122:QKH983123 QUD983122:QUD983123 RDZ983122:RDZ983123 RNV983122:RNV983123 RXR983122:RXR983123 SHN983122:SHN983123 SRJ983122:SRJ983123 TBF983122:TBF983123 TLB983122:TLB983123 TUX983122:TUX983123 UET983122:UET983123 UOP983122:UOP983123 UYL983122:UYL983123 VIH983122:VIH983123 VSD983122:VSD983123 WBZ983122:WBZ983123 WLV983122:WLV983123 WVR983122:WVR983123 F80:G82 JB80:JC82 SX80:SY82 ACT80:ACU82 AMP80:AMQ82 AWL80:AWM82 BGH80:BGI82 BQD80:BQE82 BZZ80:CAA82 CJV80:CJW82 CTR80:CTS82 DDN80:DDO82 DNJ80:DNK82 DXF80:DXG82 EHB80:EHC82 EQX80:EQY82 FAT80:FAU82 FKP80:FKQ82 FUL80:FUM82 GEH80:GEI82 GOD80:GOE82 GXZ80:GYA82 HHV80:HHW82 HRR80:HRS82 IBN80:IBO82 ILJ80:ILK82 IVF80:IVG82 JFB80:JFC82 JOX80:JOY82 JYT80:JYU82 KIP80:KIQ82 KSL80:KSM82 LCH80:LCI82 LMD80:LME82 LVZ80:LWA82 MFV80:MFW82 MPR80:MPS82 MZN80:MZO82 NJJ80:NJK82 NTF80:NTG82 ODB80:ODC82 OMX80:OMY82 OWT80:OWU82 PGP80:PGQ82 PQL80:PQM82 QAH80:QAI82 QKD80:QKE82 QTZ80:QUA82 RDV80:RDW82 RNR80:RNS82 RXN80:RXO82 SHJ80:SHK82 SRF80:SRG82 TBB80:TBC82 TKX80:TKY82 TUT80:TUU82 UEP80:UEQ82 UOL80:UOM82 UYH80:UYI82 VID80:VIE82 VRZ80:VSA82 WBV80:WBW82 WLR80:WLS82 WVN80:WVO82 F65618:G65619 JB65618:JC65619 SX65618:SY65619 ACT65618:ACU65619 AMP65618:AMQ65619 AWL65618:AWM65619 BGH65618:BGI65619 BQD65618:BQE65619 BZZ65618:CAA65619 CJV65618:CJW65619 CTR65618:CTS65619 DDN65618:DDO65619 DNJ65618:DNK65619 DXF65618:DXG65619 EHB65618:EHC65619 EQX65618:EQY65619 FAT65618:FAU65619 FKP65618:FKQ65619 FUL65618:FUM65619 GEH65618:GEI65619 GOD65618:GOE65619 GXZ65618:GYA65619 HHV65618:HHW65619 HRR65618:HRS65619 IBN65618:IBO65619 ILJ65618:ILK65619 IVF65618:IVG65619 JFB65618:JFC65619 JOX65618:JOY65619 JYT65618:JYU65619 KIP65618:KIQ65619 KSL65618:KSM65619 LCH65618:LCI65619 LMD65618:LME65619 LVZ65618:LWA65619 MFV65618:MFW65619 MPR65618:MPS65619 MZN65618:MZO65619 NJJ65618:NJK65619 NTF65618:NTG65619 ODB65618:ODC65619 OMX65618:OMY65619 OWT65618:OWU65619 PGP65618:PGQ65619 PQL65618:PQM65619 QAH65618:QAI65619 QKD65618:QKE65619 QTZ65618:QUA65619 RDV65618:RDW65619 RNR65618:RNS65619 RXN65618:RXO65619 SHJ65618:SHK65619 SRF65618:SRG65619 TBB65618:TBC65619 TKX65618:TKY65619 TUT65618:TUU65619 UEP65618:UEQ65619 UOL65618:UOM65619 UYH65618:UYI65619 VID65618:VIE65619 VRZ65618:VSA65619 WBV65618:WBW65619 WLR65618:WLS65619 WVN65618:WVO65619 F131154:G131155 JB131154:JC131155 SX131154:SY131155 ACT131154:ACU131155 AMP131154:AMQ131155 AWL131154:AWM131155 BGH131154:BGI131155 BQD131154:BQE131155 BZZ131154:CAA131155 CJV131154:CJW131155 CTR131154:CTS131155 DDN131154:DDO131155 DNJ131154:DNK131155 DXF131154:DXG131155 EHB131154:EHC131155 EQX131154:EQY131155 FAT131154:FAU131155 FKP131154:FKQ131155 FUL131154:FUM131155 GEH131154:GEI131155 GOD131154:GOE131155 GXZ131154:GYA131155 HHV131154:HHW131155 HRR131154:HRS131155 IBN131154:IBO131155 ILJ131154:ILK131155 IVF131154:IVG131155 JFB131154:JFC131155 JOX131154:JOY131155 JYT131154:JYU131155 KIP131154:KIQ131155 KSL131154:KSM131155 LCH131154:LCI131155 LMD131154:LME131155 LVZ131154:LWA131155 MFV131154:MFW131155 MPR131154:MPS131155 MZN131154:MZO131155 NJJ131154:NJK131155 NTF131154:NTG131155 ODB131154:ODC131155 OMX131154:OMY131155 OWT131154:OWU131155 PGP131154:PGQ131155 PQL131154:PQM131155 QAH131154:QAI131155 QKD131154:QKE131155 QTZ131154:QUA131155 RDV131154:RDW131155 RNR131154:RNS131155 RXN131154:RXO131155 SHJ131154:SHK131155 SRF131154:SRG131155 TBB131154:TBC131155 TKX131154:TKY131155 TUT131154:TUU131155 UEP131154:UEQ131155 UOL131154:UOM131155 UYH131154:UYI131155 VID131154:VIE131155 VRZ131154:VSA131155 WBV131154:WBW131155 WLR131154:WLS131155 WVN131154:WVO131155 F196690:G196691 JB196690:JC196691 SX196690:SY196691 ACT196690:ACU196691 AMP196690:AMQ196691 AWL196690:AWM196691 BGH196690:BGI196691 BQD196690:BQE196691 BZZ196690:CAA196691 CJV196690:CJW196691 CTR196690:CTS196691 DDN196690:DDO196691 DNJ196690:DNK196691 DXF196690:DXG196691 EHB196690:EHC196691 EQX196690:EQY196691 FAT196690:FAU196691 FKP196690:FKQ196691 FUL196690:FUM196691 GEH196690:GEI196691 GOD196690:GOE196691 GXZ196690:GYA196691 HHV196690:HHW196691 HRR196690:HRS196691 IBN196690:IBO196691 ILJ196690:ILK196691 IVF196690:IVG196691 JFB196690:JFC196691 JOX196690:JOY196691 JYT196690:JYU196691 KIP196690:KIQ196691 KSL196690:KSM196691 LCH196690:LCI196691 LMD196690:LME196691 LVZ196690:LWA196691 MFV196690:MFW196691 MPR196690:MPS196691 MZN196690:MZO196691 NJJ196690:NJK196691 NTF196690:NTG196691 ODB196690:ODC196691 OMX196690:OMY196691 OWT196690:OWU196691 PGP196690:PGQ196691 PQL196690:PQM196691 QAH196690:QAI196691 QKD196690:QKE196691 QTZ196690:QUA196691 RDV196690:RDW196691 RNR196690:RNS196691 RXN196690:RXO196691 SHJ196690:SHK196691 SRF196690:SRG196691 TBB196690:TBC196691 TKX196690:TKY196691 TUT196690:TUU196691 UEP196690:UEQ196691 UOL196690:UOM196691 UYH196690:UYI196691 VID196690:VIE196691 VRZ196690:VSA196691 WBV196690:WBW196691 WLR196690:WLS196691 WVN196690:WVO196691 F262226:G262227 JB262226:JC262227 SX262226:SY262227 ACT262226:ACU262227 AMP262226:AMQ262227 AWL262226:AWM262227 BGH262226:BGI262227 BQD262226:BQE262227 BZZ262226:CAA262227 CJV262226:CJW262227 CTR262226:CTS262227 DDN262226:DDO262227 DNJ262226:DNK262227 DXF262226:DXG262227 EHB262226:EHC262227 EQX262226:EQY262227 FAT262226:FAU262227 FKP262226:FKQ262227 FUL262226:FUM262227 GEH262226:GEI262227 GOD262226:GOE262227 GXZ262226:GYA262227 HHV262226:HHW262227 HRR262226:HRS262227 IBN262226:IBO262227 ILJ262226:ILK262227 IVF262226:IVG262227 JFB262226:JFC262227 JOX262226:JOY262227 JYT262226:JYU262227 KIP262226:KIQ262227 KSL262226:KSM262227 LCH262226:LCI262227 LMD262226:LME262227 LVZ262226:LWA262227 MFV262226:MFW262227 MPR262226:MPS262227 MZN262226:MZO262227 NJJ262226:NJK262227 NTF262226:NTG262227 ODB262226:ODC262227 OMX262226:OMY262227 OWT262226:OWU262227 PGP262226:PGQ262227 PQL262226:PQM262227 QAH262226:QAI262227 QKD262226:QKE262227 QTZ262226:QUA262227 RDV262226:RDW262227 RNR262226:RNS262227 RXN262226:RXO262227 SHJ262226:SHK262227 SRF262226:SRG262227 TBB262226:TBC262227 TKX262226:TKY262227 TUT262226:TUU262227 UEP262226:UEQ262227 UOL262226:UOM262227 UYH262226:UYI262227 VID262226:VIE262227 VRZ262226:VSA262227 WBV262226:WBW262227 WLR262226:WLS262227 WVN262226:WVO262227 F327762:G327763 JB327762:JC327763 SX327762:SY327763 ACT327762:ACU327763 AMP327762:AMQ327763 AWL327762:AWM327763 BGH327762:BGI327763 BQD327762:BQE327763 BZZ327762:CAA327763 CJV327762:CJW327763 CTR327762:CTS327763 DDN327762:DDO327763 DNJ327762:DNK327763 DXF327762:DXG327763 EHB327762:EHC327763 EQX327762:EQY327763 FAT327762:FAU327763 FKP327762:FKQ327763 FUL327762:FUM327763 GEH327762:GEI327763 GOD327762:GOE327763 GXZ327762:GYA327763 HHV327762:HHW327763 HRR327762:HRS327763 IBN327762:IBO327763 ILJ327762:ILK327763 IVF327762:IVG327763 JFB327762:JFC327763 JOX327762:JOY327763 JYT327762:JYU327763 KIP327762:KIQ327763 KSL327762:KSM327763 LCH327762:LCI327763 LMD327762:LME327763 LVZ327762:LWA327763 MFV327762:MFW327763 MPR327762:MPS327763 MZN327762:MZO327763 NJJ327762:NJK327763 NTF327762:NTG327763 ODB327762:ODC327763 OMX327762:OMY327763 OWT327762:OWU327763 PGP327762:PGQ327763 PQL327762:PQM327763 QAH327762:QAI327763 QKD327762:QKE327763 QTZ327762:QUA327763 RDV327762:RDW327763 RNR327762:RNS327763 RXN327762:RXO327763 SHJ327762:SHK327763 SRF327762:SRG327763 TBB327762:TBC327763 TKX327762:TKY327763 TUT327762:TUU327763 UEP327762:UEQ327763 UOL327762:UOM327763 UYH327762:UYI327763 VID327762:VIE327763 VRZ327762:VSA327763 WBV327762:WBW327763 WLR327762:WLS327763 WVN327762:WVO327763 F393298:G393299 JB393298:JC393299 SX393298:SY393299 ACT393298:ACU393299 AMP393298:AMQ393299 AWL393298:AWM393299 BGH393298:BGI393299 BQD393298:BQE393299 BZZ393298:CAA393299 CJV393298:CJW393299 CTR393298:CTS393299 DDN393298:DDO393299 DNJ393298:DNK393299 DXF393298:DXG393299 EHB393298:EHC393299 EQX393298:EQY393299 FAT393298:FAU393299 FKP393298:FKQ393299 FUL393298:FUM393299 GEH393298:GEI393299 GOD393298:GOE393299 GXZ393298:GYA393299 HHV393298:HHW393299 HRR393298:HRS393299 IBN393298:IBO393299 ILJ393298:ILK393299 IVF393298:IVG393299 JFB393298:JFC393299 JOX393298:JOY393299 JYT393298:JYU393299 KIP393298:KIQ393299 KSL393298:KSM393299 LCH393298:LCI393299 LMD393298:LME393299 LVZ393298:LWA393299 MFV393298:MFW393299 MPR393298:MPS393299 MZN393298:MZO393299 NJJ393298:NJK393299 NTF393298:NTG393299 ODB393298:ODC393299 OMX393298:OMY393299 OWT393298:OWU393299 PGP393298:PGQ393299 PQL393298:PQM393299 QAH393298:QAI393299 QKD393298:QKE393299 QTZ393298:QUA393299 RDV393298:RDW393299 RNR393298:RNS393299 RXN393298:RXO393299 SHJ393298:SHK393299 SRF393298:SRG393299 TBB393298:TBC393299 TKX393298:TKY393299 TUT393298:TUU393299 UEP393298:UEQ393299 UOL393298:UOM393299 UYH393298:UYI393299 VID393298:VIE393299 VRZ393298:VSA393299 WBV393298:WBW393299 WLR393298:WLS393299 WVN393298:WVO393299 F458834:G458835 JB458834:JC458835 SX458834:SY458835 ACT458834:ACU458835 AMP458834:AMQ458835 AWL458834:AWM458835 BGH458834:BGI458835 BQD458834:BQE458835 BZZ458834:CAA458835 CJV458834:CJW458835 CTR458834:CTS458835 DDN458834:DDO458835 DNJ458834:DNK458835 DXF458834:DXG458835 EHB458834:EHC458835 EQX458834:EQY458835 FAT458834:FAU458835 FKP458834:FKQ458835 FUL458834:FUM458835 GEH458834:GEI458835 GOD458834:GOE458835 GXZ458834:GYA458835 HHV458834:HHW458835 HRR458834:HRS458835 IBN458834:IBO458835 ILJ458834:ILK458835 IVF458834:IVG458835 JFB458834:JFC458835 JOX458834:JOY458835 JYT458834:JYU458835 KIP458834:KIQ458835 KSL458834:KSM458835 LCH458834:LCI458835 LMD458834:LME458835 LVZ458834:LWA458835 MFV458834:MFW458835 MPR458834:MPS458835 MZN458834:MZO458835 NJJ458834:NJK458835 NTF458834:NTG458835 ODB458834:ODC458835 OMX458834:OMY458835 OWT458834:OWU458835 PGP458834:PGQ458835 PQL458834:PQM458835 QAH458834:QAI458835 QKD458834:QKE458835 QTZ458834:QUA458835 RDV458834:RDW458835 RNR458834:RNS458835 RXN458834:RXO458835 SHJ458834:SHK458835 SRF458834:SRG458835 TBB458834:TBC458835 TKX458834:TKY458835 TUT458834:TUU458835 UEP458834:UEQ458835 UOL458834:UOM458835 UYH458834:UYI458835 VID458834:VIE458835 VRZ458834:VSA458835 WBV458834:WBW458835 WLR458834:WLS458835 WVN458834:WVO458835 F524370:G524371 JB524370:JC524371 SX524370:SY524371 ACT524370:ACU524371 AMP524370:AMQ524371 AWL524370:AWM524371 BGH524370:BGI524371 BQD524370:BQE524371 BZZ524370:CAA524371 CJV524370:CJW524371 CTR524370:CTS524371 DDN524370:DDO524371 DNJ524370:DNK524371 DXF524370:DXG524371 EHB524370:EHC524371 EQX524370:EQY524371 FAT524370:FAU524371 FKP524370:FKQ524371 FUL524370:FUM524371 GEH524370:GEI524371 GOD524370:GOE524371 GXZ524370:GYA524371 HHV524370:HHW524371 HRR524370:HRS524371 IBN524370:IBO524371 ILJ524370:ILK524371 IVF524370:IVG524371 JFB524370:JFC524371 JOX524370:JOY524371 JYT524370:JYU524371 KIP524370:KIQ524371 KSL524370:KSM524371 LCH524370:LCI524371 LMD524370:LME524371 LVZ524370:LWA524371 MFV524370:MFW524371 MPR524370:MPS524371 MZN524370:MZO524371 NJJ524370:NJK524371 NTF524370:NTG524371 ODB524370:ODC524371 OMX524370:OMY524371 OWT524370:OWU524371 PGP524370:PGQ524371 PQL524370:PQM524371 QAH524370:QAI524371 QKD524370:QKE524371 QTZ524370:QUA524371 RDV524370:RDW524371 RNR524370:RNS524371 RXN524370:RXO524371 SHJ524370:SHK524371 SRF524370:SRG524371 TBB524370:TBC524371 TKX524370:TKY524371 TUT524370:TUU524371 UEP524370:UEQ524371 UOL524370:UOM524371 UYH524370:UYI524371 VID524370:VIE524371 VRZ524370:VSA524371 WBV524370:WBW524371 WLR524370:WLS524371 WVN524370:WVO524371 F589906:G589907 JB589906:JC589907 SX589906:SY589907 ACT589906:ACU589907 AMP589906:AMQ589907 AWL589906:AWM589907 BGH589906:BGI589907 BQD589906:BQE589907 BZZ589906:CAA589907 CJV589906:CJW589907 CTR589906:CTS589907 DDN589906:DDO589907 DNJ589906:DNK589907 DXF589906:DXG589907 EHB589906:EHC589907 EQX589906:EQY589907 FAT589906:FAU589907 FKP589906:FKQ589907 FUL589906:FUM589907 GEH589906:GEI589907 GOD589906:GOE589907 GXZ589906:GYA589907 HHV589906:HHW589907 HRR589906:HRS589907 IBN589906:IBO589907 ILJ589906:ILK589907 IVF589906:IVG589907 JFB589906:JFC589907 JOX589906:JOY589907 JYT589906:JYU589907 KIP589906:KIQ589907 KSL589906:KSM589907 LCH589906:LCI589907 LMD589906:LME589907 LVZ589906:LWA589907 MFV589906:MFW589907 MPR589906:MPS589907 MZN589906:MZO589907 NJJ589906:NJK589907 NTF589906:NTG589907 ODB589906:ODC589907 OMX589906:OMY589907 OWT589906:OWU589907 PGP589906:PGQ589907 PQL589906:PQM589907 QAH589906:QAI589907 QKD589906:QKE589907 QTZ589906:QUA589907 RDV589906:RDW589907 RNR589906:RNS589907 RXN589906:RXO589907 SHJ589906:SHK589907 SRF589906:SRG589907 TBB589906:TBC589907 TKX589906:TKY589907 TUT589906:TUU589907 UEP589906:UEQ589907 UOL589906:UOM589907 UYH589906:UYI589907 VID589906:VIE589907 VRZ589906:VSA589907 WBV589906:WBW589907 WLR589906:WLS589907 WVN589906:WVO589907 F655442:G655443 JB655442:JC655443 SX655442:SY655443 ACT655442:ACU655443 AMP655442:AMQ655443 AWL655442:AWM655443 BGH655442:BGI655443 BQD655442:BQE655443 BZZ655442:CAA655443 CJV655442:CJW655443 CTR655442:CTS655443 DDN655442:DDO655443 DNJ655442:DNK655443 DXF655442:DXG655443 EHB655442:EHC655443 EQX655442:EQY655443 FAT655442:FAU655443 FKP655442:FKQ655443 FUL655442:FUM655443 GEH655442:GEI655443 GOD655442:GOE655443 GXZ655442:GYA655443 HHV655442:HHW655443 HRR655442:HRS655443 IBN655442:IBO655443 ILJ655442:ILK655443 IVF655442:IVG655443 JFB655442:JFC655443 JOX655442:JOY655443 JYT655442:JYU655443 KIP655442:KIQ655443 KSL655442:KSM655443 LCH655442:LCI655443 LMD655442:LME655443 LVZ655442:LWA655443 MFV655442:MFW655443 MPR655442:MPS655443 MZN655442:MZO655443 NJJ655442:NJK655443 NTF655442:NTG655443 ODB655442:ODC655443 OMX655442:OMY655443 OWT655442:OWU655443 PGP655442:PGQ655443 PQL655442:PQM655443 QAH655442:QAI655443 QKD655442:QKE655443 QTZ655442:QUA655443 RDV655442:RDW655443 RNR655442:RNS655443 RXN655442:RXO655443 SHJ655442:SHK655443 SRF655442:SRG655443 TBB655442:TBC655443 TKX655442:TKY655443 TUT655442:TUU655443 UEP655442:UEQ655443 UOL655442:UOM655443 UYH655442:UYI655443 VID655442:VIE655443 VRZ655442:VSA655443 WBV655442:WBW655443 WLR655442:WLS655443 WVN655442:WVO655443 F720978:G720979 JB720978:JC720979 SX720978:SY720979 ACT720978:ACU720979 AMP720978:AMQ720979 AWL720978:AWM720979 BGH720978:BGI720979 BQD720978:BQE720979 BZZ720978:CAA720979 CJV720978:CJW720979 CTR720978:CTS720979 DDN720978:DDO720979 DNJ720978:DNK720979 DXF720978:DXG720979 EHB720978:EHC720979 EQX720978:EQY720979 FAT720978:FAU720979 FKP720978:FKQ720979 FUL720978:FUM720979 GEH720978:GEI720979 GOD720978:GOE720979 GXZ720978:GYA720979 HHV720978:HHW720979 HRR720978:HRS720979 IBN720978:IBO720979 ILJ720978:ILK720979 IVF720978:IVG720979 JFB720978:JFC720979 JOX720978:JOY720979 JYT720978:JYU720979 KIP720978:KIQ720979 KSL720978:KSM720979 LCH720978:LCI720979 LMD720978:LME720979 LVZ720978:LWA720979 MFV720978:MFW720979 MPR720978:MPS720979 MZN720978:MZO720979 NJJ720978:NJK720979 NTF720978:NTG720979 ODB720978:ODC720979 OMX720978:OMY720979 OWT720978:OWU720979 PGP720978:PGQ720979 PQL720978:PQM720979 QAH720978:QAI720979 QKD720978:QKE720979 QTZ720978:QUA720979 RDV720978:RDW720979 RNR720978:RNS720979 RXN720978:RXO720979 SHJ720978:SHK720979 SRF720978:SRG720979 TBB720978:TBC720979 TKX720978:TKY720979 TUT720978:TUU720979 UEP720978:UEQ720979 UOL720978:UOM720979 UYH720978:UYI720979 VID720978:VIE720979 VRZ720978:VSA720979 WBV720978:WBW720979 WLR720978:WLS720979 WVN720978:WVO720979 F786514:G786515 JB786514:JC786515 SX786514:SY786515 ACT786514:ACU786515 AMP786514:AMQ786515 AWL786514:AWM786515 BGH786514:BGI786515 BQD786514:BQE786515 BZZ786514:CAA786515 CJV786514:CJW786515 CTR786514:CTS786515 DDN786514:DDO786515 DNJ786514:DNK786515 DXF786514:DXG786515 EHB786514:EHC786515 EQX786514:EQY786515 FAT786514:FAU786515 FKP786514:FKQ786515 FUL786514:FUM786515 GEH786514:GEI786515 GOD786514:GOE786515 GXZ786514:GYA786515 HHV786514:HHW786515 HRR786514:HRS786515 IBN786514:IBO786515 ILJ786514:ILK786515 IVF786514:IVG786515 JFB786514:JFC786515 JOX786514:JOY786515 JYT786514:JYU786515 KIP786514:KIQ786515 KSL786514:KSM786515 LCH786514:LCI786515 LMD786514:LME786515 LVZ786514:LWA786515 MFV786514:MFW786515 MPR786514:MPS786515 MZN786514:MZO786515 NJJ786514:NJK786515 NTF786514:NTG786515 ODB786514:ODC786515 OMX786514:OMY786515 OWT786514:OWU786515 PGP786514:PGQ786515 PQL786514:PQM786515 QAH786514:QAI786515 QKD786514:QKE786515 QTZ786514:QUA786515 RDV786514:RDW786515 RNR786514:RNS786515 RXN786514:RXO786515 SHJ786514:SHK786515 SRF786514:SRG786515 TBB786514:TBC786515 TKX786514:TKY786515 TUT786514:TUU786515 UEP786514:UEQ786515 UOL786514:UOM786515 UYH786514:UYI786515 VID786514:VIE786515 VRZ786514:VSA786515 WBV786514:WBW786515 WLR786514:WLS786515 WVN786514:WVO786515 F852050:G852051 JB852050:JC852051 SX852050:SY852051 ACT852050:ACU852051 AMP852050:AMQ852051 AWL852050:AWM852051 BGH852050:BGI852051 BQD852050:BQE852051 BZZ852050:CAA852051 CJV852050:CJW852051 CTR852050:CTS852051 DDN852050:DDO852051 DNJ852050:DNK852051 DXF852050:DXG852051 EHB852050:EHC852051 EQX852050:EQY852051 FAT852050:FAU852051 FKP852050:FKQ852051 FUL852050:FUM852051 GEH852050:GEI852051 GOD852050:GOE852051 GXZ852050:GYA852051 HHV852050:HHW852051 HRR852050:HRS852051 IBN852050:IBO852051 ILJ852050:ILK852051 IVF852050:IVG852051 JFB852050:JFC852051 JOX852050:JOY852051 JYT852050:JYU852051 KIP852050:KIQ852051 KSL852050:KSM852051 LCH852050:LCI852051 LMD852050:LME852051 LVZ852050:LWA852051 MFV852050:MFW852051 MPR852050:MPS852051 MZN852050:MZO852051 NJJ852050:NJK852051 NTF852050:NTG852051 ODB852050:ODC852051 OMX852050:OMY852051 OWT852050:OWU852051 PGP852050:PGQ852051 PQL852050:PQM852051 QAH852050:QAI852051 QKD852050:QKE852051 QTZ852050:QUA852051 RDV852050:RDW852051 RNR852050:RNS852051 RXN852050:RXO852051 SHJ852050:SHK852051 SRF852050:SRG852051 TBB852050:TBC852051 TKX852050:TKY852051 TUT852050:TUU852051 UEP852050:UEQ852051 UOL852050:UOM852051 UYH852050:UYI852051 VID852050:VIE852051 VRZ852050:VSA852051 WBV852050:WBW852051 WLR852050:WLS852051 WVN852050:WVO852051 F917586:G917587 JB917586:JC917587 SX917586:SY917587 ACT917586:ACU917587 AMP917586:AMQ917587 AWL917586:AWM917587 BGH917586:BGI917587 BQD917586:BQE917587 BZZ917586:CAA917587 CJV917586:CJW917587 CTR917586:CTS917587 DDN917586:DDO917587 DNJ917586:DNK917587 DXF917586:DXG917587 EHB917586:EHC917587 EQX917586:EQY917587 FAT917586:FAU917587 FKP917586:FKQ917587 FUL917586:FUM917587 GEH917586:GEI917587 GOD917586:GOE917587 GXZ917586:GYA917587 HHV917586:HHW917587 HRR917586:HRS917587 IBN917586:IBO917587 ILJ917586:ILK917587 IVF917586:IVG917587 JFB917586:JFC917587 JOX917586:JOY917587 JYT917586:JYU917587 KIP917586:KIQ917587 KSL917586:KSM917587 LCH917586:LCI917587 LMD917586:LME917587 LVZ917586:LWA917587 MFV917586:MFW917587 MPR917586:MPS917587 MZN917586:MZO917587 NJJ917586:NJK917587 NTF917586:NTG917587 ODB917586:ODC917587 OMX917586:OMY917587 OWT917586:OWU917587 PGP917586:PGQ917587 PQL917586:PQM917587 QAH917586:QAI917587 QKD917586:QKE917587 QTZ917586:QUA917587 RDV917586:RDW917587 RNR917586:RNS917587 RXN917586:RXO917587 SHJ917586:SHK917587 SRF917586:SRG917587 TBB917586:TBC917587 TKX917586:TKY917587 TUT917586:TUU917587 UEP917586:UEQ917587 UOL917586:UOM917587 UYH917586:UYI917587 VID917586:VIE917587 VRZ917586:VSA917587 WBV917586:WBW917587 WLR917586:WLS917587 WVN917586:WVO917587 F983122:G983123 JB983122:JC983123 SX983122:SY983123 ACT983122:ACU983123 AMP983122:AMQ983123 AWL983122:AWM983123 BGH983122:BGI983123 BQD983122:BQE983123 BZZ983122:CAA983123 CJV983122:CJW983123 CTR983122:CTS983123 DDN983122:DDO983123 DNJ983122:DNK983123 DXF983122:DXG983123 EHB983122:EHC983123 EQX983122:EQY983123 FAT983122:FAU983123 FKP983122:FKQ983123 FUL983122:FUM983123 GEH983122:GEI983123 GOD983122:GOE983123 GXZ983122:GYA983123 HHV983122:HHW983123 HRR983122:HRS983123 IBN983122:IBO983123 ILJ983122:ILK983123 IVF983122:IVG983123 JFB983122:JFC983123 JOX983122:JOY983123 JYT983122:JYU983123 KIP983122:KIQ983123 KSL983122:KSM983123 LCH983122:LCI983123 LMD983122:LME983123 LVZ983122:LWA983123 MFV983122:MFW983123 MPR983122:MPS983123 MZN983122:MZO983123 NJJ983122:NJK983123 NTF983122:NTG983123 ODB983122:ODC983123 OMX983122:OMY983123 OWT983122:OWU983123 PGP983122:PGQ983123 PQL983122:PQM983123 QAH983122:QAI983123 QKD983122:QKE983123 QTZ983122:QUA983123 RDV983122:RDW983123 RNR983122:RNS983123 RXN983122:RXO983123 SHJ983122:SHK983123 SRF983122:SRG983123 TBB983122:TBC983123 TKX983122:TKY983123 TUT983122:TUU983123 UEP983122:UEQ983123 UOL983122:UOM983123 UYH983122:UYI983123 VID983122:VIE983123 VRZ983122:VSA983123 WBV983122:WBW983123 WLR983122:WLS983123 WVN983122:WVO983123 F72:G77 JB72:JC77 SX72:SY77 ACT72:ACU77 AMP72:AMQ77 AWL72:AWM77 BGH72:BGI77 BQD72:BQE77 BZZ72:CAA77 CJV72:CJW77 CTR72:CTS77 DDN72:DDO77 DNJ72:DNK77 DXF72:DXG77 EHB72:EHC77 EQX72:EQY77 FAT72:FAU77 FKP72:FKQ77 FUL72:FUM77 GEH72:GEI77 GOD72:GOE77 GXZ72:GYA77 HHV72:HHW77 HRR72:HRS77 IBN72:IBO77 ILJ72:ILK77 IVF72:IVG77 JFB72:JFC77 JOX72:JOY77 JYT72:JYU77 KIP72:KIQ77 KSL72:KSM77 LCH72:LCI77 LMD72:LME77 LVZ72:LWA77 MFV72:MFW77 MPR72:MPS77 MZN72:MZO77 NJJ72:NJK77 NTF72:NTG77 ODB72:ODC77 OMX72:OMY77 OWT72:OWU77 PGP72:PGQ77 PQL72:PQM77 QAH72:QAI77 QKD72:QKE77 QTZ72:QUA77 RDV72:RDW77 RNR72:RNS77 RXN72:RXO77 SHJ72:SHK77 SRF72:SRG77 TBB72:TBC77 TKX72:TKY77 TUT72:TUU77 UEP72:UEQ77 UOL72:UOM77 UYH72:UYI77 VID72:VIE77 VRZ72:VSA77 WBV72:WBW77 WLR72:WLS77 WVN72:WVO77 F65611:G65615 JB65611:JC65615 SX65611:SY65615 ACT65611:ACU65615 AMP65611:AMQ65615 AWL65611:AWM65615 BGH65611:BGI65615 BQD65611:BQE65615 BZZ65611:CAA65615 CJV65611:CJW65615 CTR65611:CTS65615 DDN65611:DDO65615 DNJ65611:DNK65615 DXF65611:DXG65615 EHB65611:EHC65615 EQX65611:EQY65615 FAT65611:FAU65615 FKP65611:FKQ65615 FUL65611:FUM65615 GEH65611:GEI65615 GOD65611:GOE65615 GXZ65611:GYA65615 HHV65611:HHW65615 HRR65611:HRS65615 IBN65611:IBO65615 ILJ65611:ILK65615 IVF65611:IVG65615 JFB65611:JFC65615 JOX65611:JOY65615 JYT65611:JYU65615 KIP65611:KIQ65615 KSL65611:KSM65615 LCH65611:LCI65615 LMD65611:LME65615 LVZ65611:LWA65615 MFV65611:MFW65615 MPR65611:MPS65615 MZN65611:MZO65615 NJJ65611:NJK65615 NTF65611:NTG65615 ODB65611:ODC65615 OMX65611:OMY65615 OWT65611:OWU65615 PGP65611:PGQ65615 PQL65611:PQM65615 QAH65611:QAI65615 QKD65611:QKE65615 QTZ65611:QUA65615 RDV65611:RDW65615 RNR65611:RNS65615 RXN65611:RXO65615 SHJ65611:SHK65615 SRF65611:SRG65615 TBB65611:TBC65615 TKX65611:TKY65615 TUT65611:TUU65615 UEP65611:UEQ65615 UOL65611:UOM65615 UYH65611:UYI65615 VID65611:VIE65615 VRZ65611:VSA65615 WBV65611:WBW65615 WLR65611:WLS65615 WVN65611:WVO65615 F131147:G131151 JB131147:JC131151 SX131147:SY131151 ACT131147:ACU131151 AMP131147:AMQ131151 AWL131147:AWM131151 BGH131147:BGI131151 BQD131147:BQE131151 BZZ131147:CAA131151 CJV131147:CJW131151 CTR131147:CTS131151 DDN131147:DDO131151 DNJ131147:DNK131151 DXF131147:DXG131151 EHB131147:EHC131151 EQX131147:EQY131151 FAT131147:FAU131151 FKP131147:FKQ131151 FUL131147:FUM131151 GEH131147:GEI131151 GOD131147:GOE131151 GXZ131147:GYA131151 HHV131147:HHW131151 HRR131147:HRS131151 IBN131147:IBO131151 ILJ131147:ILK131151 IVF131147:IVG131151 JFB131147:JFC131151 JOX131147:JOY131151 JYT131147:JYU131151 KIP131147:KIQ131151 KSL131147:KSM131151 LCH131147:LCI131151 LMD131147:LME131151 LVZ131147:LWA131151 MFV131147:MFW131151 MPR131147:MPS131151 MZN131147:MZO131151 NJJ131147:NJK131151 NTF131147:NTG131151 ODB131147:ODC131151 OMX131147:OMY131151 OWT131147:OWU131151 PGP131147:PGQ131151 PQL131147:PQM131151 QAH131147:QAI131151 QKD131147:QKE131151 QTZ131147:QUA131151 RDV131147:RDW131151 RNR131147:RNS131151 RXN131147:RXO131151 SHJ131147:SHK131151 SRF131147:SRG131151 TBB131147:TBC131151 TKX131147:TKY131151 TUT131147:TUU131151 UEP131147:UEQ131151 UOL131147:UOM131151 UYH131147:UYI131151 VID131147:VIE131151 VRZ131147:VSA131151 WBV131147:WBW131151 WLR131147:WLS131151 WVN131147:WVO131151 F196683:G196687 JB196683:JC196687 SX196683:SY196687 ACT196683:ACU196687 AMP196683:AMQ196687 AWL196683:AWM196687 BGH196683:BGI196687 BQD196683:BQE196687 BZZ196683:CAA196687 CJV196683:CJW196687 CTR196683:CTS196687 DDN196683:DDO196687 DNJ196683:DNK196687 DXF196683:DXG196687 EHB196683:EHC196687 EQX196683:EQY196687 FAT196683:FAU196687 FKP196683:FKQ196687 FUL196683:FUM196687 GEH196683:GEI196687 GOD196683:GOE196687 GXZ196683:GYA196687 HHV196683:HHW196687 HRR196683:HRS196687 IBN196683:IBO196687 ILJ196683:ILK196687 IVF196683:IVG196687 JFB196683:JFC196687 JOX196683:JOY196687 JYT196683:JYU196687 KIP196683:KIQ196687 KSL196683:KSM196687 LCH196683:LCI196687 LMD196683:LME196687 LVZ196683:LWA196687 MFV196683:MFW196687 MPR196683:MPS196687 MZN196683:MZO196687 NJJ196683:NJK196687 NTF196683:NTG196687 ODB196683:ODC196687 OMX196683:OMY196687 OWT196683:OWU196687 PGP196683:PGQ196687 PQL196683:PQM196687 QAH196683:QAI196687 QKD196683:QKE196687 QTZ196683:QUA196687 RDV196683:RDW196687 RNR196683:RNS196687 RXN196683:RXO196687 SHJ196683:SHK196687 SRF196683:SRG196687 TBB196683:TBC196687 TKX196683:TKY196687 TUT196683:TUU196687 UEP196683:UEQ196687 UOL196683:UOM196687 UYH196683:UYI196687 VID196683:VIE196687 VRZ196683:VSA196687 WBV196683:WBW196687 WLR196683:WLS196687 WVN196683:WVO196687 F262219:G262223 JB262219:JC262223 SX262219:SY262223 ACT262219:ACU262223 AMP262219:AMQ262223 AWL262219:AWM262223 BGH262219:BGI262223 BQD262219:BQE262223 BZZ262219:CAA262223 CJV262219:CJW262223 CTR262219:CTS262223 DDN262219:DDO262223 DNJ262219:DNK262223 DXF262219:DXG262223 EHB262219:EHC262223 EQX262219:EQY262223 FAT262219:FAU262223 FKP262219:FKQ262223 FUL262219:FUM262223 GEH262219:GEI262223 GOD262219:GOE262223 GXZ262219:GYA262223 HHV262219:HHW262223 HRR262219:HRS262223 IBN262219:IBO262223 ILJ262219:ILK262223 IVF262219:IVG262223 JFB262219:JFC262223 JOX262219:JOY262223 JYT262219:JYU262223 KIP262219:KIQ262223 KSL262219:KSM262223 LCH262219:LCI262223 LMD262219:LME262223 LVZ262219:LWA262223 MFV262219:MFW262223 MPR262219:MPS262223 MZN262219:MZO262223 NJJ262219:NJK262223 NTF262219:NTG262223 ODB262219:ODC262223 OMX262219:OMY262223 OWT262219:OWU262223 PGP262219:PGQ262223 PQL262219:PQM262223 QAH262219:QAI262223 QKD262219:QKE262223 QTZ262219:QUA262223 RDV262219:RDW262223 RNR262219:RNS262223 RXN262219:RXO262223 SHJ262219:SHK262223 SRF262219:SRG262223 TBB262219:TBC262223 TKX262219:TKY262223 TUT262219:TUU262223 UEP262219:UEQ262223 UOL262219:UOM262223 UYH262219:UYI262223 VID262219:VIE262223 VRZ262219:VSA262223 WBV262219:WBW262223 WLR262219:WLS262223 WVN262219:WVO262223 F327755:G327759 JB327755:JC327759 SX327755:SY327759 ACT327755:ACU327759 AMP327755:AMQ327759 AWL327755:AWM327759 BGH327755:BGI327759 BQD327755:BQE327759 BZZ327755:CAA327759 CJV327755:CJW327759 CTR327755:CTS327759 DDN327755:DDO327759 DNJ327755:DNK327759 DXF327755:DXG327759 EHB327755:EHC327759 EQX327755:EQY327759 FAT327755:FAU327759 FKP327755:FKQ327759 FUL327755:FUM327759 GEH327755:GEI327759 GOD327755:GOE327759 GXZ327755:GYA327759 HHV327755:HHW327759 HRR327755:HRS327759 IBN327755:IBO327759 ILJ327755:ILK327759 IVF327755:IVG327759 JFB327755:JFC327759 JOX327755:JOY327759 JYT327755:JYU327759 KIP327755:KIQ327759 KSL327755:KSM327759 LCH327755:LCI327759 LMD327755:LME327759 LVZ327755:LWA327759 MFV327755:MFW327759 MPR327755:MPS327759 MZN327755:MZO327759 NJJ327755:NJK327759 NTF327755:NTG327759 ODB327755:ODC327759 OMX327755:OMY327759 OWT327755:OWU327759 PGP327755:PGQ327759 PQL327755:PQM327759 QAH327755:QAI327759 QKD327755:QKE327759 QTZ327755:QUA327759 RDV327755:RDW327759 RNR327755:RNS327759 RXN327755:RXO327759 SHJ327755:SHK327759 SRF327755:SRG327759 TBB327755:TBC327759 TKX327755:TKY327759 TUT327755:TUU327759 UEP327755:UEQ327759 UOL327755:UOM327759 UYH327755:UYI327759 VID327755:VIE327759 VRZ327755:VSA327759 WBV327755:WBW327759 WLR327755:WLS327759 WVN327755:WVO327759 F393291:G393295 JB393291:JC393295 SX393291:SY393295 ACT393291:ACU393295 AMP393291:AMQ393295 AWL393291:AWM393295 BGH393291:BGI393295 BQD393291:BQE393295 BZZ393291:CAA393295 CJV393291:CJW393295 CTR393291:CTS393295 DDN393291:DDO393295 DNJ393291:DNK393295 DXF393291:DXG393295 EHB393291:EHC393295 EQX393291:EQY393295 FAT393291:FAU393295 FKP393291:FKQ393295 FUL393291:FUM393295 GEH393291:GEI393295 GOD393291:GOE393295 GXZ393291:GYA393295 HHV393291:HHW393295 HRR393291:HRS393295 IBN393291:IBO393295 ILJ393291:ILK393295 IVF393291:IVG393295 JFB393291:JFC393295 JOX393291:JOY393295 JYT393291:JYU393295 KIP393291:KIQ393295 KSL393291:KSM393295 LCH393291:LCI393295 LMD393291:LME393295 LVZ393291:LWA393295 MFV393291:MFW393295 MPR393291:MPS393295 MZN393291:MZO393295 NJJ393291:NJK393295 NTF393291:NTG393295 ODB393291:ODC393295 OMX393291:OMY393295 OWT393291:OWU393295 PGP393291:PGQ393295 PQL393291:PQM393295 QAH393291:QAI393295 QKD393291:QKE393295 QTZ393291:QUA393295 RDV393291:RDW393295 RNR393291:RNS393295 RXN393291:RXO393295 SHJ393291:SHK393295 SRF393291:SRG393295 TBB393291:TBC393295 TKX393291:TKY393295 TUT393291:TUU393295 UEP393291:UEQ393295 UOL393291:UOM393295 UYH393291:UYI393295 VID393291:VIE393295 VRZ393291:VSA393295 WBV393291:WBW393295 WLR393291:WLS393295 WVN393291:WVO393295 F458827:G458831 JB458827:JC458831 SX458827:SY458831 ACT458827:ACU458831 AMP458827:AMQ458831 AWL458827:AWM458831 BGH458827:BGI458831 BQD458827:BQE458831 BZZ458827:CAA458831 CJV458827:CJW458831 CTR458827:CTS458831 DDN458827:DDO458831 DNJ458827:DNK458831 DXF458827:DXG458831 EHB458827:EHC458831 EQX458827:EQY458831 FAT458827:FAU458831 FKP458827:FKQ458831 FUL458827:FUM458831 GEH458827:GEI458831 GOD458827:GOE458831 GXZ458827:GYA458831 HHV458827:HHW458831 HRR458827:HRS458831 IBN458827:IBO458831 ILJ458827:ILK458831 IVF458827:IVG458831 JFB458827:JFC458831 JOX458827:JOY458831 JYT458827:JYU458831 KIP458827:KIQ458831 KSL458827:KSM458831 LCH458827:LCI458831 LMD458827:LME458831 LVZ458827:LWA458831 MFV458827:MFW458831 MPR458827:MPS458831 MZN458827:MZO458831 NJJ458827:NJK458831 NTF458827:NTG458831 ODB458827:ODC458831 OMX458827:OMY458831 OWT458827:OWU458831 PGP458827:PGQ458831 PQL458827:PQM458831 QAH458827:QAI458831 QKD458827:QKE458831 QTZ458827:QUA458831 RDV458827:RDW458831 RNR458827:RNS458831 RXN458827:RXO458831 SHJ458827:SHK458831 SRF458827:SRG458831 TBB458827:TBC458831 TKX458827:TKY458831 TUT458827:TUU458831 UEP458827:UEQ458831 UOL458827:UOM458831 UYH458827:UYI458831 VID458827:VIE458831 VRZ458827:VSA458831 WBV458827:WBW458831 WLR458827:WLS458831 WVN458827:WVO458831 F524363:G524367 JB524363:JC524367 SX524363:SY524367 ACT524363:ACU524367 AMP524363:AMQ524367 AWL524363:AWM524367 BGH524363:BGI524367 BQD524363:BQE524367 BZZ524363:CAA524367 CJV524363:CJW524367 CTR524363:CTS524367 DDN524363:DDO524367 DNJ524363:DNK524367 DXF524363:DXG524367 EHB524363:EHC524367 EQX524363:EQY524367 FAT524363:FAU524367 FKP524363:FKQ524367 FUL524363:FUM524367 GEH524363:GEI524367 GOD524363:GOE524367 GXZ524363:GYA524367 HHV524363:HHW524367 HRR524363:HRS524367 IBN524363:IBO524367 ILJ524363:ILK524367 IVF524363:IVG524367 JFB524363:JFC524367 JOX524363:JOY524367 JYT524363:JYU524367 KIP524363:KIQ524367 KSL524363:KSM524367 LCH524363:LCI524367 LMD524363:LME524367 LVZ524363:LWA524367 MFV524363:MFW524367 MPR524363:MPS524367 MZN524363:MZO524367 NJJ524363:NJK524367 NTF524363:NTG524367 ODB524363:ODC524367 OMX524363:OMY524367 OWT524363:OWU524367 PGP524363:PGQ524367 PQL524363:PQM524367 QAH524363:QAI524367 QKD524363:QKE524367 QTZ524363:QUA524367 RDV524363:RDW524367 RNR524363:RNS524367 RXN524363:RXO524367 SHJ524363:SHK524367 SRF524363:SRG524367 TBB524363:TBC524367 TKX524363:TKY524367 TUT524363:TUU524367 UEP524363:UEQ524367 UOL524363:UOM524367 UYH524363:UYI524367 VID524363:VIE524367 VRZ524363:VSA524367 WBV524363:WBW524367 WLR524363:WLS524367 WVN524363:WVO524367 F589899:G589903 JB589899:JC589903 SX589899:SY589903 ACT589899:ACU589903 AMP589899:AMQ589903 AWL589899:AWM589903 BGH589899:BGI589903 BQD589899:BQE589903 BZZ589899:CAA589903 CJV589899:CJW589903 CTR589899:CTS589903 DDN589899:DDO589903 DNJ589899:DNK589903 DXF589899:DXG589903 EHB589899:EHC589903 EQX589899:EQY589903 FAT589899:FAU589903 FKP589899:FKQ589903 FUL589899:FUM589903 GEH589899:GEI589903 GOD589899:GOE589903 GXZ589899:GYA589903 HHV589899:HHW589903 HRR589899:HRS589903 IBN589899:IBO589903 ILJ589899:ILK589903 IVF589899:IVG589903 JFB589899:JFC589903 JOX589899:JOY589903 JYT589899:JYU589903 KIP589899:KIQ589903 KSL589899:KSM589903 LCH589899:LCI589903 LMD589899:LME589903 LVZ589899:LWA589903 MFV589899:MFW589903 MPR589899:MPS589903 MZN589899:MZO589903 NJJ589899:NJK589903 NTF589899:NTG589903 ODB589899:ODC589903 OMX589899:OMY589903 OWT589899:OWU589903 PGP589899:PGQ589903 PQL589899:PQM589903 QAH589899:QAI589903 QKD589899:QKE589903 QTZ589899:QUA589903 RDV589899:RDW589903 RNR589899:RNS589903 RXN589899:RXO589903 SHJ589899:SHK589903 SRF589899:SRG589903 TBB589899:TBC589903 TKX589899:TKY589903 TUT589899:TUU589903 UEP589899:UEQ589903 UOL589899:UOM589903 UYH589899:UYI589903 VID589899:VIE589903 VRZ589899:VSA589903 WBV589899:WBW589903 WLR589899:WLS589903 WVN589899:WVO589903 F655435:G655439 JB655435:JC655439 SX655435:SY655439 ACT655435:ACU655439 AMP655435:AMQ655439 AWL655435:AWM655439 BGH655435:BGI655439 BQD655435:BQE655439 BZZ655435:CAA655439 CJV655435:CJW655439 CTR655435:CTS655439 DDN655435:DDO655439 DNJ655435:DNK655439 DXF655435:DXG655439 EHB655435:EHC655439 EQX655435:EQY655439 FAT655435:FAU655439 FKP655435:FKQ655439 FUL655435:FUM655439 GEH655435:GEI655439 GOD655435:GOE655439 GXZ655435:GYA655439 HHV655435:HHW655439 HRR655435:HRS655439 IBN655435:IBO655439 ILJ655435:ILK655439 IVF655435:IVG655439 JFB655435:JFC655439 JOX655435:JOY655439 JYT655435:JYU655439 KIP655435:KIQ655439 KSL655435:KSM655439 LCH655435:LCI655439 LMD655435:LME655439 LVZ655435:LWA655439 MFV655435:MFW655439 MPR655435:MPS655439 MZN655435:MZO655439 NJJ655435:NJK655439 NTF655435:NTG655439 ODB655435:ODC655439 OMX655435:OMY655439 OWT655435:OWU655439 PGP655435:PGQ655439 PQL655435:PQM655439 QAH655435:QAI655439 QKD655435:QKE655439 QTZ655435:QUA655439 RDV655435:RDW655439 RNR655435:RNS655439 RXN655435:RXO655439 SHJ655435:SHK655439 SRF655435:SRG655439 TBB655435:TBC655439 TKX655435:TKY655439 TUT655435:TUU655439 UEP655435:UEQ655439 UOL655435:UOM655439 UYH655435:UYI655439 VID655435:VIE655439 VRZ655435:VSA655439 WBV655435:WBW655439 WLR655435:WLS655439 WVN655435:WVO655439 F720971:G720975 JB720971:JC720975 SX720971:SY720975 ACT720971:ACU720975 AMP720971:AMQ720975 AWL720971:AWM720975 BGH720971:BGI720975 BQD720971:BQE720975 BZZ720971:CAA720975 CJV720971:CJW720975 CTR720971:CTS720975 DDN720971:DDO720975 DNJ720971:DNK720975 DXF720971:DXG720975 EHB720971:EHC720975 EQX720971:EQY720975 FAT720971:FAU720975 FKP720971:FKQ720975 FUL720971:FUM720975 GEH720971:GEI720975 GOD720971:GOE720975 GXZ720971:GYA720975 HHV720971:HHW720975 HRR720971:HRS720975 IBN720971:IBO720975 ILJ720971:ILK720975 IVF720971:IVG720975 JFB720971:JFC720975 JOX720971:JOY720975 JYT720971:JYU720975 KIP720971:KIQ720975 KSL720971:KSM720975 LCH720971:LCI720975 LMD720971:LME720975 LVZ720971:LWA720975 MFV720971:MFW720975 MPR720971:MPS720975 MZN720971:MZO720975 NJJ720971:NJK720975 NTF720971:NTG720975 ODB720971:ODC720975 OMX720971:OMY720975 OWT720971:OWU720975 PGP720971:PGQ720975 PQL720971:PQM720975 QAH720971:QAI720975 QKD720971:QKE720975 QTZ720971:QUA720975 RDV720971:RDW720975 RNR720971:RNS720975 RXN720971:RXO720975 SHJ720971:SHK720975 SRF720971:SRG720975 TBB720971:TBC720975 TKX720971:TKY720975 TUT720971:TUU720975 UEP720971:UEQ720975 UOL720971:UOM720975 UYH720971:UYI720975 VID720971:VIE720975 VRZ720971:VSA720975 WBV720971:WBW720975 WLR720971:WLS720975 WVN720971:WVO720975 F786507:G786511 JB786507:JC786511 SX786507:SY786511 ACT786507:ACU786511 AMP786507:AMQ786511 AWL786507:AWM786511 BGH786507:BGI786511 BQD786507:BQE786511 BZZ786507:CAA786511 CJV786507:CJW786511 CTR786507:CTS786511 DDN786507:DDO786511 DNJ786507:DNK786511 DXF786507:DXG786511 EHB786507:EHC786511 EQX786507:EQY786511 FAT786507:FAU786511 FKP786507:FKQ786511 FUL786507:FUM786511 GEH786507:GEI786511 GOD786507:GOE786511 GXZ786507:GYA786511 HHV786507:HHW786511 HRR786507:HRS786511 IBN786507:IBO786511 ILJ786507:ILK786511 IVF786507:IVG786511 JFB786507:JFC786511 JOX786507:JOY786511 JYT786507:JYU786511 KIP786507:KIQ786511 KSL786507:KSM786511 LCH786507:LCI786511 LMD786507:LME786511 LVZ786507:LWA786511 MFV786507:MFW786511 MPR786507:MPS786511 MZN786507:MZO786511 NJJ786507:NJK786511 NTF786507:NTG786511 ODB786507:ODC786511 OMX786507:OMY786511 OWT786507:OWU786511 PGP786507:PGQ786511 PQL786507:PQM786511 QAH786507:QAI786511 QKD786507:QKE786511 QTZ786507:QUA786511 RDV786507:RDW786511 RNR786507:RNS786511 RXN786507:RXO786511 SHJ786507:SHK786511 SRF786507:SRG786511 TBB786507:TBC786511 TKX786507:TKY786511 TUT786507:TUU786511 UEP786507:UEQ786511 UOL786507:UOM786511 UYH786507:UYI786511 VID786507:VIE786511 VRZ786507:VSA786511 WBV786507:WBW786511 WLR786507:WLS786511 WVN786507:WVO786511 F852043:G852047 JB852043:JC852047 SX852043:SY852047 ACT852043:ACU852047 AMP852043:AMQ852047 AWL852043:AWM852047 BGH852043:BGI852047 BQD852043:BQE852047 BZZ852043:CAA852047 CJV852043:CJW852047 CTR852043:CTS852047 DDN852043:DDO852047 DNJ852043:DNK852047 DXF852043:DXG852047 EHB852043:EHC852047 EQX852043:EQY852047 FAT852043:FAU852047 FKP852043:FKQ852047 FUL852043:FUM852047 GEH852043:GEI852047 GOD852043:GOE852047 GXZ852043:GYA852047 HHV852043:HHW852047 HRR852043:HRS852047 IBN852043:IBO852047 ILJ852043:ILK852047 IVF852043:IVG852047 JFB852043:JFC852047 JOX852043:JOY852047 JYT852043:JYU852047 KIP852043:KIQ852047 KSL852043:KSM852047 LCH852043:LCI852047 LMD852043:LME852047 LVZ852043:LWA852047 MFV852043:MFW852047 MPR852043:MPS852047 MZN852043:MZO852047 NJJ852043:NJK852047 NTF852043:NTG852047 ODB852043:ODC852047 OMX852043:OMY852047 OWT852043:OWU852047 PGP852043:PGQ852047 PQL852043:PQM852047 QAH852043:QAI852047 QKD852043:QKE852047 QTZ852043:QUA852047 RDV852043:RDW852047 RNR852043:RNS852047 RXN852043:RXO852047 SHJ852043:SHK852047 SRF852043:SRG852047 TBB852043:TBC852047 TKX852043:TKY852047 TUT852043:TUU852047 UEP852043:UEQ852047 UOL852043:UOM852047 UYH852043:UYI852047 VID852043:VIE852047 VRZ852043:VSA852047 WBV852043:WBW852047 WLR852043:WLS852047 WVN852043:WVO852047 F917579:G917583 JB917579:JC917583 SX917579:SY917583 ACT917579:ACU917583 AMP917579:AMQ917583 AWL917579:AWM917583 BGH917579:BGI917583 BQD917579:BQE917583 BZZ917579:CAA917583 CJV917579:CJW917583 CTR917579:CTS917583 DDN917579:DDO917583 DNJ917579:DNK917583 DXF917579:DXG917583 EHB917579:EHC917583 EQX917579:EQY917583 FAT917579:FAU917583 FKP917579:FKQ917583 FUL917579:FUM917583 GEH917579:GEI917583 GOD917579:GOE917583 GXZ917579:GYA917583 HHV917579:HHW917583 HRR917579:HRS917583 IBN917579:IBO917583 ILJ917579:ILK917583 IVF917579:IVG917583 JFB917579:JFC917583 JOX917579:JOY917583 JYT917579:JYU917583 KIP917579:KIQ917583 KSL917579:KSM917583 LCH917579:LCI917583 LMD917579:LME917583 LVZ917579:LWA917583 MFV917579:MFW917583 MPR917579:MPS917583 MZN917579:MZO917583 NJJ917579:NJK917583 NTF917579:NTG917583 ODB917579:ODC917583 OMX917579:OMY917583 OWT917579:OWU917583 PGP917579:PGQ917583 PQL917579:PQM917583 QAH917579:QAI917583 QKD917579:QKE917583 QTZ917579:QUA917583 RDV917579:RDW917583 RNR917579:RNS917583 RXN917579:RXO917583 SHJ917579:SHK917583 SRF917579:SRG917583 TBB917579:TBC917583 TKX917579:TKY917583 TUT917579:TUU917583 UEP917579:UEQ917583 UOL917579:UOM917583 UYH917579:UYI917583 VID917579:VIE917583 VRZ917579:VSA917583 WBV917579:WBW917583 WLR917579:WLS917583 WVN917579:WVO917583 F983115:G983119 JB983115:JC983119 SX983115:SY983119 ACT983115:ACU983119 AMP983115:AMQ983119 AWL983115:AWM983119 BGH983115:BGI983119 BQD983115:BQE983119 BZZ983115:CAA983119 CJV983115:CJW983119 CTR983115:CTS983119 DDN983115:DDO983119 DNJ983115:DNK983119 DXF983115:DXG983119 EHB983115:EHC983119 EQX983115:EQY983119 FAT983115:FAU983119 FKP983115:FKQ983119 FUL983115:FUM983119 GEH983115:GEI983119 GOD983115:GOE983119 GXZ983115:GYA983119 HHV983115:HHW983119 HRR983115:HRS983119 IBN983115:IBO983119 ILJ983115:ILK983119 IVF983115:IVG983119 JFB983115:JFC983119 JOX983115:JOY983119 JYT983115:JYU983119 KIP983115:KIQ983119 KSL983115:KSM983119 LCH983115:LCI983119 LMD983115:LME983119 LVZ983115:LWA983119 MFV983115:MFW983119 MPR983115:MPS983119 MZN983115:MZO983119 NJJ983115:NJK983119 NTF983115:NTG983119 ODB983115:ODC983119 OMX983115:OMY983119 OWT983115:OWU983119 PGP983115:PGQ983119 PQL983115:PQM983119 QAH983115:QAI983119 QKD983115:QKE983119 QTZ983115:QUA983119 RDV983115:RDW983119 RNR983115:RNS983119 RXN983115:RXO983119 SHJ983115:SHK983119 SRF983115:SRG983119 TBB983115:TBC983119 TKX983115:TKY983119 TUT983115:TUU983119 UEP983115:UEQ983119 UOL983115:UOM983119 UYH983115:UYI983119 VID983115:VIE983119 VRZ983115:VSA983119 WBV983115:WBW983119 WLR983115:WLS983119 WVN983115:WVO983119 J66:J70 JF66:JF70 TB66:TB70 ACX66:ACX70 AMT66:AMT70 AWP66:AWP70 BGL66:BGL70 BQH66:BQH70 CAD66:CAD70 CJZ66:CJZ70 CTV66:CTV70 DDR66:DDR70 DNN66:DNN70 DXJ66:DXJ70 EHF66:EHF70 ERB66:ERB70 FAX66:FAX70 FKT66:FKT70 FUP66:FUP70 GEL66:GEL70 GOH66:GOH70 GYD66:GYD70 HHZ66:HHZ70 HRV66:HRV70 IBR66:IBR70 ILN66:ILN70 IVJ66:IVJ70 JFF66:JFF70 JPB66:JPB70 JYX66:JYX70 KIT66:KIT70 KSP66:KSP70 LCL66:LCL70 LMH66:LMH70 LWD66:LWD70 MFZ66:MFZ70 MPV66:MPV70 MZR66:MZR70 NJN66:NJN70 NTJ66:NTJ70 ODF66:ODF70 ONB66:ONB70 OWX66:OWX70 PGT66:PGT70 PQP66:PQP70 QAL66:QAL70 QKH66:QKH70 QUD66:QUD70 RDZ66:RDZ70 RNV66:RNV70 RXR66:RXR70 SHN66:SHN70 SRJ66:SRJ70 TBF66:TBF70 TLB66:TLB70 TUX66:TUX70 UET66:UET70 UOP66:UOP70 UYL66:UYL70 VIH66:VIH70 VSD66:VSD70 WBZ66:WBZ70 WLV66:WLV70 WVR66:WVR70 J65605:J65609 JF65605:JF65609 TB65605:TB65609 ACX65605:ACX65609 AMT65605:AMT65609 AWP65605:AWP65609 BGL65605:BGL65609 BQH65605:BQH65609 CAD65605:CAD65609 CJZ65605:CJZ65609 CTV65605:CTV65609 DDR65605:DDR65609 DNN65605:DNN65609 DXJ65605:DXJ65609 EHF65605:EHF65609 ERB65605:ERB65609 FAX65605:FAX65609 FKT65605:FKT65609 FUP65605:FUP65609 GEL65605:GEL65609 GOH65605:GOH65609 GYD65605:GYD65609 HHZ65605:HHZ65609 HRV65605:HRV65609 IBR65605:IBR65609 ILN65605:ILN65609 IVJ65605:IVJ65609 JFF65605:JFF65609 JPB65605:JPB65609 JYX65605:JYX65609 KIT65605:KIT65609 KSP65605:KSP65609 LCL65605:LCL65609 LMH65605:LMH65609 LWD65605:LWD65609 MFZ65605:MFZ65609 MPV65605:MPV65609 MZR65605:MZR65609 NJN65605:NJN65609 NTJ65605:NTJ65609 ODF65605:ODF65609 ONB65605:ONB65609 OWX65605:OWX65609 PGT65605:PGT65609 PQP65605:PQP65609 QAL65605:QAL65609 QKH65605:QKH65609 QUD65605:QUD65609 RDZ65605:RDZ65609 RNV65605:RNV65609 RXR65605:RXR65609 SHN65605:SHN65609 SRJ65605:SRJ65609 TBF65605:TBF65609 TLB65605:TLB65609 TUX65605:TUX65609 UET65605:UET65609 UOP65605:UOP65609 UYL65605:UYL65609 VIH65605:VIH65609 VSD65605:VSD65609 WBZ65605:WBZ65609 WLV65605:WLV65609 WVR65605:WVR65609 J131141:J131145 JF131141:JF131145 TB131141:TB131145 ACX131141:ACX131145 AMT131141:AMT131145 AWP131141:AWP131145 BGL131141:BGL131145 BQH131141:BQH131145 CAD131141:CAD131145 CJZ131141:CJZ131145 CTV131141:CTV131145 DDR131141:DDR131145 DNN131141:DNN131145 DXJ131141:DXJ131145 EHF131141:EHF131145 ERB131141:ERB131145 FAX131141:FAX131145 FKT131141:FKT131145 FUP131141:FUP131145 GEL131141:GEL131145 GOH131141:GOH131145 GYD131141:GYD131145 HHZ131141:HHZ131145 HRV131141:HRV131145 IBR131141:IBR131145 ILN131141:ILN131145 IVJ131141:IVJ131145 JFF131141:JFF131145 JPB131141:JPB131145 JYX131141:JYX131145 KIT131141:KIT131145 KSP131141:KSP131145 LCL131141:LCL131145 LMH131141:LMH131145 LWD131141:LWD131145 MFZ131141:MFZ131145 MPV131141:MPV131145 MZR131141:MZR131145 NJN131141:NJN131145 NTJ131141:NTJ131145 ODF131141:ODF131145 ONB131141:ONB131145 OWX131141:OWX131145 PGT131141:PGT131145 PQP131141:PQP131145 QAL131141:QAL131145 QKH131141:QKH131145 QUD131141:QUD131145 RDZ131141:RDZ131145 RNV131141:RNV131145 RXR131141:RXR131145 SHN131141:SHN131145 SRJ131141:SRJ131145 TBF131141:TBF131145 TLB131141:TLB131145 TUX131141:TUX131145 UET131141:UET131145 UOP131141:UOP131145 UYL131141:UYL131145 VIH131141:VIH131145 VSD131141:VSD131145 WBZ131141:WBZ131145 WLV131141:WLV131145 WVR131141:WVR131145 J196677:J196681 JF196677:JF196681 TB196677:TB196681 ACX196677:ACX196681 AMT196677:AMT196681 AWP196677:AWP196681 BGL196677:BGL196681 BQH196677:BQH196681 CAD196677:CAD196681 CJZ196677:CJZ196681 CTV196677:CTV196681 DDR196677:DDR196681 DNN196677:DNN196681 DXJ196677:DXJ196681 EHF196677:EHF196681 ERB196677:ERB196681 FAX196677:FAX196681 FKT196677:FKT196681 FUP196677:FUP196681 GEL196677:GEL196681 GOH196677:GOH196681 GYD196677:GYD196681 HHZ196677:HHZ196681 HRV196677:HRV196681 IBR196677:IBR196681 ILN196677:ILN196681 IVJ196677:IVJ196681 JFF196677:JFF196681 JPB196677:JPB196681 JYX196677:JYX196681 KIT196677:KIT196681 KSP196677:KSP196681 LCL196677:LCL196681 LMH196677:LMH196681 LWD196677:LWD196681 MFZ196677:MFZ196681 MPV196677:MPV196681 MZR196677:MZR196681 NJN196677:NJN196681 NTJ196677:NTJ196681 ODF196677:ODF196681 ONB196677:ONB196681 OWX196677:OWX196681 PGT196677:PGT196681 PQP196677:PQP196681 QAL196677:QAL196681 QKH196677:QKH196681 QUD196677:QUD196681 RDZ196677:RDZ196681 RNV196677:RNV196681 RXR196677:RXR196681 SHN196677:SHN196681 SRJ196677:SRJ196681 TBF196677:TBF196681 TLB196677:TLB196681 TUX196677:TUX196681 UET196677:UET196681 UOP196677:UOP196681 UYL196677:UYL196681 VIH196677:VIH196681 VSD196677:VSD196681 WBZ196677:WBZ196681 WLV196677:WLV196681 WVR196677:WVR196681 J262213:J262217 JF262213:JF262217 TB262213:TB262217 ACX262213:ACX262217 AMT262213:AMT262217 AWP262213:AWP262217 BGL262213:BGL262217 BQH262213:BQH262217 CAD262213:CAD262217 CJZ262213:CJZ262217 CTV262213:CTV262217 DDR262213:DDR262217 DNN262213:DNN262217 DXJ262213:DXJ262217 EHF262213:EHF262217 ERB262213:ERB262217 FAX262213:FAX262217 FKT262213:FKT262217 FUP262213:FUP262217 GEL262213:GEL262217 GOH262213:GOH262217 GYD262213:GYD262217 HHZ262213:HHZ262217 HRV262213:HRV262217 IBR262213:IBR262217 ILN262213:ILN262217 IVJ262213:IVJ262217 JFF262213:JFF262217 JPB262213:JPB262217 JYX262213:JYX262217 KIT262213:KIT262217 KSP262213:KSP262217 LCL262213:LCL262217 LMH262213:LMH262217 LWD262213:LWD262217 MFZ262213:MFZ262217 MPV262213:MPV262217 MZR262213:MZR262217 NJN262213:NJN262217 NTJ262213:NTJ262217 ODF262213:ODF262217 ONB262213:ONB262217 OWX262213:OWX262217 PGT262213:PGT262217 PQP262213:PQP262217 QAL262213:QAL262217 QKH262213:QKH262217 QUD262213:QUD262217 RDZ262213:RDZ262217 RNV262213:RNV262217 RXR262213:RXR262217 SHN262213:SHN262217 SRJ262213:SRJ262217 TBF262213:TBF262217 TLB262213:TLB262217 TUX262213:TUX262217 UET262213:UET262217 UOP262213:UOP262217 UYL262213:UYL262217 VIH262213:VIH262217 VSD262213:VSD262217 WBZ262213:WBZ262217 WLV262213:WLV262217 WVR262213:WVR262217 J327749:J327753 JF327749:JF327753 TB327749:TB327753 ACX327749:ACX327753 AMT327749:AMT327753 AWP327749:AWP327753 BGL327749:BGL327753 BQH327749:BQH327753 CAD327749:CAD327753 CJZ327749:CJZ327753 CTV327749:CTV327753 DDR327749:DDR327753 DNN327749:DNN327753 DXJ327749:DXJ327753 EHF327749:EHF327753 ERB327749:ERB327753 FAX327749:FAX327753 FKT327749:FKT327753 FUP327749:FUP327753 GEL327749:GEL327753 GOH327749:GOH327753 GYD327749:GYD327753 HHZ327749:HHZ327753 HRV327749:HRV327753 IBR327749:IBR327753 ILN327749:ILN327753 IVJ327749:IVJ327753 JFF327749:JFF327753 JPB327749:JPB327753 JYX327749:JYX327753 KIT327749:KIT327753 KSP327749:KSP327753 LCL327749:LCL327753 LMH327749:LMH327753 LWD327749:LWD327753 MFZ327749:MFZ327753 MPV327749:MPV327753 MZR327749:MZR327753 NJN327749:NJN327753 NTJ327749:NTJ327753 ODF327749:ODF327753 ONB327749:ONB327753 OWX327749:OWX327753 PGT327749:PGT327753 PQP327749:PQP327753 QAL327749:QAL327753 QKH327749:QKH327753 QUD327749:QUD327753 RDZ327749:RDZ327753 RNV327749:RNV327753 RXR327749:RXR327753 SHN327749:SHN327753 SRJ327749:SRJ327753 TBF327749:TBF327753 TLB327749:TLB327753 TUX327749:TUX327753 UET327749:UET327753 UOP327749:UOP327753 UYL327749:UYL327753 VIH327749:VIH327753 VSD327749:VSD327753 WBZ327749:WBZ327753 WLV327749:WLV327753 WVR327749:WVR327753 J393285:J393289 JF393285:JF393289 TB393285:TB393289 ACX393285:ACX393289 AMT393285:AMT393289 AWP393285:AWP393289 BGL393285:BGL393289 BQH393285:BQH393289 CAD393285:CAD393289 CJZ393285:CJZ393289 CTV393285:CTV393289 DDR393285:DDR393289 DNN393285:DNN393289 DXJ393285:DXJ393289 EHF393285:EHF393289 ERB393285:ERB393289 FAX393285:FAX393289 FKT393285:FKT393289 FUP393285:FUP393289 GEL393285:GEL393289 GOH393285:GOH393289 GYD393285:GYD393289 HHZ393285:HHZ393289 HRV393285:HRV393289 IBR393285:IBR393289 ILN393285:ILN393289 IVJ393285:IVJ393289 JFF393285:JFF393289 JPB393285:JPB393289 JYX393285:JYX393289 KIT393285:KIT393289 KSP393285:KSP393289 LCL393285:LCL393289 LMH393285:LMH393289 LWD393285:LWD393289 MFZ393285:MFZ393289 MPV393285:MPV393289 MZR393285:MZR393289 NJN393285:NJN393289 NTJ393285:NTJ393289 ODF393285:ODF393289 ONB393285:ONB393289 OWX393285:OWX393289 PGT393285:PGT393289 PQP393285:PQP393289 QAL393285:QAL393289 QKH393285:QKH393289 QUD393285:QUD393289 RDZ393285:RDZ393289 RNV393285:RNV393289 RXR393285:RXR393289 SHN393285:SHN393289 SRJ393285:SRJ393289 TBF393285:TBF393289 TLB393285:TLB393289 TUX393285:TUX393289 UET393285:UET393289 UOP393285:UOP393289 UYL393285:UYL393289 VIH393285:VIH393289 VSD393285:VSD393289 WBZ393285:WBZ393289 WLV393285:WLV393289 WVR393285:WVR393289 J458821:J458825 JF458821:JF458825 TB458821:TB458825 ACX458821:ACX458825 AMT458821:AMT458825 AWP458821:AWP458825 BGL458821:BGL458825 BQH458821:BQH458825 CAD458821:CAD458825 CJZ458821:CJZ458825 CTV458821:CTV458825 DDR458821:DDR458825 DNN458821:DNN458825 DXJ458821:DXJ458825 EHF458821:EHF458825 ERB458821:ERB458825 FAX458821:FAX458825 FKT458821:FKT458825 FUP458821:FUP458825 GEL458821:GEL458825 GOH458821:GOH458825 GYD458821:GYD458825 HHZ458821:HHZ458825 HRV458821:HRV458825 IBR458821:IBR458825 ILN458821:ILN458825 IVJ458821:IVJ458825 JFF458821:JFF458825 JPB458821:JPB458825 JYX458821:JYX458825 KIT458821:KIT458825 KSP458821:KSP458825 LCL458821:LCL458825 LMH458821:LMH458825 LWD458821:LWD458825 MFZ458821:MFZ458825 MPV458821:MPV458825 MZR458821:MZR458825 NJN458821:NJN458825 NTJ458821:NTJ458825 ODF458821:ODF458825 ONB458821:ONB458825 OWX458821:OWX458825 PGT458821:PGT458825 PQP458821:PQP458825 QAL458821:QAL458825 QKH458821:QKH458825 QUD458821:QUD458825 RDZ458821:RDZ458825 RNV458821:RNV458825 RXR458821:RXR458825 SHN458821:SHN458825 SRJ458821:SRJ458825 TBF458821:TBF458825 TLB458821:TLB458825 TUX458821:TUX458825 UET458821:UET458825 UOP458821:UOP458825 UYL458821:UYL458825 VIH458821:VIH458825 VSD458821:VSD458825 WBZ458821:WBZ458825 WLV458821:WLV458825 WVR458821:WVR458825 J524357:J524361 JF524357:JF524361 TB524357:TB524361 ACX524357:ACX524361 AMT524357:AMT524361 AWP524357:AWP524361 BGL524357:BGL524361 BQH524357:BQH524361 CAD524357:CAD524361 CJZ524357:CJZ524361 CTV524357:CTV524361 DDR524357:DDR524361 DNN524357:DNN524361 DXJ524357:DXJ524361 EHF524357:EHF524361 ERB524357:ERB524361 FAX524357:FAX524361 FKT524357:FKT524361 FUP524357:FUP524361 GEL524357:GEL524361 GOH524357:GOH524361 GYD524357:GYD524361 HHZ524357:HHZ524361 HRV524357:HRV524361 IBR524357:IBR524361 ILN524357:ILN524361 IVJ524357:IVJ524361 JFF524357:JFF524361 JPB524357:JPB524361 JYX524357:JYX524361 KIT524357:KIT524361 KSP524357:KSP524361 LCL524357:LCL524361 LMH524357:LMH524361 LWD524357:LWD524361 MFZ524357:MFZ524361 MPV524357:MPV524361 MZR524357:MZR524361 NJN524357:NJN524361 NTJ524357:NTJ524361 ODF524357:ODF524361 ONB524357:ONB524361 OWX524357:OWX524361 PGT524357:PGT524361 PQP524357:PQP524361 QAL524357:QAL524361 QKH524357:QKH524361 QUD524357:QUD524361 RDZ524357:RDZ524361 RNV524357:RNV524361 RXR524357:RXR524361 SHN524357:SHN524361 SRJ524357:SRJ524361 TBF524357:TBF524361 TLB524357:TLB524361 TUX524357:TUX524361 UET524357:UET524361 UOP524357:UOP524361 UYL524357:UYL524361 VIH524357:VIH524361 VSD524357:VSD524361 WBZ524357:WBZ524361 WLV524357:WLV524361 WVR524357:WVR524361 J589893:J589897 JF589893:JF589897 TB589893:TB589897 ACX589893:ACX589897 AMT589893:AMT589897 AWP589893:AWP589897 BGL589893:BGL589897 BQH589893:BQH589897 CAD589893:CAD589897 CJZ589893:CJZ589897 CTV589893:CTV589897 DDR589893:DDR589897 DNN589893:DNN589897 DXJ589893:DXJ589897 EHF589893:EHF589897 ERB589893:ERB589897 FAX589893:FAX589897 FKT589893:FKT589897 FUP589893:FUP589897 GEL589893:GEL589897 GOH589893:GOH589897 GYD589893:GYD589897 HHZ589893:HHZ589897 HRV589893:HRV589897 IBR589893:IBR589897 ILN589893:ILN589897 IVJ589893:IVJ589897 JFF589893:JFF589897 JPB589893:JPB589897 JYX589893:JYX589897 KIT589893:KIT589897 KSP589893:KSP589897 LCL589893:LCL589897 LMH589893:LMH589897 LWD589893:LWD589897 MFZ589893:MFZ589897 MPV589893:MPV589897 MZR589893:MZR589897 NJN589893:NJN589897 NTJ589893:NTJ589897 ODF589893:ODF589897 ONB589893:ONB589897 OWX589893:OWX589897 PGT589893:PGT589897 PQP589893:PQP589897 QAL589893:QAL589897 QKH589893:QKH589897 QUD589893:QUD589897 RDZ589893:RDZ589897 RNV589893:RNV589897 RXR589893:RXR589897 SHN589893:SHN589897 SRJ589893:SRJ589897 TBF589893:TBF589897 TLB589893:TLB589897 TUX589893:TUX589897 UET589893:UET589897 UOP589893:UOP589897 UYL589893:UYL589897 VIH589893:VIH589897 VSD589893:VSD589897 WBZ589893:WBZ589897 WLV589893:WLV589897 WVR589893:WVR589897 J655429:J655433 JF655429:JF655433 TB655429:TB655433 ACX655429:ACX655433 AMT655429:AMT655433 AWP655429:AWP655433 BGL655429:BGL655433 BQH655429:BQH655433 CAD655429:CAD655433 CJZ655429:CJZ655433 CTV655429:CTV655433 DDR655429:DDR655433 DNN655429:DNN655433 DXJ655429:DXJ655433 EHF655429:EHF655433 ERB655429:ERB655433 FAX655429:FAX655433 FKT655429:FKT655433 FUP655429:FUP655433 GEL655429:GEL655433 GOH655429:GOH655433 GYD655429:GYD655433 HHZ655429:HHZ655433 HRV655429:HRV655433 IBR655429:IBR655433 ILN655429:ILN655433 IVJ655429:IVJ655433 JFF655429:JFF655433 JPB655429:JPB655433 JYX655429:JYX655433 KIT655429:KIT655433 KSP655429:KSP655433 LCL655429:LCL655433 LMH655429:LMH655433 LWD655429:LWD655433 MFZ655429:MFZ655433 MPV655429:MPV655433 MZR655429:MZR655433 NJN655429:NJN655433 NTJ655429:NTJ655433 ODF655429:ODF655433 ONB655429:ONB655433 OWX655429:OWX655433 PGT655429:PGT655433 PQP655429:PQP655433 QAL655429:QAL655433 QKH655429:QKH655433 QUD655429:QUD655433 RDZ655429:RDZ655433 RNV655429:RNV655433 RXR655429:RXR655433 SHN655429:SHN655433 SRJ655429:SRJ655433 TBF655429:TBF655433 TLB655429:TLB655433 TUX655429:TUX655433 UET655429:UET655433 UOP655429:UOP655433 UYL655429:UYL655433 VIH655429:VIH655433 VSD655429:VSD655433 WBZ655429:WBZ655433 WLV655429:WLV655433 WVR655429:WVR655433 J720965:J720969 JF720965:JF720969 TB720965:TB720969 ACX720965:ACX720969 AMT720965:AMT720969 AWP720965:AWP720969 BGL720965:BGL720969 BQH720965:BQH720969 CAD720965:CAD720969 CJZ720965:CJZ720969 CTV720965:CTV720969 DDR720965:DDR720969 DNN720965:DNN720969 DXJ720965:DXJ720969 EHF720965:EHF720969 ERB720965:ERB720969 FAX720965:FAX720969 FKT720965:FKT720969 FUP720965:FUP720969 GEL720965:GEL720969 GOH720965:GOH720969 GYD720965:GYD720969 HHZ720965:HHZ720969 HRV720965:HRV720969 IBR720965:IBR720969 ILN720965:ILN720969 IVJ720965:IVJ720969 JFF720965:JFF720969 JPB720965:JPB720969 JYX720965:JYX720969 KIT720965:KIT720969 KSP720965:KSP720969 LCL720965:LCL720969 LMH720965:LMH720969 LWD720965:LWD720969 MFZ720965:MFZ720969 MPV720965:MPV720969 MZR720965:MZR720969 NJN720965:NJN720969 NTJ720965:NTJ720969 ODF720965:ODF720969 ONB720965:ONB720969 OWX720965:OWX720969 PGT720965:PGT720969 PQP720965:PQP720969 QAL720965:QAL720969 QKH720965:QKH720969 QUD720965:QUD720969 RDZ720965:RDZ720969 RNV720965:RNV720969 RXR720965:RXR720969 SHN720965:SHN720969 SRJ720965:SRJ720969 TBF720965:TBF720969 TLB720965:TLB720969 TUX720965:TUX720969 UET720965:UET720969 UOP720965:UOP720969 UYL720965:UYL720969 VIH720965:VIH720969 VSD720965:VSD720969 WBZ720965:WBZ720969 WLV720965:WLV720969 WVR720965:WVR720969 J786501:J786505 JF786501:JF786505 TB786501:TB786505 ACX786501:ACX786505 AMT786501:AMT786505 AWP786501:AWP786505 BGL786501:BGL786505 BQH786501:BQH786505 CAD786501:CAD786505 CJZ786501:CJZ786505 CTV786501:CTV786505 DDR786501:DDR786505 DNN786501:DNN786505 DXJ786501:DXJ786505 EHF786501:EHF786505 ERB786501:ERB786505 FAX786501:FAX786505 FKT786501:FKT786505 FUP786501:FUP786505 GEL786501:GEL786505 GOH786501:GOH786505 GYD786501:GYD786505 HHZ786501:HHZ786505 HRV786501:HRV786505 IBR786501:IBR786505 ILN786501:ILN786505 IVJ786501:IVJ786505 JFF786501:JFF786505 JPB786501:JPB786505 JYX786501:JYX786505 KIT786501:KIT786505 KSP786501:KSP786505 LCL786501:LCL786505 LMH786501:LMH786505 LWD786501:LWD786505 MFZ786501:MFZ786505 MPV786501:MPV786505 MZR786501:MZR786505 NJN786501:NJN786505 NTJ786501:NTJ786505 ODF786501:ODF786505 ONB786501:ONB786505 OWX786501:OWX786505 PGT786501:PGT786505 PQP786501:PQP786505 QAL786501:QAL786505 QKH786501:QKH786505 QUD786501:QUD786505 RDZ786501:RDZ786505 RNV786501:RNV786505 RXR786501:RXR786505 SHN786501:SHN786505 SRJ786501:SRJ786505 TBF786501:TBF786505 TLB786501:TLB786505 TUX786501:TUX786505 UET786501:UET786505 UOP786501:UOP786505 UYL786501:UYL786505 VIH786501:VIH786505 VSD786501:VSD786505 WBZ786501:WBZ786505 WLV786501:WLV786505 WVR786501:WVR786505 J852037:J852041 JF852037:JF852041 TB852037:TB852041 ACX852037:ACX852041 AMT852037:AMT852041 AWP852037:AWP852041 BGL852037:BGL852041 BQH852037:BQH852041 CAD852037:CAD852041 CJZ852037:CJZ852041 CTV852037:CTV852041 DDR852037:DDR852041 DNN852037:DNN852041 DXJ852037:DXJ852041 EHF852037:EHF852041 ERB852037:ERB852041 FAX852037:FAX852041 FKT852037:FKT852041 FUP852037:FUP852041 GEL852037:GEL852041 GOH852037:GOH852041 GYD852037:GYD852041 HHZ852037:HHZ852041 HRV852037:HRV852041 IBR852037:IBR852041 ILN852037:ILN852041 IVJ852037:IVJ852041 JFF852037:JFF852041 JPB852037:JPB852041 JYX852037:JYX852041 KIT852037:KIT852041 KSP852037:KSP852041 LCL852037:LCL852041 LMH852037:LMH852041 LWD852037:LWD852041 MFZ852037:MFZ852041 MPV852037:MPV852041 MZR852037:MZR852041 NJN852037:NJN852041 NTJ852037:NTJ852041 ODF852037:ODF852041 ONB852037:ONB852041 OWX852037:OWX852041 PGT852037:PGT852041 PQP852037:PQP852041 QAL852037:QAL852041 QKH852037:QKH852041 QUD852037:QUD852041 RDZ852037:RDZ852041 RNV852037:RNV852041 RXR852037:RXR852041 SHN852037:SHN852041 SRJ852037:SRJ852041 TBF852037:TBF852041 TLB852037:TLB852041 TUX852037:TUX852041 UET852037:UET852041 UOP852037:UOP852041 UYL852037:UYL852041 VIH852037:VIH852041 VSD852037:VSD852041 WBZ852037:WBZ852041 WLV852037:WLV852041 WVR852037:WVR852041 J917573:J917577 JF917573:JF917577 TB917573:TB917577 ACX917573:ACX917577 AMT917573:AMT917577 AWP917573:AWP917577 BGL917573:BGL917577 BQH917573:BQH917577 CAD917573:CAD917577 CJZ917573:CJZ917577 CTV917573:CTV917577 DDR917573:DDR917577 DNN917573:DNN917577 DXJ917573:DXJ917577 EHF917573:EHF917577 ERB917573:ERB917577 FAX917573:FAX917577 FKT917573:FKT917577 FUP917573:FUP917577 GEL917573:GEL917577 GOH917573:GOH917577 GYD917573:GYD917577 HHZ917573:HHZ917577 HRV917573:HRV917577 IBR917573:IBR917577 ILN917573:ILN917577 IVJ917573:IVJ917577 JFF917573:JFF917577 JPB917573:JPB917577 JYX917573:JYX917577 KIT917573:KIT917577 KSP917573:KSP917577 LCL917573:LCL917577 LMH917573:LMH917577 LWD917573:LWD917577 MFZ917573:MFZ917577 MPV917573:MPV917577 MZR917573:MZR917577 NJN917573:NJN917577 NTJ917573:NTJ917577 ODF917573:ODF917577 ONB917573:ONB917577 OWX917573:OWX917577 PGT917573:PGT917577 PQP917573:PQP917577 QAL917573:QAL917577 QKH917573:QKH917577 QUD917573:QUD917577 RDZ917573:RDZ917577 RNV917573:RNV917577 RXR917573:RXR917577 SHN917573:SHN917577 SRJ917573:SRJ917577 TBF917573:TBF917577 TLB917573:TLB917577 TUX917573:TUX917577 UET917573:UET917577 UOP917573:UOP917577 UYL917573:UYL917577 VIH917573:VIH917577 VSD917573:VSD917577 WBZ917573:WBZ917577 WLV917573:WLV917577 WVR917573:WVR917577 J983109:J983113 JF983109:JF983113 TB983109:TB983113 ACX983109:ACX983113 AMT983109:AMT983113 AWP983109:AWP983113 BGL983109:BGL983113 BQH983109:BQH983113 CAD983109:CAD983113 CJZ983109:CJZ983113 CTV983109:CTV983113 DDR983109:DDR983113 DNN983109:DNN983113 DXJ983109:DXJ983113 EHF983109:EHF983113 ERB983109:ERB983113 FAX983109:FAX983113 FKT983109:FKT983113 FUP983109:FUP983113 GEL983109:GEL983113 GOH983109:GOH983113 GYD983109:GYD983113 HHZ983109:HHZ983113 HRV983109:HRV983113 IBR983109:IBR983113 ILN983109:ILN983113 IVJ983109:IVJ983113 JFF983109:JFF983113 JPB983109:JPB983113 JYX983109:JYX983113 KIT983109:KIT983113 KSP983109:KSP983113 LCL983109:LCL983113 LMH983109:LMH983113 LWD983109:LWD983113 MFZ983109:MFZ983113 MPV983109:MPV983113 MZR983109:MZR983113 NJN983109:NJN983113 NTJ983109:NTJ983113 ODF983109:ODF983113 ONB983109:ONB983113 OWX983109:OWX983113 PGT983109:PGT983113 PQP983109:PQP983113 QAL983109:QAL983113 QKH983109:QKH983113 QUD983109:QUD983113 RDZ983109:RDZ983113 RNV983109:RNV983113 RXR983109:RXR983113 SHN983109:SHN983113 SRJ983109:SRJ983113 TBF983109:TBF983113 TLB983109:TLB983113 TUX983109:TUX983113 UET983109:UET983113 UOP983109:UOP983113 UYL983109:UYL983113 VIH983109:VIH983113 VSD983109:VSD983113 WBZ983109:WBZ983113 WLV983109:WLV983113 WVR983109:WVR983113 J62:J64 JF62:JF64 TB62:TB64 ACX62:ACX64 AMT62:AMT64 AWP62:AWP64 BGL62:BGL64 BQH62:BQH64 CAD62:CAD64 CJZ62:CJZ64 CTV62:CTV64 DDR62:DDR64 DNN62:DNN64 DXJ62:DXJ64 EHF62:EHF64 ERB62:ERB64 FAX62:FAX64 FKT62:FKT64 FUP62:FUP64 GEL62:GEL64 GOH62:GOH64 GYD62:GYD64 HHZ62:HHZ64 HRV62:HRV64 IBR62:IBR64 ILN62:ILN64 IVJ62:IVJ64 JFF62:JFF64 JPB62:JPB64 JYX62:JYX64 KIT62:KIT64 KSP62:KSP64 LCL62:LCL64 LMH62:LMH64 LWD62:LWD64 MFZ62:MFZ64 MPV62:MPV64 MZR62:MZR64 NJN62:NJN64 NTJ62:NTJ64 ODF62:ODF64 ONB62:ONB64 OWX62:OWX64 PGT62:PGT64 PQP62:PQP64 QAL62:QAL64 QKH62:QKH64 QUD62:QUD64 RDZ62:RDZ64 RNV62:RNV64 RXR62:RXR64 SHN62:SHN64 SRJ62:SRJ64 TBF62:TBF64 TLB62:TLB64 TUX62:TUX64 UET62:UET64 UOP62:UOP64 UYL62:UYL64 VIH62:VIH64 VSD62:VSD64 WBZ62:WBZ64 WLV62:WLV64 WVR62:WVR64 J65602:J65603 JF65602:JF65603 TB65602:TB65603 ACX65602:ACX65603 AMT65602:AMT65603 AWP65602:AWP65603 BGL65602:BGL65603 BQH65602:BQH65603 CAD65602:CAD65603 CJZ65602:CJZ65603 CTV65602:CTV65603 DDR65602:DDR65603 DNN65602:DNN65603 DXJ65602:DXJ65603 EHF65602:EHF65603 ERB65602:ERB65603 FAX65602:FAX65603 FKT65602:FKT65603 FUP65602:FUP65603 GEL65602:GEL65603 GOH65602:GOH65603 GYD65602:GYD65603 HHZ65602:HHZ65603 HRV65602:HRV65603 IBR65602:IBR65603 ILN65602:ILN65603 IVJ65602:IVJ65603 JFF65602:JFF65603 JPB65602:JPB65603 JYX65602:JYX65603 KIT65602:KIT65603 KSP65602:KSP65603 LCL65602:LCL65603 LMH65602:LMH65603 LWD65602:LWD65603 MFZ65602:MFZ65603 MPV65602:MPV65603 MZR65602:MZR65603 NJN65602:NJN65603 NTJ65602:NTJ65603 ODF65602:ODF65603 ONB65602:ONB65603 OWX65602:OWX65603 PGT65602:PGT65603 PQP65602:PQP65603 QAL65602:QAL65603 QKH65602:QKH65603 QUD65602:QUD65603 RDZ65602:RDZ65603 RNV65602:RNV65603 RXR65602:RXR65603 SHN65602:SHN65603 SRJ65602:SRJ65603 TBF65602:TBF65603 TLB65602:TLB65603 TUX65602:TUX65603 UET65602:UET65603 UOP65602:UOP65603 UYL65602:UYL65603 VIH65602:VIH65603 VSD65602:VSD65603 WBZ65602:WBZ65603 WLV65602:WLV65603 WVR65602:WVR65603 J131138:J131139 JF131138:JF131139 TB131138:TB131139 ACX131138:ACX131139 AMT131138:AMT131139 AWP131138:AWP131139 BGL131138:BGL131139 BQH131138:BQH131139 CAD131138:CAD131139 CJZ131138:CJZ131139 CTV131138:CTV131139 DDR131138:DDR131139 DNN131138:DNN131139 DXJ131138:DXJ131139 EHF131138:EHF131139 ERB131138:ERB131139 FAX131138:FAX131139 FKT131138:FKT131139 FUP131138:FUP131139 GEL131138:GEL131139 GOH131138:GOH131139 GYD131138:GYD131139 HHZ131138:HHZ131139 HRV131138:HRV131139 IBR131138:IBR131139 ILN131138:ILN131139 IVJ131138:IVJ131139 JFF131138:JFF131139 JPB131138:JPB131139 JYX131138:JYX131139 KIT131138:KIT131139 KSP131138:KSP131139 LCL131138:LCL131139 LMH131138:LMH131139 LWD131138:LWD131139 MFZ131138:MFZ131139 MPV131138:MPV131139 MZR131138:MZR131139 NJN131138:NJN131139 NTJ131138:NTJ131139 ODF131138:ODF131139 ONB131138:ONB131139 OWX131138:OWX131139 PGT131138:PGT131139 PQP131138:PQP131139 QAL131138:QAL131139 QKH131138:QKH131139 QUD131138:QUD131139 RDZ131138:RDZ131139 RNV131138:RNV131139 RXR131138:RXR131139 SHN131138:SHN131139 SRJ131138:SRJ131139 TBF131138:TBF131139 TLB131138:TLB131139 TUX131138:TUX131139 UET131138:UET131139 UOP131138:UOP131139 UYL131138:UYL131139 VIH131138:VIH131139 VSD131138:VSD131139 WBZ131138:WBZ131139 WLV131138:WLV131139 WVR131138:WVR131139 J196674:J196675 JF196674:JF196675 TB196674:TB196675 ACX196674:ACX196675 AMT196674:AMT196675 AWP196674:AWP196675 BGL196674:BGL196675 BQH196674:BQH196675 CAD196674:CAD196675 CJZ196674:CJZ196675 CTV196674:CTV196675 DDR196674:DDR196675 DNN196674:DNN196675 DXJ196674:DXJ196675 EHF196674:EHF196675 ERB196674:ERB196675 FAX196674:FAX196675 FKT196674:FKT196675 FUP196674:FUP196675 GEL196674:GEL196675 GOH196674:GOH196675 GYD196674:GYD196675 HHZ196674:HHZ196675 HRV196674:HRV196675 IBR196674:IBR196675 ILN196674:ILN196675 IVJ196674:IVJ196675 JFF196674:JFF196675 JPB196674:JPB196675 JYX196674:JYX196675 KIT196674:KIT196675 KSP196674:KSP196675 LCL196674:LCL196675 LMH196674:LMH196675 LWD196674:LWD196675 MFZ196674:MFZ196675 MPV196674:MPV196675 MZR196674:MZR196675 NJN196674:NJN196675 NTJ196674:NTJ196675 ODF196674:ODF196675 ONB196674:ONB196675 OWX196674:OWX196675 PGT196674:PGT196675 PQP196674:PQP196675 QAL196674:QAL196675 QKH196674:QKH196675 QUD196674:QUD196675 RDZ196674:RDZ196675 RNV196674:RNV196675 RXR196674:RXR196675 SHN196674:SHN196675 SRJ196674:SRJ196675 TBF196674:TBF196675 TLB196674:TLB196675 TUX196674:TUX196675 UET196674:UET196675 UOP196674:UOP196675 UYL196674:UYL196675 VIH196674:VIH196675 VSD196674:VSD196675 WBZ196674:WBZ196675 WLV196674:WLV196675 WVR196674:WVR196675 J262210:J262211 JF262210:JF262211 TB262210:TB262211 ACX262210:ACX262211 AMT262210:AMT262211 AWP262210:AWP262211 BGL262210:BGL262211 BQH262210:BQH262211 CAD262210:CAD262211 CJZ262210:CJZ262211 CTV262210:CTV262211 DDR262210:DDR262211 DNN262210:DNN262211 DXJ262210:DXJ262211 EHF262210:EHF262211 ERB262210:ERB262211 FAX262210:FAX262211 FKT262210:FKT262211 FUP262210:FUP262211 GEL262210:GEL262211 GOH262210:GOH262211 GYD262210:GYD262211 HHZ262210:HHZ262211 HRV262210:HRV262211 IBR262210:IBR262211 ILN262210:ILN262211 IVJ262210:IVJ262211 JFF262210:JFF262211 JPB262210:JPB262211 JYX262210:JYX262211 KIT262210:KIT262211 KSP262210:KSP262211 LCL262210:LCL262211 LMH262210:LMH262211 LWD262210:LWD262211 MFZ262210:MFZ262211 MPV262210:MPV262211 MZR262210:MZR262211 NJN262210:NJN262211 NTJ262210:NTJ262211 ODF262210:ODF262211 ONB262210:ONB262211 OWX262210:OWX262211 PGT262210:PGT262211 PQP262210:PQP262211 QAL262210:QAL262211 QKH262210:QKH262211 QUD262210:QUD262211 RDZ262210:RDZ262211 RNV262210:RNV262211 RXR262210:RXR262211 SHN262210:SHN262211 SRJ262210:SRJ262211 TBF262210:TBF262211 TLB262210:TLB262211 TUX262210:TUX262211 UET262210:UET262211 UOP262210:UOP262211 UYL262210:UYL262211 VIH262210:VIH262211 VSD262210:VSD262211 WBZ262210:WBZ262211 WLV262210:WLV262211 WVR262210:WVR262211 J327746:J327747 JF327746:JF327747 TB327746:TB327747 ACX327746:ACX327747 AMT327746:AMT327747 AWP327746:AWP327747 BGL327746:BGL327747 BQH327746:BQH327747 CAD327746:CAD327747 CJZ327746:CJZ327747 CTV327746:CTV327747 DDR327746:DDR327747 DNN327746:DNN327747 DXJ327746:DXJ327747 EHF327746:EHF327747 ERB327746:ERB327747 FAX327746:FAX327747 FKT327746:FKT327747 FUP327746:FUP327747 GEL327746:GEL327747 GOH327746:GOH327747 GYD327746:GYD327747 HHZ327746:HHZ327747 HRV327746:HRV327747 IBR327746:IBR327747 ILN327746:ILN327747 IVJ327746:IVJ327747 JFF327746:JFF327747 JPB327746:JPB327747 JYX327746:JYX327747 KIT327746:KIT327747 KSP327746:KSP327747 LCL327746:LCL327747 LMH327746:LMH327747 LWD327746:LWD327747 MFZ327746:MFZ327747 MPV327746:MPV327747 MZR327746:MZR327747 NJN327746:NJN327747 NTJ327746:NTJ327747 ODF327746:ODF327747 ONB327746:ONB327747 OWX327746:OWX327747 PGT327746:PGT327747 PQP327746:PQP327747 QAL327746:QAL327747 QKH327746:QKH327747 QUD327746:QUD327747 RDZ327746:RDZ327747 RNV327746:RNV327747 RXR327746:RXR327747 SHN327746:SHN327747 SRJ327746:SRJ327747 TBF327746:TBF327747 TLB327746:TLB327747 TUX327746:TUX327747 UET327746:UET327747 UOP327746:UOP327747 UYL327746:UYL327747 VIH327746:VIH327747 VSD327746:VSD327747 WBZ327746:WBZ327747 WLV327746:WLV327747 WVR327746:WVR327747 J393282:J393283 JF393282:JF393283 TB393282:TB393283 ACX393282:ACX393283 AMT393282:AMT393283 AWP393282:AWP393283 BGL393282:BGL393283 BQH393282:BQH393283 CAD393282:CAD393283 CJZ393282:CJZ393283 CTV393282:CTV393283 DDR393282:DDR393283 DNN393282:DNN393283 DXJ393282:DXJ393283 EHF393282:EHF393283 ERB393282:ERB393283 FAX393282:FAX393283 FKT393282:FKT393283 FUP393282:FUP393283 GEL393282:GEL393283 GOH393282:GOH393283 GYD393282:GYD393283 HHZ393282:HHZ393283 HRV393282:HRV393283 IBR393282:IBR393283 ILN393282:ILN393283 IVJ393282:IVJ393283 JFF393282:JFF393283 JPB393282:JPB393283 JYX393282:JYX393283 KIT393282:KIT393283 KSP393282:KSP393283 LCL393282:LCL393283 LMH393282:LMH393283 LWD393282:LWD393283 MFZ393282:MFZ393283 MPV393282:MPV393283 MZR393282:MZR393283 NJN393282:NJN393283 NTJ393282:NTJ393283 ODF393282:ODF393283 ONB393282:ONB393283 OWX393282:OWX393283 PGT393282:PGT393283 PQP393282:PQP393283 QAL393282:QAL393283 QKH393282:QKH393283 QUD393282:QUD393283 RDZ393282:RDZ393283 RNV393282:RNV393283 RXR393282:RXR393283 SHN393282:SHN393283 SRJ393282:SRJ393283 TBF393282:TBF393283 TLB393282:TLB393283 TUX393282:TUX393283 UET393282:UET393283 UOP393282:UOP393283 UYL393282:UYL393283 VIH393282:VIH393283 VSD393282:VSD393283 WBZ393282:WBZ393283 WLV393282:WLV393283 WVR393282:WVR393283 J458818:J458819 JF458818:JF458819 TB458818:TB458819 ACX458818:ACX458819 AMT458818:AMT458819 AWP458818:AWP458819 BGL458818:BGL458819 BQH458818:BQH458819 CAD458818:CAD458819 CJZ458818:CJZ458819 CTV458818:CTV458819 DDR458818:DDR458819 DNN458818:DNN458819 DXJ458818:DXJ458819 EHF458818:EHF458819 ERB458818:ERB458819 FAX458818:FAX458819 FKT458818:FKT458819 FUP458818:FUP458819 GEL458818:GEL458819 GOH458818:GOH458819 GYD458818:GYD458819 HHZ458818:HHZ458819 HRV458818:HRV458819 IBR458818:IBR458819 ILN458818:ILN458819 IVJ458818:IVJ458819 JFF458818:JFF458819 JPB458818:JPB458819 JYX458818:JYX458819 KIT458818:KIT458819 KSP458818:KSP458819 LCL458818:LCL458819 LMH458818:LMH458819 LWD458818:LWD458819 MFZ458818:MFZ458819 MPV458818:MPV458819 MZR458818:MZR458819 NJN458818:NJN458819 NTJ458818:NTJ458819 ODF458818:ODF458819 ONB458818:ONB458819 OWX458818:OWX458819 PGT458818:PGT458819 PQP458818:PQP458819 QAL458818:QAL458819 QKH458818:QKH458819 QUD458818:QUD458819 RDZ458818:RDZ458819 RNV458818:RNV458819 RXR458818:RXR458819 SHN458818:SHN458819 SRJ458818:SRJ458819 TBF458818:TBF458819 TLB458818:TLB458819 TUX458818:TUX458819 UET458818:UET458819 UOP458818:UOP458819 UYL458818:UYL458819 VIH458818:VIH458819 VSD458818:VSD458819 WBZ458818:WBZ458819 WLV458818:WLV458819 WVR458818:WVR458819 J524354:J524355 JF524354:JF524355 TB524354:TB524355 ACX524354:ACX524355 AMT524354:AMT524355 AWP524354:AWP524355 BGL524354:BGL524355 BQH524354:BQH524355 CAD524354:CAD524355 CJZ524354:CJZ524355 CTV524354:CTV524355 DDR524354:DDR524355 DNN524354:DNN524355 DXJ524354:DXJ524355 EHF524354:EHF524355 ERB524354:ERB524355 FAX524354:FAX524355 FKT524354:FKT524355 FUP524354:FUP524355 GEL524354:GEL524355 GOH524354:GOH524355 GYD524354:GYD524355 HHZ524354:HHZ524355 HRV524354:HRV524355 IBR524354:IBR524355 ILN524354:ILN524355 IVJ524354:IVJ524355 JFF524354:JFF524355 JPB524354:JPB524355 JYX524354:JYX524355 KIT524354:KIT524355 KSP524354:KSP524355 LCL524354:LCL524355 LMH524354:LMH524355 LWD524354:LWD524355 MFZ524354:MFZ524355 MPV524354:MPV524355 MZR524354:MZR524355 NJN524354:NJN524355 NTJ524354:NTJ524355 ODF524354:ODF524355 ONB524354:ONB524355 OWX524354:OWX524355 PGT524354:PGT524355 PQP524354:PQP524355 QAL524354:QAL524355 QKH524354:QKH524355 QUD524354:QUD524355 RDZ524354:RDZ524355 RNV524354:RNV524355 RXR524354:RXR524355 SHN524354:SHN524355 SRJ524354:SRJ524355 TBF524354:TBF524355 TLB524354:TLB524355 TUX524354:TUX524355 UET524354:UET524355 UOP524354:UOP524355 UYL524354:UYL524355 VIH524354:VIH524355 VSD524354:VSD524355 WBZ524354:WBZ524355 WLV524354:WLV524355 WVR524354:WVR524355 J589890:J589891 JF589890:JF589891 TB589890:TB589891 ACX589890:ACX589891 AMT589890:AMT589891 AWP589890:AWP589891 BGL589890:BGL589891 BQH589890:BQH589891 CAD589890:CAD589891 CJZ589890:CJZ589891 CTV589890:CTV589891 DDR589890:DDR589891 DNN589890:DNN589891 DXJ589890:DXJ589891 EHF589890:EHF589891 ERB589890:ERB589891 FAX589890:FAX589891 FKT589890:FKT589891 FUP589890:FUP589891 GEL589890:GEL589891 GOH589890:GOH589891 GYD589890:GYD589891 HHZ589890:HHZ589891 HRV589890:HRV589891 IBR589890:IBR589891 ILN589890:ILN589891 IVJ589890:IVJ589891 JFF589890:JFF589891 JPB589890:JPB589891 JYX589890:JYX589891 KIT589890:KIT589891 KSP589890:KSP589891 LCL589890:LCL589891 LMH589890:LMH589891 LWD589890:LWD589891 MFZ589890:MFZ589891 MPV589890:MPV589891 MZR589890:MZR589891 NJN589890:NJN589891 NTJ589890:NTJ589891 ODF589890:ODF589891 ONB589890:ONB589891 OWX589890:OWX589891 PGT589890:PGT589891 PQP589890:PQP589891 QAL589890:QAL589891 QKH589890:QKH589891 QUD589890:QUD589891 RDZ589890:RDZ589891 RNV589890:RNV589891 RXR589890:RXR589891 SHN589890:SHN589891 SRJ589890:SRJ589891 TBF589890:TBF589891 TLB589890:TLB589891 TUX589890:TUX589891 UET589890:UET589891 UOP589890:UOP589891 UYL589890:UYL589891 VIH589890:VIH589891 VSD589890:VSD589891 WBZ589890:WBZ589891 WLV589890:WLV589891 WVR589890:WVR589891 J655426:J655427 JF655426:JF655427 TB655426:TB655427 ACX655426:ACX655427 AMT655426:AMT655427 AWP655426:AWP655427 BGL655426:BGL655427 BQH655426:BQH655427 CAD655426:CAD655427 CJZ655426:CJZ655427 CTV655426:CTV655427 DDR655426:DDR655427 DNN655426:DNN655427 DXJ655426:DXJ655427 EHF655426:EHF655427 ERB655426:ERB655427 FAX655426:FAX655427 FKT655426:FKT655427 FUP655426:FUP655427 GEL655426:GEL655427 GOH655426:GOH655427 GYD655426:GYD655427 HHZ655426:HHZ655427 HRV655426:HRV655427 IBR655426:IBR655427 ILN655426:ILN655427 IVJ655426:IVJ655427 JFF655426:JFF655427 JPB655426:JPB655427 JYX655426:JYX655427 KIT655426:KIT655427 KSP655426:KSP655427 LCL655426:LCL655427 LMH655426:LMH655427 LWD655426:LWD655427 MFZ655426:MFZ655427 MPV655426:MPV655427 MZR655426:MZR655427 NJN655426:NJN655427 NTJ655426:NTJ655427 ODF655426:ODF655427 ONB655426:ONB655427 OWX655426:OWX655427 PGT655426:PGT655427 PQP655426:PQP655427 QAL655426:QAL655427 QKH655426:QKH655427 QUD655426:QUD655427 RDZ655426:RDZ655427 RNV655426:RNV655427 RXR655426:RXR655427 SHN655426:SHN655427 SRJ655426:SRJ655427 TBF655426:TBF655427 TLB655426:TLB655427 TUX655426:TUX655427 UET655426:UET655427 UOP655426:UOP655427 UYL655426:UYL655427 VIH655426:VIH655427 VSD655426:VSD655427 WBZ655426:WBZ655427 WLV655426:WLV655427 WVR655426:WVR655427 J720962:J720963 JF720962:JF720963 TB720962:TB720963 ACX720962:ACX720963 AMT720962:AMT720963 AWP720962:AWP720963 BGL720962:BGL720963 BQH720962:BQH720963 CAD720962:CAD720963 CJZ720962:CJZ720963 CTV720962:CTV720963 DDR720962:DDR720963 DNN720962:DNN720963 DXJ720962:DXJ720963 EHF720962:EHF720963 ERB720962:ERB720963 FAX720962:FAX720963 FKT720962:FKT720963 FUP720962:FUP720963 GEL720962:GEL720963 GOH720962:GOH720963 GYD720962:GYD720963 HHZ720962:HHZ720963 HRV720962:HRV720963 IBR720962:IBR720963 ILN720962:ILN720963 IVJ720962:IVJ720963 JFF720962:JFF720963 JPB720962:JPB720963 JYX720962:JYX720963 KIT720962:KIT720963 KSP720962:KSP720963 LCL720962:LCL720963 LMH720962:LMH720963 LWD720962:LWD720963 MFZ720962:MFZ720963 MPV720962:MPV720963 MZR720962:MZR720963 NJN720962:NJN720963 NTJ720962:NTJ720963 ODF720962:ODF720963 ONB720962:ONB720963 OWX720962:OWX720963 PGT720962:PGT720963 PQP720962:PQP720963 QAL720962:QAL720963 QKH720962:QKH720963 QUD720962:QUD720963 RDZ720962:RDZ720963 RNV720962:RNV720963 RXR720962:RXR720963 SHN720962:SHN720963 SRJ720962:SRJ720963 TBF720962:TBF720963 TLB720962:TLB720963 TUX720962:TUX720963 UET720962:UET720963 UOP720962:UOP720963 UYL720962:UYL720963 VIH720962:VIH720963 VSD720962:VSD720963 WBZ720962:WBZ720963 WLV720962:WLV720963 WVR720962:WVR720963 J786498:J786499 JF786498:JF786499 TB786498:TB786499 ACX786498:ACX786499 AMT786498:AMT786499 AWP786498:AWP786499 BGL786498:BGL786499 BQH786498:BQH786499 CAD786498:CAD786499 CJZ786498:CJZ786499 CTV786498:CTV786499 DDR786498:DDR786499 DNN786498:DNN786499 DXJ786498:DXJ786499 EHF786498:EHF786499 ERB786498:ERB786499 FAX786498:FAX786499 FKT786498:FKT786499 FUP786498:FUP786499 GEL786498:GEL786499 GOH786498:GOH786499 GYD786498:GYD786499 HHZ786498:HHZ786499 HRV786498:HRV786499 IBR786498:IBR786499 ILN786498:ILN786499 IVJ786498:IVJ786499 JFF786498:JFF786499 JPB786498:JPB786499 JYX786498:JYX786499 KIT786498:KIT786499 KSP786498:KSP786499 LCL786498:LCL786499 LMH786498:LMH786499 LWD786498:LWD786499 MFZ786498:MFZ786499 MPV786498:MPV786499 MZR786498:MZR786499 NJN786498:NJN786499 NTJ786498:NTJ786499 ODF786498:ODF786499 ONB786498:ONB786499 OWX786498:OWX786499 PGT786498:PGT786499 PQP786498:PQP786499 QAL786498:QAL786499 QKH786498:QKH786499 QUD786498:QUD786499 RDZ786498:RDZ786499 RNV786498:RNV786499 RXR786498:RXR786499 SHN786498:SHN786499 SRJ786498:SRJ786499 TBF786498:TBF786499 TLB786498:TLB786499 TUX786498:TUX786499 UET786498:UET786499 UOP786498:UOP786499 UYL786498:UYL786499 VIH786498:VIH786499 VSD786498:VSD786499 WBZ786498:WBZ786499 WLV786498:WLV786499 WVR786498:WVR786499 J852034:J852035 JF852034:JF852035 TB852034:TB852035 ACX852034:ACX852035 AMT852034:AMT852035 AWP852034:AWP852035 BGL852034:BGL852035 BQH852034:BQH852035 CAD852034:CAD852035 CJZ852034:CJZ852035 CTV852034:CTV852035 DDR852034:DDR852035 DNN852034:DNN852035 DXJ852034:DXJ852035 EHF852034:EHF852035 ERB852034:ERB852035 FAX852034:FAX852035 FKT852034:FKT852035 FUP852034:FUP852035 GEL852034:GEL852035 GOH852034:GOH852035 GYD852034:GYD852035 HHZ852034:HHZ852035 HRV852034:HRV852035 IBR852034:IBR852035 ILN852034:ILN852035 IVJ852034:IVJ852035 JFF852034:JFF852035 JPB852034:JPB852035 JYX852034:JYX852035 KIT852034:KIT852035 KSP852034:KSP852035 LCL852034:LCL852035 LMH852034:LMH852035 LWD852034:LWD852035 MFZ852034:MFZ852035 MPV852034:MPV852035 MZR852034:MZR852035 NJN852034:NJN852035 NTJ852034:NTJ852035 ODF852034:ODF852035 ONB852034:ONB852035 OWX852034:OWX852035 PGT852034:PGT852035 PQP852034:PQP852035 QAL852034:QAL852035 QKH852034:QKH852035 QUD852034:QUD852035 RDZ852034:RDZ852035 RNV852034:RNV852035 RXR852034:RXR852035 SHN852034:SHN852035 SRJ852034:SRJ852035 TBF852034:TBF852035 TLB852034:TLB852035 TUX852034:TUX852035 UET852034:UET852035 UOP852034:UOP852035 UYL852034:UYL852035 VIH852034:VIH852035 VSD852034:VSD852035 WBZ852034:WBZ852035 WLV852034:WLV852035 WVR852034:WVR852035 J917570:J917571 JF917570:JF917571 TB917570:TB917571 ACX917570:ACX917571 AMT917570:AMT917571 AWP917570:AWP917571 BGL917570:BGL917571 BQH917570:BQH917571 CAD917570:CAD917571 CJZ917570:CJZ917571 CTV917570:CTV917571 DDR917570:DDR917571 DNN917570:DNN917571 DXJ917570:DXJ917571 EHF917570:EHF917571 ERB917570:ERB917571 FAX917570:FAX917571 FKT917570:FKT917571 FUP917570:FUP917571 GEL917570:GEL917571 GOH917570:GOH917571 GYD917570:GYD917571 HHZ917570:HHZ917571 HRV917570:HRV917571 IBR917570:IBR917571 ILN917570:ILN917571 IVJ917570:IVJ917571 JFF917570:JFF917571 JPB917570:JPB917571 JYX917570:JYX917571 KIT917570:KIT917571 KSP917570:KSP917571 LCL917570:LCL917571 LMH917570:LMH917571 LWD917570:LWD917571 MFZ917570:MFZ917571 MPV917570:MPV917571 MZR917570:MZR917571 NJN917570:NJN917571 NTJ917570:NTJ917571 ODF917570:ODF917571 ONB917570:ONB917571 OWX917570:OWX917571 PGT917570:PGT917571 PQP917570:PQP917571 QAL917570:QAL917571 QKH917570:QKH917571 QUD917570:QUD917571 RDZ917570:RDZ917571 RNV917570:RNV917571 RXR917570:RXR917571 SHN917570:SHN917571 SRJ917570:SRJ917571 TBF917570:TBF917571 TLB917570:TLB917571 TUX917570:TUX917571 UET917570:UET917571 UOP917570:UOP917571 UYL917570:UYL917571 VIH917570:VIH917571 VSD917570:VSD917571 WBZ917570:WBZ917571 WLV917570:WLV917571 WVR917570:WVR917571 J983106:J983107 JF983106:JF983107 TB983106:TB983107 ACX983106:ACX983107 AMT983106:AMT983107 AWP983106:AWP983107 BGL983106:BGL983107 BQH983106:BQH983107 CAD983106:CAD983107 CJZ983106:CJZ983107 CTV983106:CTV983107 DDR983106:DDR983107 DNN983106:DNN983107 DXJ983106:DXJ983107 EHF983106:EHF983107 ERB983106:ERB983107 FAX983106:FAX983107 FKT983106:FKT983107 FUP983106:FUP983107 GEL983106:GEL983107 GOH983106:GOH983107 GYD983106:GYD983107 HHZ983106:HHZ983107 HRV983106:HRV983107 IBR983106:IBR983107 ILN983106:ILN983107 IVJ983106:IVJ983107 JFF983106:JFF983107 JPB983106:JPB983107 JYX983106:JYX983107 KIT983106:KIT983107 KSP983106:KSP983107 LCL983106:LCL983107 LMH983106:LMH983107 LWD983106:LWD983107 MFZ983106:MFZ983107 MPV983106:MPV983107 MZR983106:MZR983107 NJN983106:NJN983107 NTJ983106:NTJ983107 ODF983106:ODF983107 ONB983106:ONB983107 OWX983106:OWX983107 PGT983106:PGT983107 PQP983106:PQP983107 QAL983106:QAL983107 QKH983106:QKH983107 QUD983106:QUD983107 RDZ983106:RDZ983107 RNV983106:RNV983107 RXR983106:RXR983107 SHN983106:SHN983107 SRJ983106:SRJ983107 TBF983106:TBF983107 TLB983106:TLB983107 TUX983106:TUX983107 UET983106:UET983107 UOP983106:UOP983107 UYL983106:UYL983107 VIH983106:VIH983107 VSD983106:VSD983107 WBZ983106:WBZ983107 WLV983106:WLV983107 WVR983106:WVR983107 F62:G64 JB62:JC64 SX62:SY64 ACT62:ACU64 AMP62:AMQ64 AWL62:AWM64 BGH62:BGI64 BQD62:BQE64 BZZ62:CAA64 CJV62:CJW64 CTR62:CTS64 DDN62:DDO64 DNJ62:DNK64 DXF62:DXG64 EHB62:EHC64 EQX62:EQY64 FAT62:FAU64 FKP62:FKQ64 FUL62:FUM64 GEH62:GEI64 GOD62:GOE64 GXZ62:GYA64 HHV62:HHW64 HRR62:HRS64 IBN62:IBO64 ILJ62:ILK64 IVF62:IVG64 JFB62:JFC64 JOX62:JOY64 JYT62:JYU64 KIP62:KIQ64 KSL62:KSM64 LCH62:LCI64 LMD62:LME64 LVZ62:LWA64 MFV62:MFW64 MPR62:MPS64 MZN62:MZO64 NJJ62:NJK64 NTF62:NTG64 ODB62:ODC64 OMX62:OMY64 OWT62:OWU64 PGP62:PGQ64 PQL62:PQM64 QAH62:QAI64 QKD62:QKE64 QTZ62:QUA64 RDV62:RDW64 RNR62:RNS64 RXN62:RXO64 SHJ62:SHK64 SRF62:SRG64 TBB62:TBC64 TKX62:TKY64 TUT62:TUU64 UEP62:UEQ64 UOL62:UOM64 UYH62:UYI64 VID62:VIE64 VRZ62:VSA64 WBV62:WBW64 WLR62:WLS64 WVN62:WVO64 F65602:G65603 JB65602:JC65603 SX65602:SY65603 ACT65602:ACU65603 AMP65602:AMQ65603 AWL65602:AWM65603 BGH65602:BGI65603 BQD65602:BQE65603 BZZ65602:CAA65603 CJV65602:CJW65603 CTR65602:CTS65603 DDN65602:DDO65603 DNJ65602:DNK65603 DXF65602:DXG65603 EHB65602:EHC65603 EQX65602:EQY65603 FAT65602:FAU65603 FKP65602:FKQ65603 FUL65602:FUM65603 GEH65602:GEI65603 GOD65602:GOE65603 GXZ65602:GYA65603 HHV65602:HHW65603 HRR65602:HRS65603 IBN65602:IBO65603 ILJ65602:ILK65603 IVF65602:IVG65603 JFB65602:JFC65603 JOX65602:JOY65603 JYT65602:JYU65603 KIP65602:KIQ65603 KSL65602:KSM65603 LCH65602:LCI65603 LMD65602:LME65603 LVZ65602:LWA65603 MFV65602:MFW65603 MPR65602:MPS65603 MZN65602:MZO65603 NJJ65602:NJK65603 NTF65602:NTG65603 ODB65602:ODC65603 OMX65602:OMY65603 OWT65602:OWU65603 PGP65602:PGQ65603 PQL65602:PQM65603 QAH65602:QAI65603 QKD65602:QKE65603 QTZ65602:QUA65603 RDV65602:RDW65603 RNR65602:RNS65603 RXN65602:RXO65603 SHJ65602:SHK65603 SRF65602:SRG65603 TBB65602:TBC65603 TKX65602:TKY65603 TUT65602:TUU65603 UEP65602:UEQ65603 UOL65602:UOM65603 UYH65602:UYI65603 VID65602:VIE65603 VRZ65602:VSA65603 WBV65602:WBW65603 WLR65602:WLS65603 WVN65602:WVO65603 F131138:G131139 JB131138:JC131139 SX131138:SY131139 ACT131138:ACU131139 AMP131138:AMQ131139 AWL131138:AWM131139 BGH131138:BGI131139 BQD131138:BQE131139 BZZ131138:CAA131139 CJV131138:CJW131139 CTR131138:CTS131139 DDN131138:DDO131139 DNJ131138:DNK131139 DXF131138:DXG131139 EHB131138:EHC131139 EQX131138:EQY131139 FAT131138:FAU131139 FKP131138:FKQ131139 FUL131138:FUM131139 GEH131138:GEI131139 GOD131138:GOE131139 GXZ131138:GYA131139 HHV131138:HHW131139 HRR131138:HRS131139 IBN131138:IBO131139 ILJ131138:ILK131139 IVF131138:IVG131139 JFB131138:JFC131139 JOX131138:JOY131139 JYT131138:JYU131139 KIP131138:KIQ131139 KSL131138:KSM131139 LCH131138:LCI131139 LMD131138:LME131139 LVZ131138:LWA131139 MFV131138:MFW131139 MPR131138:MPS131139 MZN131138:MZO131139 NJJ131138:NJK131139 NTF131138:NTG131139 ODB131138:ODC131139 OMX131138:OMY131139 OWT131138:OWU131139 PGP131138:PGQ131139 PQL131138:PQM131139 QAH131138:QAI131139 QKD131138:QKE131139 QTZ131138:QUA131139 RDV131138:RDW131139 RNR131138:RNS131139 RXN131138:RXO131139 SHJ131138:SHK131139 SRF131138:SRG131139 TBB131138:TBC131139 TKX131138:TKY131139 TUT131138:TUU131139 UEP131138:UEQ131139 UOL131138:UOM131139 UYH131138:UYI131139 VID131138:VIE131139 VRZ131138:VSA131139 WBV131138:WBW131139 WLR131138:WLS131139 WVN131138:WVO131139 F196674:G196675 JB196674:JC196675 SX196674:SY196675 ACT196674:ACU196675 AMP196674:AMQ196675 AWL196674:AWM196675 BGH196674:BGI196675 BQD196674:BQE196675 BZZ196674:CAA196675 CJV196674:CJW196675 CTR196674:CTS196675 DDN196674:DDO196675 DNJ196674:DNK196675 DXF196674:DXG196675 EHB196674:EHC196675 EQX196674:EQY196675 FAT196674:FAU196675 FKP196674:FKQ196675 FUL196674:FUM196675 GEH196674:GEI196675 GOD196674:GOE196675 GXZ196674:GYA196675 HHV196674:HHW196675 HRR196674:HRS196675 IBN196674:IBO196675 ILJ196674:ILK196675 IVF196674:IVG196675 JFB196674:JFC196675 JOX196674:JOY196675 JYT196674:JYU196675 KIP196674:KIQ196675 KSL196674:KSM196675 LCH196674:LCI196675 LMD196674:LME196675 LVZ196674:LWA196675 MFV196674:MFW196675 MPR196674:MPS196675 MZN196674:MZO196675 NJJ196674:NJK196675 NTF196674:NTG196675 ODB196674:ODC196675 OMX196674:OMY196675 OWT196674:OWU196675 PGP196674:PGQ196675 PQL196674:PQM196675 QAH196674:QAI196675 QKD196674:QKE196675 QTZ196674:QUA196675 RDV196674:RDW196675 RNR196674:RNS196675 RXN196674:RXO196675 SHJ196674:SHK196675 SRF196674:SRG196675 TBB196674:TBC196675 TKX196674:TKY196675 TUT196674:TUU196675 UEP196674:UEQ196675 UOL196674:UOM196675 UYH196674:UYI196675 VID196674:VIE196675 VRZ196674:VSA196675 WBV196674:WBW196675 WLR196674:WLS196675 WVN196674:WVO196675 F262210:G262211 JB262210:JC262211 SX262210:SY262211 ACT262210:ACU262211 AMP262210:AMQ262211 AWL262210:AWM262211 BGH262210:BGI262211 BQD262210:BQE262211 BZZ262210:CAA262211 CJV262210:CJW262211 CTR262210:CTS262211 DDN262210:DDO262211 DNJ262210:DNK262211 DXF262210:DXG262211 EHB262210:EHC262211 EQX262210:EQY262211 FAT262210:FAU262211 FKP262210:FKQ262211 FUL262210:FUM262211 GEH262210:GEI262211 GOD262210:GOE262211 GXZ262210:GYA262211 HHV262210:HHW262211 HRR262210:HRS262211 IBN262210:IBO262211 ILJ262210:ILK262211 IVF262210:IVG262211 JFB262210:JFC262211 JOX262210:JOY262211 JYT262210:JYU262211 KIP262210:KIQ262211 KSL262210:KSM262211 LCH262210:LCI262211 LMD262210:LME262211 LVZ262210:LWA262211 MFV262210:MFW262211 MPR262210:MPS262211 MZN262210:MZO262211 NJJ262210:NJK262211 NTF262210:NTG262211 ODB262210:ODC262211 OMX262210:OMY262211 OWT262210:OWU262211 PGP262210:PGQ262211 PQL262210:PQM262211 QAH262210:QAI262211 QKD262210:QKE262211 QTZ262210:QUA262211 RDV262210:RDW262211 RNR262210:RNS262211 RXN262210:RXO262211 SHJ262210:SHK262211 SRF262210:SRG262211 TBB262210:TBC262211 TKX262210:TKY262211 TUT262210:TUU262211 UEP262210:UEQ262211 UOL262210:UOM262211 UYH262210:UYI262211 VID262210:VIE262211 VRZ262210:VSA262211 WBV262210:WBW262211 WLR262210:WLS262211 WVN262210:WVO262211 F327746:G327747 JB327746:JC327747 SX327746:SY327747 ACT327746:ACU327747 AMP327746:AMQ327747 AWL327746:AWM327747 BGH327746:BGI327747 BQD327746:BQE327747 BZZ327746:CAA327747 CJV327746:CJW327747 CTR327746:CTS327747 DDN327746:DDO327747 DNJ327746:DNK327747 DXF327746:DXG327747 EHB327746:EHC327747 EQX327746:EQY327747 FAT327746:FAU327747 FKP327746:FKQ327747 FUL327746:FUM327747 GEH327746:GEI327747 GOD327746:GOE327747 GXZ327746:GYA327747 HHV327746:HHW327747 HRR327746:HRS327747 IBN327746:IBO327747 ILJ327746:ILK327747 IVF327746:IVG327747 JFB327746:JFC327747 JOX327746:JOY327747 JYT327746:JYU327747 KIP327746:KIQ327747 KSL327746:KSM327747 LCH327746:LCI327747 LMD327746:LME327747 LVZ327746:LWA327747 MFV327746:MFW327747 MPR327746:MPS327747 MZN327746:MZO327747 NJJ327746:NJK327747 NTF327746:NTG327747 ODB327746:ODC327747 OMX327746:OMY327747 OWT327746:OWU327747 PGP327746:PGQ327747 PQL327746:PQM327747 QAH327746:QAI327747 QKD327746:QKE327747 QTZ327746:QUA327747 RDV327746:RDW327747 RNR327746:RNS327747 RXN327746:RXO327747 SHJ327746:SHK327747 SRF327746:SRG327747 TBB327746:TBC327747 TKX327746:TKY327747 TUT327746:TUU327747 UEP327746:UEQ327747 UOL327746:UOM327747 UYH327746:UYI327747 VID327746:VIE327747 VRZ327746:VSA327747 WBV327746:WBW327747 WLR327746:WLS327747 WVN327746:WVO327747 F393282:G393283 JB393282:JC393283 SX393282:SY393283 ACT393282:ACU393283 AMP393282:AMQ393283 AWL393282:AWM393283 BGH393282:BGI393283 BQD393282:BQE393283 BZZ393282:CAA393283 CJV393282:CJW393283 CTR393282:CTS393283 DDN393282:DDO393283 DNJ393282:DNK393283 DXF393282:DXG393283 EHB393282:EHC393283 EQX393282:EQY393283 FAT393282:FAU393283 FKP393282:FKQ393283 FUL393282:FUM393283 GEH393282:GEI393283 GOD393282:GOE393283 GXZ393282:GYA393283 HHV393282:HHW393283 HRR393282:HRS393283 IBN393282:IBO393283 ILJ393282:ILK393283 IVF393282:IVG393283 JFB393282:JFC393283 JOX393282:JOY393283 JYT393282:JYU393283 KIP393282:KIQ393283 KSL393282:KSM393283 LCH393282:LCI393283 LMD393282:LME393283 LVZ393282:LWA393283 MFV393282:MFW393283 MPR393282:MPS393283 MZN393282:MZO393283 NJJ393282:NJK393283 NTF393282:NTG393283 ODB393282:ODC393283 OMX393282:OMY393283 OWT393282:OWU393283 PGP393282:PGQ393283 PQL393282:PQM393283 QAH393282:QAI393283 QKD393282:QKE393283 QTZ393282:QUA393283 RDV393282:RDW393283 RNR393282:RNS393283 RXN393282:RXO393283 SHJ393282:SHK393283 SRF393282:SRG393283 TBB393282:TBC393283 TKX393282:TKY393283 TUT393282:TUU393283 UEP393282:UEQ393283 UOL393282:UOM393283 UYH393282:UYI393283 VID393282:VIE393283 VRZ393282:VSA393283 WBV393282:WBW393283 WLR393282:WLS393283 WVN393282:WVO393283 F458818:G458819 JB458818:JC458819 SX458818:SY458819 ACT458818:ACU458819 AMP458818:AMQ458819 AWL458818:AWM458819 BGH458818:BGI458819 BQD458818:BQE458819 BZZ458818:CAA458819 CJV458818:CJW458819 CTR458818:CTS458819 DDN458818:DDO458819 DNJ458818:DNK458819 DXF458818:DXG458819 EHB458818:EHC458819 EQX458818:EQY458819 FAT458818:FAU458819 FKP458818:FKQ458819 FUL458818:FUM458819 GEH458818:GEI458819 GOD458818:GOE458819 GXZ458818:GYA458819 HHV458818:HHW458819 HRR458818:HRS458819 IBN458818:IBO458819 ILJ458818:ILK458819 IVF458818:IVG458819 JFB458818:JFC458819 JOX458818:JOY458819 JYT458818:JYU458819 KIP458818:KIQ458819 KSL458818:KSM458819 LCH458818:LCI458819 LMD458818:LME458819 LVZ458818:LWA458819 MFV458818:MFW458819 MPR458818:MPS458819 MZN458818:MZO458819 NJJ458818:NJK458819 NTF458818:NTG458819 ODB458818:ODC458819 OMX458818:OMY458819 OWT458818:OWU458819 PGP458818:PGQ458819 PQL458818:PQM458819 QAH458818:QAI458819 QKD458818:QKE458819 QTZ458818:QUA458819 RDV458818:RDW458819 RNR458818:RNS458819 RXN458818:RXO458819 SHJ458818:SHK458819 SRF458818:SRG458819 TBB458818:TBC458819 TKX458818:TKY458819 TUT458818:TUU458819 UEP458818:UEQ458819 UOL458818:UOM458819 UYH458818:UYI458819 VID458818:VIE458819 VRZ458818:VSA458819 WBV458818:WBW458819 WLR458818:WLS458819 WVN458818:WVO458819 F524354:G524355 JB524354:JC524355 SX524354:SY524355 ACT524354:ACU524355 AMP524354:AMQ524355 AWL524354:AWM524355 BGH524354:BGI524355 BQD524354:BQE524355 BZZ524354:CAA524355 CJV524354:CJW524355 CTR524354:CTS524355 DDN524354:DDO524355 DNJ524354:DNK524355 DXF524354:DXG524355 EHB524354:EHC524355 EQX524354:EQY524355 FAT524354:FAU524355 FKP524354:FKQ524355 FUL524354:FUM524355 GEH524354:GEI524355 GOD524354:GOE524355 GXZ524354:GYA524355 HHV524354:HHW524355 HRR524354:HRS524355 IBN524354:IBO524355 ILJ524354:ILK524355 IVF524354:IVG524355 JFB524354:JFC524355 JOX524354:JOY524355 JYT524354:JYU524355 KIP524354:KIQ524355 KSL524354:KSM524355 LCH524354:LCI524355 LMD524354:LME524355 LVZ524354:LWA524355 MFV524354:MFW524355 MPR524354:MPS524355 MZN524354:MZO524355 NJJ524354:NJK524355 NTF524354:NTG524355 ODB524354:ODC524355 OMX524354:OMY524355 OWT524354:OWU524355 PGP524354:PGQ524355 PQL524354:PQM524355 QAH524354:QAI524355 QKD524354:QKE524355 QTZ524354:QUA524355 RDV524354:RDW524355 RNR524354:RNS524355 RXN524354:RXO524355 SHJ524354:SHK524355 SRF524354:SRG524355 TBB524354:TBC524355 TKX524354:TKY524355 TUT524354:TUU524355 UEP524354:UEQ524355 UOL524354:UOM524355 UYH524354:UYI524355 VID524354:VIE524355 VRZ524354:VSA524355 WBV524354:WBW524355 WLR524354:WLS524355 WVN524354:WVO524355 F589890:G589891 JB589890:JC589891 SX589890:SY589891 ACT589890:ACU589891 AMP589890:AMQ589891 AWL589890:AWM589891 BGH589890:BGI589891 BQD589890:BQE589891 BZZ589890:CAA589891 CJV589890:CJW589891 CTR589890:CTS589891 DDN589890:DDO589891 DNJ589890:DNK589891 DXF589890:DXG589891 EHB589890:EHC589891 EQX589890:EQY589891 FAT589890:FAU589891 FKP589890:FKQ589891 FUL589890:FUM589891 GEH589890:GEI589891 GOD589890:GOE589891 GXZ589890:GYA589891 HHV589890:HHW589891 HRR589890:HRS589891 IBN589890:IBO589891 ILJ589890:ILK589891 IVF589890:IVG589891 JFB589890:JFC589891 JOX589890:JOY589891 JYT589890:JYU589891 KIP589890:KIQ589891 KSL589890:KSM589891 LCH589890:LCI589891 LMD589890:LME589891 LVZ589890:LWA589891 MFV589890:MFW589891 MPR589890:MPS589891 MZN589890:MZO589891 NJJ589890:NJK589891 NTF589890:NTG589891 ODB589890:ODC589891 OMX589890:OMY589891 OWT589890:OWU589891 PGP589890:PGQ589891 PQL589890:PQM589891 QAH589890:QAI589891 QKD589890:QKE589891 QTZ589890:QUA589891 RDV589890:RDW589891 RNR589890:RNS589891 RXN589890:RXO589891 SHJ589890:SHK589891 SRF589890:SRG589891 TBB589890:TBC589891 TKX589890:TKY589891 TUT589890:TUU589891 UEP589890:UEQ589891 UOL589890:UOM589891 UYH589890:UYI589891 VID589890:VIE589891 VRZ589890:VSA589891 WBV589890:WBW589891 WLR589890:WLS589891 WVN589890:WVO589891 F655426:G655427 JB655426:JC655427 SX655426:SY655427 ACT655426:ACU655427 AMP655426:AMQ655427 AWL655426:AWM655427 BGH655426:BGI655427 BQD655426:BQE655427 BZZ655426:CAA655427 CJV655426:CJW655427 CTR655426:CTS655427 DDN655426:DDO655427 DNJ655426:DNK655427 DXF655426:DXG655427 EHB655426:EHC655427 EQX655426:EQY655427 FAT655426:FAU655427 FKP655426:FKQ655427 FUL655426:FUM655427 GEH655426:GEI655427 GOD655426:GOE655427 GXZ655426:GYA655427 HHV655426:HHW655427 HRR655426:HRS655427 IBN655426:IBO655427 ILJ655426:ILK655427 IVF655426:IVG655427 JFB655426:JFC655427 JOX655426:JOY655427 JYT655426:JYU655427 KIP655426:KIQ655427 KSL655426:KSM655427 LCH655426:LCI655427 LMD655426:LME655427 LVZ655426:LWA655427 MFV655426:MFW655427 MPR655426:MPS655427 MZN655426:MZO655427 NJJ655426:NJK655427 NTF655426:NTG655427 ODB655426:ODC655427 OMX655426:OMY655427 OWT655426:OWU655427 PGP655426:PGQ655427 PQL655426:PQM655427 QAH655426:QAI655427 QKD655426:QKE655427 QTZ655426:QUA655427 RDV655426:RDW655427 RNR655426:RNS655427 RXN655426:RXO655427 SHJ655426:SHK655427 SRF655426:SRG655427 TBB655426:TBC655427 TKX655426:TKY655427 TUT655426:TUU655427 UEP655426:UEQ655427 UOL655426:UOM655427 UYH655426:UYI655427 VID655426:VIE655427 VRZ655426:VSA655427 WBV655426:WBW655427 WLR655426:WLS655427 WVN655426:WVO655427 F720962:G720963 JB720962:JC720963 SX720962:SY720963 ACT720962:ACU720963 AMP720962:AMQ720963 AWL720962:AWM720963 BGH720962:BGI720963 BQD720962:BQE720963 BZZ720962:CAA720963 CJV720962:CJW720963 CTR720962:CTS720963 DDN720962:DDO720963 DNJ720962:DNK720963 DXF720962:DXG720963 EHB720962:EHC720963 EQX720962:EQY720963 FAT720962:FAU720963 FKP720962:FKQ720963 FUL720962:FUM720963 GEH720962:GEI720963 GOD720962:GOE720963 GXZ720962:GYA720963 HHV720962:HHW720963 HRR720962:HRS720963 IBN720962:IBO720963 ILJ720962:ILK720963 IVF720962:IVG720963 JFB720962:JFC720963 JOX720962:JOY720963 JYT720962:JYU720963 KIP720962:KIQ720963 KSL720962:KSM720963 LCH720962:LCI720963 LMD720962:LME720963 LVZ720962:LWA720963 MFV720962:MFW720963 MPR720962:MPS720963 MZN720962:MZO720963 NJJ720962:NJK720963 NTF720962:NTG720963 ODB720962:ODC720963 OMX720962:OMY720963 OWT720962:OWU720963 PGP720962:PGQ720963 PQL720962:PQM720963 QAH720962:QAI720963 QKD720962:QKE720963 QTZ720962:QUA720963 RDV720962:RDW720963 RNR720962:RNS720963 RXN720962:RXO720963 SHJ720962:SHK720963 SRF720962:SRG720963 TBB720962:TBC720963 TKX720962:TKY720963 TUT720962:TUU720963 UEP720962:UEQ720963 UOL720962:UOM720963 UYH720962:UYI720963 VID720962:VIE720963 VRZ720962:VSA720963 WBV720962:WBW720963 WLR720962:WLS720963 WVN720962:WVO720963 F786498:G786499 JB786498:JC786499 SX786498:SY786499 ACT786498:ACU786499 AMP786498:AMQ786499 AWL786498:AWM786499 BGH786498:BGI786499 BQD786498:BQE786499 BZZ786498:CAA786499 CJV786498:CJW786499 CTR786498:CTS786499 DDN786498:DDO786499 DNJ786498:DNK786499 DXF786498:DXG786499 EHB786498:EHC786499 EQX786498:EQY786499 FAT786498:FAU786499 FKP786498:FKQ786499 FUL786498:FUM786499 GEH786498:GEI786499 GOD786498:GOE786499 GXZ786498:GYA786499 HHV786498:HHW786499 HRR786498:HRS786499 IBN786498:IBO786499 ILJ786498:ILK786499 IVF786498:IVG786499 JFB786498:JFC786499 JOX786498:JOY786499 JYT786498:JYU786499 KIP786498:KIQ786499 KSL786498:KSM786499 LCH786498:LCI786499 LMD786498:LME786499 LVZ786498:LWA786499 MFV786498:MFW786499 MPR786498:MPS786499 MZN786498:MZO786499 NJJ786498:NJK786499 NTF786498:NTG786499 ODB786498:ODC786499 OMX786498:OMY786499 OWT786498:OWU786499 PGP786498:PGQ786499 PQL786498:PQM786499 QAH786498:QAI786499 QKD786498:QKE786499 QTZ786498:QUA786499 RDV786498:RDW786499 RNR786498:RNS786499 RXN786498:RXO786499 SHJ786498:SHK786499 SRF786498:SRG786499 TBB786498:TBC786499 TKX786498:TKY786499 TUT786498:TUU786499 UEP786498:UEQ786499 UOL786498:UOM786499 UYH786498:UYI786499 VID786498:VIE786499 VRZ786498:VSA786499 WBV786498:WBW786499 WLR786498:WLS786499 WVN786498:WVO786499 F852034:G852035 JB852034:JC852035 SX852034:SY852035 ACT852034:ACU852035 AMP852034:AMQ852035 AWL852034:AWM852035 BGH852034:BGI852035 BQD852034:BQE852035 BZZ852034:CAA852035 CJV852034:CJW852035 CTR852034:CTS852035 DDN852034:DDO852035 DNJ852034:DNK852035 DXF852034:DXG852035 EHB852034:EHC852035 EQX852034:EQY852035 FAT852034:FAU852035 FKP852034:FKQ852035 FUL852034:FUM852035 GEH852034:GEI852035 GOD852034:GOE852035 GXZ852034:GYA852035 HHV852034:HHW852035 HRR852034:HRS852035 IBN852034:IBO852035 ILJ852034:ILK852035 IVF852034:IVG852035 JFB852034:JFC852035 JOX852034:JOY852035 JYT852034:JYU852035 KIP852034:KIQ852035 KSL852034:KSM852035 LCH852034:LCI852035 LMD852034:LME852035 LVZ852034:LWA852035 MFV852034:MFW852035 MPR852034:MPS852035 MZN852034:MZO852035 NJJ852034:NJK852035 NTF852034:NTG852035 ODB852034:ODC852035 OMX852034:OMY852035 OWT852034:OWU852035 PGP852034:PGQ852035 PQL852034:PQM852035 QAH852034:QAI852035 QKD852034:QKE852035 QTZ852034:QUA852035 RDV852034:RDW852035 RNR852034:RNS852035 RXN852034:RXO852035 SHJ852034:SHK852035 SRF852034:SRG852035 TBB852034:TBC852035 TKX852034:TKY852035 TUT852034:TUU852035 UEP852034:UEQ852035 UOL852034:UOM852035 UYH852034:UYI852035 VID852034:VIE852035 VRZ852034:VSA852035 WBV852034:WBW852035 WLR852034:WLS852035 WVN852034:WVO852035 F917570:G917571 JB917570:JC917571 SX917570:SY917571 ACT917570:ACU917571 AMP917570:AMQ917571 AWL917570:AWM917571 BGH917570:BGI917571 BQD917570:BQE917571 BZZ917570:CAA917571 CJV917570:CJW917571 CTR917570:CTS917571 DDN917570:DDO917571 DNJ917570:DNK917571 DXF917570:DXG917571 EHB917570:EHC917571 EQX917570:EQY917571 FAT917570:FAU917571 FKP917570:FKQ917571 FUL917570:FUM917571 GEH917570:GEI917571 GOD917570:GOE917571 GXZ917570:GYA917571 HHV917570:HHW917571 HRR917570:HRS917571 IBN917570:IBO917571 ILJ917570:ILK917571 IVF917570:IVG917571 JFB917570:JFC917571 JOX917570:JOY917571 JYT917570:JYU917571 KIP917570:KIQ917571 KSL917570:KSM917571 LCH917570:LCI917571 LMD917570:LME917571 LVZ917570:LWA917571 MFV917570:MFW917571 MPR917570:MPS917571 MZN917570:MZO917571 NJJ917570:NJK917571 NTF917570:NTG917571 ODB917570:ODC917571 OMX917570:OMY917571 OWT917570:OWU917571 PGP917570:PGQ917571 PQL917570:PQM917571 QAH917570:QAI917571 QKD917570:QKE917571 QTZ917570:QUA917571 RDV917570:RDW917571 RNR917570:RNS917571 RXN917570:RXO917571 SHJ917570:SHK917571 SRF917570:SRG917571 TBB917570:TBC917571 TKX917570:TKY917571 TUT917570:TUU917571 UEP917570:UEQ917571 UOL917570:UOM917571 UYH917570:UYI917571 VID917570:VIE917571 VRZ917570:VSA917571 WBV917570:WBW917571 WLR917570:WLS917571 WVN917570:WVO917571 F983106:G983107 JB983106:JC983107 SX983106:SY983107 ACT983106:ACU983107 AMP983106:AMQ983107 AWL983106:AWM983107 BGH983106:BGI983107 BQD983106:BQE983107 BZZ983106:CAA983107 CJV983106:CJW983107 CTR983106:CTS983107 DDN983106:DDO983107 DNJ983106:DNK983107 DXF983106:DXG983107 EHB983106:EHC983107 EQX983106:EQY983107 FAT983106:FAU983107 FKP983106:FKQ983107 FUL983106:FUM983107 GEH983106:GEI983107 GOD983106:GOE983107 GXZ983106:GYA983107 HHV983106:HHW983107 HRR983106:HRS983107 IBN983106:IBO983107 ILJ983106:ILK983107 IVF983106:IVG983107 JFB983106:JFC983107 JOX983106:JOY983107 JYT983106:JYU983107 KIP983106:KIQ983107 KSL983106:KSM983107 LCH983106:LCI983107 LMD983106:LME983107 LVZ983106:LWA983107 MFV983106:MFW983107 MPR983106:MPS983107 MZN983106:MZO983107 NJJ983106:NJK983107 NTF983106:NTG983107 ODB983106:ODC983107 OMX983106:OMY983107 OWT983106:OWU983107 PGP983106:PGQ983107 PQL983106:PQM983107 QAH983106:QAI983107 QKD983106:QKE983107 QTZ983106:QUA983107 RDV983106:RDW983107 RNR983106:RNS983107 RXN983106:RXO983107 SHJ983106:SHK983107 SRF983106:SRG983107 TBB983106:TBC983107 TKX983106:TKY983107 TUT983106:TUU983107 UEP983106:UEQ983107 UOL983106:UOM983107 UYH983106:UYI983107 VID983106:VIE983107 VRZ983106:VSA983107 WBV983106:WBW983107 WLR983106:WLS983107 WVN983106:WVO983107 F57:G59 JB57:JC59 SX57:SY59 ACT57:ACU59 AMP57:AMQ59 AWL57:AWM59 BGH57:BGI59 BQD57:BQE59 BZZ57:CAA59 CJV57:CJW59 CTR57:CTS59 DDN57:DDO59 DNJ57:DNK59 DXF57:DXG59 EHB57:EHC59 EQX57:EQY59 FAT57:FAU59 FKP57:FKQ59 FUL57:FUM59 GEH57:GEI59 GOD57:GOE59 GXZ57:GYA59 HHV57:HHW59 HRR57:HRS59 IBN57:IBO59 ILJ57:ILK59 IVF57:IVG59 JFB57:JFC59 JOX57:JOY59 JYT57:JYU59 KIP57:KIQ59 KSL57:KSM59 LCH57:LCI59 LMD57:LME59 LVZ57:LWA59 MFV57:MFW59 MPR57:MPS59 MZN57:MZO59 NJJ57:NJK59 NTF57:NTG59 ODB57:ODC59 OMX57:OMY59 OWT57:OWU59 PGP57:PGQ59 PQL57:PQM59 QAH57:QAI59 QKD57:QKE59 QTZ57:QUA59 RDV57:RDW59 RNR57:RNS59 RXN57:RXO59 SHJ57:SHK59 SRF57:SRG59 TBB57:TBC59 TKX57:TKY59 TUT57:TUU59 UEP57:UEQ59 UOL57:UOM59 UYH57:UYI59 VID57:VIE59 VRZ57:VSA59 WBV57:WBW59 WLR57:WLS59 WVN57:WVO59 F65598:G65599 JB65598:JC65599 SX65598:SY65599 ACT65598:ACU65599 AMP65598:AMQ65599 AWL65598:AWM65599 BGH65598:BGI65599 BQD65598:BQE65599 BZZ65598:CAA65599 CJV65598:CJW65599 CTR65598:CTS65599 DDN65598:DDO65599 DNJ65598:DNK65599 DXF65598:DXG65599 EHB65598:EHC65599 EQX65598:EQY65599 FAT65598:FAU65599 FKP65598:FKQ65599 FUL65598:FUM65599 GEH65598:GEI65599 GOD65598:GOE65599 GXZ65598:GYA65599 HHV65598:HHW65599 HRR65598:HRS65599 IBN65598:IBO65599 ILJ65598:ILK65599 IVF65598:IVG65599 JFB65598:JFC65599 JOX65598:JOY65599 JYT65598:JYU65599 KIP65598:KIQ65599 KSL65598:KSM65599 LCH65598:LCI65599 LMD65598:LME65599 LVZ65598:LWA65599 MFV65598:MFW65599 MPR65598:MPS65599 MZN65598:MZO65599 NJJ65598:NJK65599 NTF65598:NTG65599 ODB65598:ODC65599 OMX65598:OMY65599 OWT65598:OWU65599 PGP65598:PGQ65599 PQL65598:PQM65599 QAH65598:QAI65599 QKD65598:QKE65599 QTZ65598:QUA65599 RDV65598:RDW65599 RNR65598:RNS65599 RXN65598:RXO65599 SHJ65598:SHK65599 SRF65598:SRG65599 TBB65598:TBC65599 TKX65598:TKY65599 TUT65598:TUU65599 UEP65598:UEQ65599 UOL65598:UOM65599 UYH65598:UYI65599 VID65598:VIE65599 VRZ65598:VSA65599 WBV65598:WBW65599 WLR65598:WLS65599 WVN65598:WVO65599 F131134:G131135 JB131134:JC131135 SX131134:SY131135 ACT131134:ACU131135 AMP131134:AMQ131135 AWL131134:AWM131135 BGH131134:BGI131135 BQD131134:BQE131135 BZZ131134:CAA131135 CJV131134:CJW131135 CTR131134:CTS131135 DDN131134:DDO131135 DNJ131134:DNK131135 DXF131134:DXG131135 EHB131134:EHC131135 EQX131134:EQY131135 FAT131134:FAU131135 FKP131134:FKQ131135 FUL131134:FUM131135 GEH131134:GEI131135 GOD131134:GOE131135 GXZ131134:GYA131135 HHV131134:HHW131135 HRR131134:HRS131135 IBN131134:IBO131135 ILJ131134:ILK131135 IVF131134:IVG131135 JFB131134:JFC131135 JOX131134:JOY131135 JYT131134:JYU131135 KIP131134:KIQ131135 KSL131134:KSM131135 LCH131134:LCI131135 LMD131134:LME131135 LVZ131134:LWA131135 MFV131134:MFW131135 MPR131134:MPS131135 MZN131134:MZO131135 NJJ131134:NJK131135 NTF131134:NTG131135 ODB131134:ODC131135 OMX131134:OMY131135 OWT131134:OWU131135 PGP131134:PGQ131135 PQL131134:PQM131135 QAH131134:QAI131135 QKD131134:QKE131135 QTZ131134:QUA131135 RDV131134:RDW131135 RNR131134:RNS131135 RXN131134:RXO131135 SHJ131134:SHK131135 SRF131134:SRG131135 TBB131134:TBC131135 TKX131134:TKY131135 TUT131134:TUU131135 UEP131134:UEQ131135 UOL131134:UOM131135 UYH131134:UYI131135 VID131134:VIE131135 VRZ131134:VSA131135 WBV131134:WBW131135 WLR131134:WLS131135 WVN131134:WVO131135 F196670:G196671 JB196670:JC196671 SX196670:SY196671 ACT196670:ACU196671 AMP196670:AMQ196671 AWL196670:AWM196671 BGH196670:BGI196671 BQD196670:BQE196671 BZZ196670:CAA196671 CJV196670:CJW196671 CTR196670:CTS196671 DDN196670:DDO196671 DNJ196670:DNK196671 DXF196670:DXG196671 EHB196670:EHC196671 EQX196670:EQY196671 FAT196670:FAU196671 FKP196670:FKQ196671 FUL196670:FUM196671 GEH196670:GEI196671 GOD196670:GOE196671 GXZ196670:GYA196671 HHV196670:HHW196671 HRR196670:HRS196671 IBN196670:IBO196671 ILJ196670:ILK196671 IVF196670:IVG196671 JFB196670:JFC196671 JOX196670:JOY196671 JYT196670:JYU196671 KIP196670:KIQ196671 KSL196670:KSM196671 LCH196670:LCI196671 LMD196670:LME196671 LVZ196670:LWA196671 MFV196670:MFW196671 MPR196670:MPS196671 MZN196670:MZO196671 NJJ196670:NJK196671 NTF196670:NTG196671 ODB196670:ODC196671 OMX196670:OMY196671 OWT196670:OWU196671 PGP196670:PGQ196671 PQL196670:PQM196671 QAH196670:QAI196671 QKD196670:QKE196671 QTZ196670:QUA196671 RDV196670:RDW196671 RNR196670:RNS196671 RXN196670:RXO196671 SHJ196670:SHK196671 SRF196670:SRG196671 TBB196670:TBC196671 TKX196670:TKY196671 TUT196670:TUU196671 UEP196670:UEQ196671 UOL196670:UOM196671 UYH196670:UYI196671 VID196670:VIE196671 VRZ196670:VSA196671 WBV196670:WBW196671 WLR196670:WLS196671 WVN196670:WVO196671 F262206:G262207 JB262206:JC262207 SX262206:SY262207 ACT262206:ACU262207 AMP262206:AMQ262207 AWL262206:AWM262207 BGH262206:BGI262207 BQD262206:BQE262207 BZZ262206:CAA262207 CJV262206:CJW262207 CTR262206:CTS262207 DDN262206:DDO262207 DNJ262206:DNK262207 DXF262206:DXG262207 EHB262206:EHC262207 EQX262206:EQY262207 FAT262206:FAU262207 FKP262206:FKQ262207 FUL262206:FUM262207 GEH262206:GEI262207 GOD262206:GOE262207 GXZ262206:GYA262207 HHV262206:HHW262207 HRR262206:HRS262207 IBN262206:IBO262207 ILJ262206:ILK262207 IVF262206:IVG262207 JFB262206:JFC262207 JOX262206:JOY262207 JYT262206:JYU262207 KIP262206:KIQ262207 KSL262206:KSM262207 LCH262206:LCI262207 LMD262206:LME262207 LVZ262206:LWA262207 MFV262206:MFW262207 MPR262206:MPS262207 MZN262206:MZO262207 NJJ262206:NJK262207 NTF262206:NTG262207 ODB262206:ODC262207 OMX262206:OMY262207 OWT262206:OWU262207 PGP262206:PGQ262207 PQL262206:PQM262207 QAH262206:QAI262207 QKD262206:QKE262207 QTZ262206:QUA262207 RDV262206:RDW262207 RNR262206:RNS262207 RXN262206:RXO262207 SHJ262206:SHK262207 SRF262206:SRG262207 TBB262206:TBC262207 TKX262206:TKY262207 TUT262206:TUU262207 UEP262206:UEQ262207 UOL262206:UOM262207 UYH262206:UYI262207 VID262206:VIE262207 VRZ262206:VSA262207 WBV262206:WBW262207 WLR262206:WLS262207 WVN262206:WVO262207 F327742:G327743 JB327742:JC327743 SX327742:SY327743 ACT327742:ACU327743 AMP327742:AMQ327743 AWL327742:AWM327743 BGH327742:BGI327743 BQD327742:BQE327743 BZZ327742:CAA327743 CJV327742:CJW327743 CTR327742:CTS327743 DDN327742:DDO327743 DNJ327742:DNK327743 DXF327742:DXG327743 EHB327742:EHC327743 EQX327742:EQY327743 FAT327742:FAU327743 FKP327742:FKQ327743 FUL327742:FUM327743 GEH327742:GEI327743 GOD327742:GOE327743 GXZ327742:GYA327743 HHV327742:HHW327743 HRR327742:HRS327743 IBN327742:IBO327743 ILJ327742:ILK327743 IVF327742:IVG327743 JFB327742:JFC327743 JOX327742:JOY327743 JYT327742:JYU327743 KIP327742:KIQ327743 KSL327742:KSM327743 LCH327742:LCI327743 LMD327742:LME327743 LVZ327742:LWA327743 MFV327742:MFW327743 MPR327742:MPS327743 MZN327742:MZO327743 NJJ327742:NJK327743 NTF327742:NTG327743 ODB327742:ODC327743 OMX327742:OMY327743 OWT327742:OWU327743 PGP327742:PGQ327743 PQL327742:PQM327743 QAH327742:QAI327743 QKD327742:QKE327743 QTZ327742:QUA327743 RDV327742:RDW327743 RNR327742:RNS327743 RXN327742:RXO327743 SHJ327742:SHK327743 SRF327742:SRG327743 TBB327742:TBC327743 TKX327742:TKY327743 TUT327742:TUU327743 UEP327742:UEQ327743 UOL327742:UOM327743 UYH327742:UYI327743 VID327742:VIE327743 VRZ327742:VSA327743 WBV327742:WBW327743 WLR327742:WLS327743 WVN327742:WVO327743 F393278:G393279 JB393278:JC393279 SX393278:SY393279 ACT393278:ACU393279 AMP393278:AMQ393279 AWL393278:AWM393279 BGH393278:BGI393279 BQD393278:BQE393279 BZZ393278:CAA393279 CJV393278:CJW393279 CTR393278:CTS393279 DDN393278:DDO393279 DNJ393278:DNK393279 DXF393278:DXG393279 EHB393278:EHC393279 EQX393278:EQY393279 FAT393278:FAU393279 FKP393278:FKQ393279 FUL393278:FUM393279 GEH393278:GEI393279 GOD393278:GOE393279 GXZ393278:GYA393279 HHV393278:HHW393279 HRR393278:HRS393279 IBN393278:IBO393279 ILJ393278:ILK393279 IVF393278:IVG393279 JFB393278:JFC393279 JOX393278:JOY393279 JYT393278:JYU393279 KIP393278:KIQ393279 KSL393278:KSM393279 LCH393278:LCI393279 LMD393278:LME393279 LVZ393278:LWA393279 MFV393278:MFW393279 MPR393278:MPS393279 MZN393278:MZO393279 NJJ393278:NJK393279 NTF393278:NTG393279 ODB393278:ODC393279 OMX393278:OMY393279 OWT393278:OWU393279 PGP393278:PGQ393279 PQL393278:PQM393279 QAH393278:QAI393279 QKD393278:QKE393279 QTZ393278:QUA393279 RDV393278:RDW393279 RNR393278:RNS393279 RXN393278:RXO393279 SHJ393278:SHK393279 SRF393278:SRG393279 TBB393278:TBC393279 TKX393278:TKY393279 TUT393278:TUU393279 UEP393278:UEQ393279 UOL393278:UOM393279 UYH393278:UYI393279 VID393278:VIE393279 VRZ393278:VSA393279 WBV393278:WBW393279 WLR393278:WLS393279 WVN393278:WVO393279 F458814:G458815 JB458814:JC458815 SX458814:SY458815 ACT458814:ACU458815 AMP458814:AMQ458815 AWL458814:AWM458815 BGH458814:BGI458815 BQD458814:BQE458815 BZZ458814:CAA458815 CJV458814:CJW458815 CTR458814:CTS458815 DDN458814:DDO458815 DNJ458814:DNK458815 DXF458814:DXG458815 EHB458814:EHC458815 EQX458814:EQY458815 FAT458814:FAU458815 FKP458814:FKQ458815 FUL458814:FUM458815 GEH458814:GEI458815 GOD458814:GOE458815 GXZ458814:GYA458815 HHV458814:HHW458815 HRR458814:HRS458815 IBN458814:IBO458815 ILJ458814:ILK458815 IVF458814:IVG458815 JFB458814:JFC458815 JOX458814:JOY458815 JYT458814:JYU458815 KIP458814:KIQ458815 KSL458814:KSM458815 LCH458814:LCI458815 LMD458814:LME458815 LVZ458814:LWA458815 MFV458814:MFW458815 MPR458814:MPS458815 MZN458814:MZO458815 NJJ458814:NJK458815 NTF458814:NTG458815 ODB458814:ODC458815 OMX458814:OMY458815 OWT458814:OWU458815 PGP458814:PGQ458815 PQL458814:PQM458815 QAH458814:QAI458815 QKD458814:QKE458815 QTZ458814:QUA458815 RDV458814:RDW458815 RNR458814:RNS458815 RXN458814:RXO458815 SHJ458814:SHK458815 SRF458814:SRG458815 TBB458814:TBC458815 TKX458814:TKY458815 TUT458814:TUU458815 UEP458814:UEQ458815 UOL458814:UOM458815 UYH458814:UYI458815 VID458814:VIE458815 VRZ458814:VSA458815 WBV458814:WBW458815 WLR458814:WLS458815 WVN458814:WVO458815 F524350:G524351 JB524350:JC524351 SX524350:SY524351 ACT524350:ACU524351 AMP524350:AMQ524351 AWL524350:AWM524351 BGH524350:BGI524351 BQD524350:BQE524351 BZZ524350:CAA524351 CJV524350:CJW524351 CTR524350:CTS524351 DDN524350:DDO524351 DNJ524350:DNK524351 DXF524350:DXG524351 EHB524350:EHC524351 EQX524350:EQY524351 FAT524350:FAU524351 FKP524350:FKQ524351 FUL524350:FUM524351 GEH524350:GEI524351 GOD524350:GOE524351 GXZ524350:GYA524351 HHV524350:HHW524351 HRR524350:HRS524351 IBN524350:IBO524351 ILJ524350:ILK524351 IVF524350:IVG524351 JFB524350:JFC524351 JOX524350:JOY524351 JYT524350:JYU524351 KIP524350:KIQ524351 KSL524350:KSM524351 LCH524350:LCI524351 LMD524350:LME524351 LVZ524350:LWA524351 MFV524350:MFW524351 MPR524350:MPS524351 MZN524350:MZO524351 NJJ524350:NJK524351 NTF524350:NTG524351 ODB524350:ODC524351 OMX524350:OMY524351 OWT524350:OWU524351 PGP524350:PGQ524351 PQL524350:PQM524351 QAH524350:QAI524351 QKD524350:QKE524351 QTZ524350:QUA524351 RDV524350:RDW524351 RNR524350:RNS524351 RXN524350:RXO524351 SHJ524350:SHK524351 SRF524350:SRG524351 TBB524350:TBC524351 TKX524350:TKY524351 TUT524350:TUU524351 UEP524350:UEQ524351 UOL524350:UOM524351 UYH524350:UYI524351 VID524350:VIE524351 VRZ524350:VSA524351 WBV524350:WBW524351 WLR524350:WLS524351 WVN524350:WVO524351 F589886:G589887 JB589886:JC589887 SX589886:SY589887 ACT589886:ACU589887 AMP589886:AMQ589887 AWL589886:AWM589887 BGH589886:BGI589887 BQD589886:BQE589887 BZZ589886:CAA589887 CJV589886:CJW589887 CTR589886:CTS589887 DDN589886:DDO589887 DNJ589886:DNK589887 DXF589886:DXG589887 EHB589886:EHC589887 EQX589886:EQY589887 FAT589886:FAU589887 FKP589886:FKQ589887 FUL589886:FUM589887 GEH589886:GEI589887 GOD589886:GOE589887 GXZ589886:GYA589887 HHV589886:HHW589887 HRR589886:HRS589887 IBN589886:IBO589887 ILJ589886:ILK589887 IVF589886:IVG589887 JFB589886:JFC589887 JOX589886:JOY589887 JYT589886:JYU589887 KIP589886:KIQ589887 KSL589886:KSM589887 LCH589886:LCI589887 LMD589886:LME589887 LVZ589886:LWA589887 MFV589886:MFW589887 MPR589886:MPS589887 MZN589886:MZO589887 NJJ589886:NJK589887 NTF589886:NTG589887 ODB589886:ODC589887 OMX589886:OMY589887 OWT589886:OWU589887 PGP589886:PGQ589887 PQL589886:PQM589887 QAH589886:QAI589887 QKD589886:QKE589887 QTZ589886:QUA589887 RDV589886:RDW589887 RNR589886:RNS589887 RXN589886:RXO589887 SHJ589886:SHK589887 SRF589886:SRG589887 TBB589886:TBC589887 TKX589886:TKY589887 TUT589886:TUU589887 UEP589886:UEQ589887 UOL589886:UOM589887 UYH589886:UYI589887 VID589886:VIE589887 VRZ589886:VSA589887 WBV589886:WBW589887 WLR589886:WLS589887 WVN589886:WVO589887 F655422:G655423 JB655422:JC655423 SX655422:SY655423 ACT655422:ACU655423 AMP655422:AMQ655423 AWL655422:AWM655423 BGH655422:BGI655423 BQD655422:BQE655423 BZZ655422:CAA655423 CJV655422:CJW655423 CTR655422:CTS655423 DDN655422:DDO655423 DNJ655422:DNK655423 DXF655422:DXG655423 EHB655422:EHC655423 EQX655422:EQY655423 FAT655422:FAU655423 FKP655422:FKQ655423 FUL655422:FUM655423 GEH655422:GEI655423 GOD655422:GOE655423 GXZ655422:GYA655423 HHV655422:HHW655423 HRR655422:HRS655423 IBN655422:IBO655423 ILJ655422:ILK655423 IVF655422:IVG655423 JFB655422:JFC655423 JOX655422:JOY655423 JYT655422:JYU655423 KIP655422:KIQ655423 KSL655422:KSM655423 LCH655422:LCI655423 LMD655422:LME655423 LVZ655422:LWA655423 MFV655422:MFW655423 MPR655422:MPS655423 MZN655422:MZO655423 NJJ655422:NJK655423 NTF655422:NTG655423 ODB655422:ODC655423 OMX655422:OMY655423 OWT655422:OWU655423 PGP655422:PGQ655423 PQL655422:PQM655423 QAH655422:QAI655423 QKD655422:QKE655423 QTZ655422:QUA655423 RDV655422:RDW655423 RNR655422:RNS655423 RXN655422:RXO655423 SHJ655422:SHK655423 SRF655422:SRG655423 TBB655422:TBC655423 TKX655422:TKY655423 TUT655422:TUU655423 UEP655422:UEQ655423 UOL655422:UOM655423 UYH655422:UYI655423 VID655422:VIE655423 VRZ655422:VSA655423 WBV655422:WBW655423 WLR655422:WLS655423 WVN655422:WVO655423 F720958:G720959 JB720958:JC720959 SX720958:SY720959 ACT720958:ACU720959 AMP720958:AMQ720959 AWL720958:AWM720959 BGH720958:BGI720959 BQD720958:BQE720959 BZZ720958:CAA720959 CJV720958:CJW720959 CTR720958:CTS720959 DDN720958:DDO720959 DNJ720958:DNK720959 DXF720958:DXG720959 EHB720958:EHC720959 EQX720958:EQY720959 FAT720958:FAU720959 FKP720958:FKQ720959 FUL720958:FUM720959 GEH720958:GEI720959 GOD720958:GOE720959 GXZ720958:GYA720959 HHV720958:HHW720959 HRR720958:HRS720959 IBN720958:IBO720959 ILJ720958:ILK720959 IVF720958:IVG720959 JFB720958:JFC720959 JOX720958:JOY720959 JYT720958:JYU720959 KIP720958:KIQ720959 KSL720958:KSM720959 LCH720958:LCI720959 LMD720958:LME720959 LVZ720958:LWA720959 MFV720958:MFW720959 MPR720958:MPS720959 MZN720958:MZO720959 NJJ720958:NJK720959 NTF720958:NTG720959 ODB720958:ODC720959 OMX720958:OMY720959 OWT720958:OWU720959 PGP720958:PGQ720959 PQL720958:PQM720959 QAH720958:QAI720959 QKD720958:QKE720959 QTZ720958:QUA720959 RDV720958:RDW720959 RNR720958:RNS720959 RXN720958:RXO720959 SHJ720958:SHK720959 SRF720958:SRG720959 TBB720958:TBC720959 TKX720958:TKY720959 TUT720958:TUU720959 UEP720958:UEQ720959 UOL720958:UOM720959 UYH720958:UYI720959 VID720958:VIE720959 VRZ720958:VSA720959 WBV720958:WBW720959 WLR720958:WLS720959 WVN720958:WVO720959 F786494:G786495 JB786494:JC786495 SX786494:SY786495 ACT786494:ACU786495 AMP786494:AMQ786495 AWL786494:AWM786495 BGH786494:BGI786495 BQD786494:BQE786495 BZZ786494:CAA786495 CJV786494:CJW786495 CTR786494:CTS786495 DDN786494:DDO786495 DNJ786494:DNK786495 DXF786494:DXG786495 EHB786494:EHC786495 EQX786494:EQY786495 FAT786494:FAU786495 FKP786494:FKQ786495 FUL786494:FUM786495 GEH786494:GEI786495 GOD786494:GOE786495 GXZ786494:GYA786495 HHV786494:HHW786495 HRR786494:HRS786495 IBN786494:IBO786495 ILJ786494:ILK786495 IVF786494:IVG786495 JFB786494:JFC786495 JOX786494:JOY786495 JYT786494:JYU786495 KIP786494:KIQ786495 KSL786494:KSM786495 LCH786494:LCI786495 LMD786494:LME786495 LVZ786494:LWA786495 MFV786494:MFW786495 MPR786494:MPS786495 MZN786494:MZO786495 NJJ786494:NJK786495 NTF786494:NTG786495 ODB786494:ODC786495 OMX786494:OMY786495 OWT786494:OWU786495 PGP786494:PGQ786495 PQL786494:PQM786495 QAH786494:QAI786495 QKD786494:QKE786495 QTZ786494:QUA786495 RDV786494:RDW786495 RNR786494:RNS786495 RXN786494:RXO786495 SHJ786494:SHK786495 SRF786494:SRG786495 TBB786494:TBC786495 TKX786494:TKY786495 TUT786494:TUU786495 UEP786494:UEQ786495 UOL786494:UOM786495 UYH786494:UYI786495 VID786494:VIE786495 VRZ786494:VSA786495 WBV786494:WBW786495 WLR786494:WLS786495 WVN786494:WVO786495 F852030:G852031 JB852030:JC852031 SX852030:SY852031 ACT852030:ACU852031 AMP852030:AMQ852031 AWL852030:AWM852031 BGH852030:BGI852031 BQD852030:BQE852031 BZZ852030:CAA852031 CJV852030:CJW852031 CTR852030:CTS852031 DDN852030:DDO852031 DNJ852030:DNK852031 DXF852030:DXG852031 EHB852030:EHC852031 EQX852030:EQY852031 FAT852030:FAU852031 FKP852030:FKQ852031 FUL852030:FUM852031 GEH852030:GEI852031 GOD852030:GOE852031 GXZ852030:GYA852031 HHV852030:HHW852031 HRR852030:HRS852031 IBN852030:IBO852031 ILJ852030:ILK852031 IVF852030:IVG852031 JFB852030:JFC852031 JOX852030:JOY852031 JYT852030:JYU852031 KIP852030:KIQ852031 KSL852030:KSM852031 LCH852030:LCI852031 LMD852030:LME852031 LVZ852030:LWA852031 MFV852030:MFW852031 MPR852030:MPS852031 MZN852030:MZO852031 NJJ852030:NJK852031 NTF852030:NTG852031 ODB852030:ODC852031 OMX852030:OMY852031 OWT852030:OWU852031 PGP852030:PGQ852031 PQL852030:PQM852031 QAH852030:QAI852031 QKD852030:QKE852031 QTZ852030:QUA852031 RDV852030:RDW852031 RNR852030:RNS852031 RXN852030:RXO852031 SHJ852030:SHK852031 SRF852030:SRG852031 TBB852030:TBC852031 TKX852030:TKY852031 TUT852030:TUU852031 UEP852030:UEQ852031 UOL852030:UOM852031 UYH852030:UYI852031 VID852030:VIE852031 VRZ852030:VSA852031 WBV852030:WBW852031 WLR852030:WLS852031 WVN852030:WVO852031 F917566:G917567 JB917566:JC917567 SX917566:SY917567 ACT917566:ACU917567 AMP917566:AMQ917567 AWL917566:AWM917567 BGH917566:BGI917567 BQD917566:BQE917567 BZZ917566:CAA917567 CJV917566:CJW917567 CTR917566:CTS917567 DDN917566:DDO917567 DNJ917566:DNK917567 DXF917566:DXG917567 EHB917566:EHC917567 EQX917566:EQY917567 FAT917566:FAU917567 FKP917566:FKQ917567 FUL917566:FUM917567 GEH917566:GEI917567 GOD917566:GOE917567 GXZ917566:GYA917567 HHV917566:HHW917567 HRR917566:HRS917567 IBN917566:IBO917567 ILJ917566:ILK917567 IVF917566:IVG917567 JFB917566:JFC917567 JOX917566:JOY917567 JYT917566:JYU917567 KIP917566:KIQ917567 KSL917566:KSM917567 LCH917566:LCI917567 LMD917566:LME917567 LVZ917566:LWA917567 MFV917566:MFW917567 MPR917566:MPS917567 MZN917566:MZO917567 NJJ917566:NJK917567 NTF917566:NTG917567 ODB917566:ODC917567 OMX917566:OMY917567 OWT917566:OWU917567 PGP917566:PGQ917567 PQL917566:PQM917567 QAH917566:QAI917567 QKD917566:QKE917567 QTZ917566:QUA917567 RDV917566:RDW917567 RNR917566:RNS917567 RXN917566:RXO917567 SHJ917566:SHK917567 SRF917566:SRG917567 TBB917566:TBC917567 TKX917566:TKY917567 TUT917566:TUU917567 UEP917566:UEQ917567 UOL917566:UOM917567 UYH917566:UYI917567 VID917566:VIE917567 VRZ917566:VSA917567 WBV917566:WBW917567 WLR917566:WLS917567 WVN917566:WVO917567 F983102:G983103 JB983102:JC983103 SX983102:SY983103 ACT983102:ACU983103 AMP983102:AMQ983103 AWL983102:AWM983103 BGH983102:BGI983103 BQD983102:BQE983103 BZZ983102:CAA983103 CJV983102:CJW983103 CTR983102:CTS983103 DDN983102:DDO983103 DNJ983102:DNK983103 DXF983102:DXG983103 EHB983102:EHC983103 EQX983102:EQY983103 FAT983102:FAU983103 FKP983102:FKQ983103 FUL983102:FUM983103 GEH983102:GEI983103 GOD983102:GOE983103 GXZ983102:GYA983103 HHV983102:HHW983103 HRR983102:HRS983103 IBN983102:IBO983103 ILJ983102:ILK983103 IVF983102:IVG983103 JFB983102:JFC983103 JOX983102:JOY983103 JYT983102:JYU983103 KIP983102:KIQ983103 KSL983102:KSM983103 LCH983102:LCI983103 LMD983102:LME983103 LVZ983102:LWA983103 MFV983102:MFW983103 MPR983102:MPS983103 MZN983102:MZO983103 NJJ983102:NJK983103 NTF983102:NTG983103 ODB983102:ODC983103 OMX983102:OMY983103 OWT983102:OWU983103 PGP983102:PGQ983103 PQL983102:PQM983103 QAH983102:QAI983103 QKD983102:QKE983103 QTZ983102:QUA983103 RDV983102:RDW983103 RNR983102:RNS983103 RXN983102:RXO983103 SHJ983102:SHK983103 SRF983102:SRG983103 TBB983102:TBC983103 TKX983102:TKY983103 TUT983102:TUU983103 UEP983102:UEQ983103 UOL983102:UOM983103 UYH983102:UYI983103 VID983102:VIE983103 VRZ983102:VSA983103 WBV983102:WBW983103 WLR983102:WLS983103 WVN983102:WVO983103 J51:J55 JF51:JF55 TB51:TB55 ACX51:ACX55 AMT51:AMT55 AWP51:AWP55 BGL51:BGL55 BQH51:BQH55 CAD51:CAD55 CJZ51:CJZ55 CTV51:CTV55 DDR51:DDR55 DNN51:DNN55 DXJ51:DXJ55 EHF51:EHF55 ERB51:ERB55 FAX51:FAX55 FKT51:FKT55 FUP51:FUP55 GEL51:GEL55 GOH51:GOH55 GYD51:GYD55 HHZ51:HHZ55 HRV51:HRV55 IBR51:IBR55 ILN51:ILN55 IVJ51:IVJ55 JFF51:JFF55 JPB51:JPB55 JYX51:JYX55 KIT51:KIT55 KSP51:KSP55 LCL51:LCL55 LMH51:LMH55 LWD51:LWD55 MFZ51:MFZ55 MPV51:MPV55 MZR51:MZR55 NJN51:NJN55 NTJ51:NTJ55 ODF51:ODF55 ONB51:ONB55 OWX51:OWX55 PGT51:PGT55 PQP51:PQP55 QAL51:QAL55 QKH51:QKH55 QUD51:QUD55 RDZ51:RDZ55 RNV51:RNV55 RXR51:RXR55 SHN51:SHN55 SRJ51:SRJ55 TBF51:TBF55 TLB51:TLB55 TUX51:TUX55 UET51:UET55 UOP51:UOP55 UYL51:UYL55 VIH51:VIH55 VSD51:VSD55 WBZ51:WBZ55 WLV51:WLV55 WVR51:WVR55 J65592:J65596 JF65592:JF65596 TB65592:TB65596 ACX65592:ACX65596 AMT65592:AMT65596 AWP65592:AWP65596 BGL65592:BGL65596 BQH65592:BQH65596 CAD65592:CAD65596 CJZ65592:CJZ65596 CTV65592:CTV65596 DDR65592:DDR65596 DNN65592:DNN65596 DXJ65592:DXJ65596 EHF65592:EHF65596 ERB65592:ERB65596 FAX65592:FAX65596 FKT65592:FKT65596 FUP65592:FUP65596 GEL65592:GEL65596 GOH65592:GOH65596 GYD65592:GYD65596 HHZ65592:HHZ65596 HRV65592:HRV65596 IBR65592:IBR65596 ILN65592:ILN65596 IVJ65592:IVJ65596 JFF65592:JFF65596 JPB65592:JPB65596 JYX65592:JYX65596 KIT65592:KIT65596 KSP65592:KSP65596 LCL65592:LCL65596 LMH65592:LMH65596 LWD65592:LWD65596 MFZ65592:MFZ65596 MPV65592:MPV65596 MZR65592:MZR65596 NJN65592:NJN65596 NTJ65592:NTJ65596 ODF65592:ODF65596 ONB65592:ONB65596 OWX65592:OWX65596 PGT65592:PGT65596 PQP65592:PQP65596 QAL65592:QAL65596 QKH65592:QKH65596 QUD65592:QUD65596 RDZ65592:RDZ65596 RNV65592:RNV65596 RXR65592:RXR65596 SHN65592:SHN65596 SRJ65592:SRJ65596 TBF65592:TBF65596 TLB65592:TLB65596 TUX65592:TUX65596 UET65592:UET65596 UOP65592:UOP65596 UYL65592:UYL65596 VIH65592:VIH65596 VSD65592:VSD65596 WBZ65592:WBZ65596 WLV65592:WLV65596 WVR65592:WVR65596 J131128:J131132 JF131128:JF131132 TB131128:TB131132 ACX131128:ACX131132 AMT131128:AMT131132 AWP131128:AWP131132 BGL131128:BGL131132 BQH131128:BQH131132 CAD131128:CAD131132 CJZ131128:CJZ131132 CTV131128:CTV131132 DDR131128:DDR131132 DNN131128:DNN131132 DXJ131128:DXJ131132 EHF131128:EHF131132 ERB131128:ERB131132 FAX131128:FAX131132 FKT131128:FKT131132 FUP131128:FUP131132 GEL131128:GEL131132 GOH131128:GOH131132 GYD131128:GYD131132 HHZ131128:HHZ131132 HRV131128:HRV131132 IBR131128:IBR131132 ILN131128:ILN131132 IVJ131128:IVJ131132 JFF131128:JFF131132 JPB131128:JPB131132 JYX131128:JYX131132 KIT131128:KIT131132 KSP131128:KSP131132 LCL131128:LCL131132 LMH131128:LMH131132 LWD131128:LWD131132 MFZ131128:MFZ131132 MPV131128:MPV131132 MZR131128:MZR131132 NJN131128:NJN131132 NTJ131128:NTJ131132 ODF131128:ODF131132 ONB131128:ONB131132 OWX131128:OWX131132 PGT131128:PGT131132 PQP131128:PQP131132 QAL131128:QAL131132 QKH131128:QKH131132 QUD131128:QUD131132 RDZ131128:RDZ131132 RNV131128:RNV131132 RXR131128:RXR131132 SHN131128:SHN131132 SRJ131128:SRJ131132 TBF131128:TBF131132 TLB131128:TLB131132 TUX131128:TUX131132 UET131128:UET131132 UOP131128:UOP131132 UYL131128:UYL131132 VIH131128:VIH131132 VSD131128:VSD131132 WBZ131128:WBZ131132 WLV131128:WLV131132 WVR131128:WVR131132 J196664:J196668 JF196664:JF196668 TB196664:TB196668 ACX196664:ACX196668 AMT196664:AMT196668 AWP196664:AWP196668 BGL196664:BGL196668 BQH196664:BQH196668 CAD196664:CAD196668 CJZ196664:CJZ196668 CTV196664:CTV196668 DDR196664:DDR196668 DNN196664:DNN196668 DXJ196664:DXJ196668 EHF196664:EHF196668 ERB196664:ERB196668 FAX196664:FAX196668 FKT196664:FKT196668 FUP196664:FUP196668 GEL196664:GEL196668 GOH196664:GOH196668 GYD196664:GYD196668 HHZ196664:HHZ196668 HRV196664:HRV196668 IBR196664:IBR196668 ILN196664:ILN196668 IVJ196664:IVJ196668 JFF196664:JFF196668 JPB196664:JPB196668 JYX196664:JYX196668 KIT196664:KIT196668 KSP196664:KSP196668 LCL196664:LCL196668 LMH196664:LMH196668 LWD196664:LWD196668 MFZ196664:MFZ196668 MPV196664:MPV196668 MZR196664:MZR196668 NJN196664:NJN196668 NTJ196664:NTJ196668 ODF196664:ODF196668 ONB196664:ONB196668 OWX196664:OWX196668 PGT196664:PGT196668 PQP196664:PQP196668 QAL196664:QAL196668 QKH196664:QKH196668 QUD196664:QUD196668 RDZ196664:RDZ196668 RNV196664:RNV196668 RXR196664:RXR196668 SHN196664:SHN196668 SRJ196664:SRJ196668 TBF196664:TBF196668 TLB196664:TLB196668 TUX196664:TUX196668 UET196664:UET196668 UOP196664:UOP196668 UYL196664:UYL196668 VIH196664:VIH196668 VSD196664:VSD196668 WBZ196664:WBZ196668 WLV196664:WLV196668 WVR196664:WVR196668 J262200:J262204 JF262200:JF262204 TB262200:TB262204 ACX262200:ACX262204 AMT262200:AMT262204 AWP262200:AWP262204 BGL262200:BGL262204 BQH262200:BQH262204 CAD262200:CAD262204 CJZ262200:CJZ262204 CTV262200:CTV262204 DDR262200:DDR262204 DNN262200:DNN262204 DXJ262200:DXJ262204 EHF262200:EHF262204 ERB262200:ERB262204 FAX262200:FAX262204 FKT262200:FKT262204 FUP262200:FUP262204 GEL262200:GEL262204 GOH262200:GOH262204 GYD262200:GYD262204 HHZ262200:HHZ262204 HRV262200:HRV262204 IBR262200:IBR262204 ILN262200:ILN262204 IVJ262200:IVJ262204 JFF262200:JFF262204 JPB262200:JPB262204 JYX262200:JYX262204 KIT262200:KIT262204 KSP262200:KSP262204 LCL262200:LCL262204 LMH262200:LMH262204 LWD262200:LWD262204 MFZ262200:MFZ262204 MPV262200:MPV262204 MZR262200:MZR262204 NJN262200:NJN262204 NTJ262200:NTJ262204 ODF262200:ODF262204 ONB262200:ONB262204 OWX262200:OWX262204 PGT262200:PGT262204 PQP262200:PQP262204 QAL262200:QAL262204 QKH262200:QKH262204 QUD262200:QUD262204 RDZ262200:RDZ262204 RNV262200:RNV262204 RXR262200:RXR262204 SHN262200:SHN262204 SRJ262200:SRJ262204 TBF262200:TBF262204 TLB262200:TLB262204 TUX262200:TUX262204 UET262200:UET262204 UOP262200:UOP262204 UYL262200:UYL262204 VIH262200:VIH262204 VSD262200:VSD262204 WBZ262200:WBZ262204 WLV262200:WLV262204 WVR262200:WVR262204 J327736:J327740 JF327736:JF327740 TB327736:TB327740 ACX327736:ACX327740 AMT327736:AMT327740 AWP327736:AWP327740 BGL327736:BGL327740 BQH327736:BQH327740 CAD327736:CAD327740 CJZ327736:CJZ327740 CTV327736:CTV327740 DDR327736:DDR327740 DNN327736:DNN327740 DXJ327736:DXJ327740 EHF327736:EHF327740 ERB327736:ERB327740 FAX327736:FAX327740 FKT327736:FKT327740 FUP327736:FUP327740 GEL327736:GEL327740 GOH327736:GOH327740 GYD327736:GYD327740 HHZ327736:HHZ327740 HRV327736:HRV327740 IBR327736:IBR327740 ILN327736:ILN327740 IVJ327736:IVJ327740 JFF327736:JFF327740 JPB327736:JPB327740 JYX327736:JYX327740 KIT327736:KIT327740 KSP327736:KSP327740 LCL327736:LCL327740 LMH327736:LMH327740 LWD327736:LWD327740 MFZ327736:MFZ327740 MPV327736:MPV327740 MZR327736:MZR327740 NJN327736:NJN327740 NTJ327736:NTJ327740 ODF327736:ODF327740 ONB327736:ONB327740 OWX327736:OWX327740 PGT327736:PGT327740 PQP327736:PQP327740 QAL327736:QAL327740 QKH327736:QKH327740 QUD327736:QUD327740 RDZ327736:RDZ327740 RNV327736:RNV327740 RXR327736:RXR327740 SHN327736:SHN327740 SRJ327736:SRJ327740 TBF327736:TBF327740 TLB327736:TLB327740 TUX327736:TUX327740 UET327736:UET327740 UOP327736:UOP327740 UYL327736:UYL327740 VIH327736:VIH327740 VSD327736:VSD327740 WBZ327736:WBZ327740 WLV327736:WLV327740 WVR327736:WVR327740 J393272:J393276 JF393272:JF393276 TB393272:TB393276 ACX393272:ACX393276 AMT393272:AMT393276 AWP393272:AWP393276 BGL393272:BGL393276 BQH393272:BQH393276 CAD393272:CAD393276 CJZ393272:CJZ393276 CTV393272:CTV393276 DDR393272:DDR393276 DNN393272:DNN393276 DXJ393272:DXJ393276 EHF393272:EHF393276 ERB393272:ERB393276 FAX393272:FAX393276 FKT393272:FKT393276 FUP393272:FUP393276 GEL393272:GEL393276 GOH393272:GOH393276 GYD393272:GYD393276 HHZ393272:HHZ393276 HRV393272:HRV393276 IBR393272:IBR393276 ILN393272:ILN393276 IVJ393272:IVJ393276 JFF393272:JFF393276 JPB393272:JPB393276 JYX393272:JYX393276 KIT393272:KIT393276 KSP393272:KSP393276 LCL393272:LCL393276 LMH393272:LMH393276 LWD393272:LWD393276 MFZ393272:MFZ393276 MPV393272:MPV393276 MZR393272:MZR393276 NJN393272:NJN393276 NTJ393272:NTJ393276 ODF393272:ODF393276 ONB393272:ONB393276 OWX393272:OWX393276 PGT393272:PGT393276 PQP393272:PQP393276 QAL393272:QAL393276 QKH393272:QKH393276 QUD393272:QUD393276 RDZ393272:RDZ393276 RNV393272:RNV393276 RXR393272:RXR393276 SHN393272:SHN393276 SRJ393272:SRJ393276 TBF393272:TBF393276 TLB393272:TLB393276 TUX393272:TUX393276 UET393272:UET393276 UOP393272:UOP393276 UYL393272:UYL393276 VIH393272:VIH393276 VSD393272:VSD393276 WBZ393272:WBZ393276 WLV393272:WLV393276 WVR393272:WVR393276 J458808:J458812 JF458808:JF458812 TB458808:TB458812 ACX458808:ACX458812 AMT458808:AMT458812 AWP458808:AWP458812 BGL458808:BGL458812 BQH458808:BQH458812 CAD458808:CAD458812 CJZ458808:CJZ458812 CTV458808:CTV458812 DDR458808:DDR458812 DNN458808:DNN458812 DXJ458808:DXJ458812 EHF458808:EHF458812 ERB458808:ERB458812 FAX458808:FAX458812 FKT458808:FKT458812 FUP458808:FUP458812 GEL458808:GEL458812 GOH458808:GOH458812 GYD458808:GYD458812 HHZ458808:HHZ458812 HRV458808:HRV458812 IBR458808:IBR458812 ILN458808:ILN458812 IVJ458808:IVJ458812 JFF458808:JFF458812 JPB458808:JPB458812 JYX458808:JYX458812 KIT458808:KIT458812 KSP458808:KSP458812 LCL458808:LCL458812 LMH458808:LMH458812 LWD458808:LWD458812 MFZ458808:MFZ458812 MPV458808:MPV458812 MZR458808:MZR458812 NJN458808:NJN458812 NTJ458808:NTJ458812 ODF458808:ODF458812 ONB458808:ONB458812 OWX458808:OWX458812 PGT458808:PGT458812 PQP458808:PQP458812 QAL458808:QAL458812 QKH458808:QKH458812 QUD458808:QUD458812 RDZ458808:RDZ458812 RNV458808:RNV458812 RXR458808:RXR458812 SHN458808:SHN458812 SRJ458808:SRJ458812 TBF458808:TBF458812 TLB458808:TLB458812 TUX458808:TUX458812 UET458808:UET458812 UOP458808:UOP458812 UYL458808:UYL458812 VIH458808:VIH458812 VSD458808:VSD458812 WBZ458808:WBZ458812 WLV458808:WLV458812 WVR458808:WVR458812 J524344:J524348 JF524344:JF524348 TB524344:TB524348 ACX524344:ACX524348 AMT524344:AMT524348 AWP524344:AWP524348 BGL524344:BGL524348 BQH524344:BQH524348 CAD524344:CAD524348 CJZ524344:CJZ524348 CTV524344:CTV524348 DDR524344:DDR524348 DNN524344:DNN524348 DXJ524344:DXJ524348 EHF524344:EHF524348 ERB524344:ERB524348 FAX524344:FAX524348 FKT524344:FKT524348 FUP524344:FUP524348 GEL524344:GEL524348 GOH524344:GOH524348 GYD524344:GYD524348 HHZ524344:HHZ524348 HRV524344:HRV524348 IBR524344:IBR524348 ILN524344:ILN524348 IVJ524344:IVJ524348 JFF524344:JFF524348 JPB524344:JPB524348 JYX524344:JYX524348 KIT524344:KIT524348 KSP524344:KSP524348 LCL524344:LCL524348 LMH524344:LMH524348 LWD524344:LWD524348 MFZ524344:MFZ524348 MPV524344:MPV524348 MZR524344:MZR524348 NJN524344:NJN524348 NTJ524344:NTJ524348 ODF524344:ODF524348 ONB524344:ONB524348 OWX524344:OWX524348 PGT524344:PGT524348 PQP524344:PQP524348 QAL524344:QAL524348 QKH524344:QKH524348 QUD524344:QUD524348 RDZ524344:RDZ524348 RNV524344:RNV524348 RXR524344:RXR524348 SHN524344:SHN524348 SRJ524344:SRJ524348 TBF524344:TBF524348 TLB524344:TLB524348 TUX524344:TUX524348 UET524344:UET524348 UOP524344:UOP524348 UYL524344:UYL524348 VIH524344:VIH524348 VSD524344:VSD524348 WBZ524344:WBZ524348 WLV524344:WLV524348 WVR524344:WVR524348 J589880:J589884 JF589880:JF589884 TB589880:TB589884 ACX589880:ACX589884 AMT589880:AMT589884 AWP589880:AWP589884 BGL589880:BGL589884 BQH589880:BQH589884 CAD589880:CAD589884 CJZ589880:CJZ589884 CTV589880:CTV589884 DDR589880:DDR589884 DNN589880:DNN589884 DXJ589880:DXJ589884 EHF589880:EHF589884 ERB589880:ERB589884 FAX589880:FAX589884 FKT589880:FKT589884 FUP589880:FUP589884 GEL589880:GEL589884 GOH589880:GOH589884 GYD589880:GYD589884 HHZ589880:HHZ589884 HRV589880:HRV589884 IBR589880:IBR589884 ILN589880:ILN589884 IVJ589880:IVJ589884 JFF589880:JFF589884 JPB589880:JPB589884 JYX589880:JYX589884 KIT589880:KIT589884 KSP589880:KSP589884 LCL589880:LCL589884 LMH589880:LMH589884 LWD589880:LWD589884 MFZ589880:MFZ589884 MPV589880:MPV589884 MZR589880:MZR589884 NJN589880:NJN589884 NTJ589880:NTJ589884 ODF589880:ODF589884 ONB589880:ONB589884 OWX589880:OWX589884 PGT589880:PGT589884 PQP589880:PQP589884 QAL589880:QAL589884 QKH589880:QKH589884 QUD589880:QUD589884 RDZ589880:RDZ589884 RNV589880:RNV589884 RXR589880:RXR589884 SHN589880:SHN589884 SRJ589880:SRJ589884 TBF589880:TBF589884 TLB589880:TLB589884 TUX589880:TUX589884 UET589880:UET589884 UOP589880:UOP589884 UYL589880:UYL589884 VIH589880:VIH589884 VSD589880:VSD589884 WBZ589880:WBZ589884 WLV589880:WLV589884 WVR589880:WVR589884 J655416:J655420 JF655416:JF655420 TB655416:TB655420 ACX655416:ACX655420 AMT655416:AMT655420 AWP655416:AWP655420 BGL655416:BGL655420 BQH655416:BQH655420 CAD655416:CAD655420 CJZ655416:CJZ655420 CTV655416:CTV655420 DDR655416:DDR655420 DNN655416:DNN655420 DXJ655416:DXJ655420 EHF655416:EHF655420 ERB655416:ERB655420 FAX655416:FAX655420 FKT655416:FKT655420 FUP655416:FUP655420 GEL655416:GEL655420 GOH655416:GOH655420 GYD655416:GYD655420 HHZ655416:HHZ655420 HRV655416:HRV655420 IBR655416:IBR655420 ILN655416:ILN655420 IVJ655416:IVJ655420 JFF655416:JFF655420 JPB655416:JPB655420 JYX655416:JYX655420 KIT655416:KIT655420 KSP655416:KSP655420 LCL655416:LCL655420 LMH655416:LMH655420 LWD655416:LWD655420 MFZ655416:MFZ655420 MPV655416:MPV655420 MZR655416:MZR655420 NJN655416:NJN655420 NTJ655416:NTJ655420 ODF655416:ODF655420 ONB655416:ONB655420 OWX655416:OWX655420 PGT655416:PGT655420 PQP655416:PQP655420 QAL655416:QAL655420 QKH655416:QKH655420 QUD655416:QUD655420 RDZ655416:RDZ655420 RNV655416:RNV655420 RXR655416:RXR655420 SHN655416:SHN655420 SRJ655416:SRJ655420 TBF655416:TBF655420 TLB655416:TLB655420 TUX655416:TUX655420 UET655416:UET655420 UOP655416:UOP655420 UYL655416:UYL655420 VIH655416:VIH655420 VSD655416:VSD655420 WBZ655416:WBZ655420 WLV655416:WLV655420 WVR655416:WVR655420 J720952:J720956 JF720952:JF720956 TB720952:TB720956 ACX720952:ACX720956 AMT720952:AMT720956 AWP720952:AWP720956 BGL720952:BGL720956 BQH720952:BQH720956 CAD720952:CAD720956 CJZ720952:CJZ720956 CTV720952:CTV720956 DDR720952:DDR720956 DNN720952:DNN720956 DXJ720952:DXJ720956 EHF720952:EHF720956 ERB720952:ERB720956 FAX720952:FAX720956 FKT720952:FKT720956 FUP720952:FUP720956 GEL720952:GEL720956 GOH720952:GOH720956 GYD720952:GYD720956 HHZ720952:HHZ720956 HRV720952:HRV720956 IBR720952:IBR720956 ILN720952:ILN720956 IVJ720952:IVJ720956 JFF720952:JFF720956 JPB720952:JPB720956 JYX720952:JYX720956 KIT720952:KIT720956 KSP720952:KSP720956 LCL720952:LCL720956 LMH720952:LMH720956 LWD720952:LWD720956 MFZ720952:MFZ720956 MPV720952:MPV720956 MZR720952:MZR720956 NJN720952:NJN720956 NTJ720952:NTJ720956 ODF720952:ODF720956 ONB720952:ONB720956 OWX720952:OWX720956 PGT720952:PGT720956 PQP720952:PQP720956 QAL720952:QAL720956 QKH720952:QKH720956 QUD720952:QUD720956 RDZ720952:RDZ720956 RNV720952:RNV720956 RXR720952:RXR720956 SHN720952:SHN720956 SRJ720952:SRJ720956 TBF720952:TBF720956 TLB720952:TLB720956 TUX720952:TUX720956 UET720952:UET720956 UOP720952:UOP720956 UYL720952:UYL720956 VIH720952:VIH720956 VSD720952:VSD720956 WBZ720952:WBZ720956 WLV720952:WLV720956 WVR720952:WVR720956 J786488:J786492 JF786488:JF786492 TB786488:TB786492 ACX786488:ACX786492 AMT786488:AMT786492 AWP786488:AWP786492 BGL786488:BGL786492 BQH786488:BQH786492 CAD786488:CAD786492 CJZ786488:CJZ786492 CTV786488:CTV786492 DDR786488:DDR786492 DNN786488:DNN786492 DXJ786488:DXJ786492 EHF786488:EHF786492 ERB786488:ERB786492 FAX786488:FAX786492 FKT786488:FKT786492 FUP786488:FUP786492 GEL786488:GEL786492 GOH786488:GOH786492 GYD786488:GYD786492 HHZ786488:HHZ786492 HRV786488:HRV786492 IBR786488:IBR786492 ILN786488:ILN786492 IVJ786488:IVJ786492 JFF786488:JFF786492 JPB786488:JPB786492 JYX786488:JYX786492 KIT786488:KIT786492 KSP786488:KSP786492 LCL786488:LCL786492 LMH786488:LMH786492 LWD786488:LWD786492 MFZ786488:MFZ786492 MPV786488:MPV786492 MZR786488:MZR786492 NJN786488:NJN786492 NTJ786488:NTJ786492 ODF786488:ODF786492 ONB786488:ONB786492 OWX786488:OWX786492 PGT786488:PGT786492 PQP786488:PQP786492 QAL786488:QAL786492 QKH786488:QKH786492 QUD786488:QUD786492 RDZ786488:RDZ786492 RNV786488:RNV786492 RXR786488:RXR786492 SHN786488:SHN786492 SRJ786488:SRJ786492 TBF786488:TBF786492 TLB786488:TLB786492 TUX786488:TUX786492 UET786488:UET786492 UOP786488:UOP786492 UYL786488:UYL786492 VIH786488:VIH786492 VSD786488:VSD786492 WBZ786488:WBZ786492 WLV786488:WLV786492 WVR786488:WVR786492 J852024:J852028 JF852024:JF852028 TB852024:TB852028 ACX852024:ACX852028 AMT852024:AMT852028 AWP852024:AWP852028 BGL852024:BGL852028 BQH852024:BQH852028 CAD852024:CAD852028 CJZ852024:CJZ852028 CTV852024:CTV852028 DDR852024:DDR852028 DNN852024:DNN852028 DXJ852024:DXJ852028 EHF852024:EHF852028 ERB852024:ERB852028 FAX852024:FAX852028 FKT852024:FKT852028 FUP852024:FUP852028 GEL852024:GEL852028 GOH852024:GOH852028 GYD852024:GYD852028 HHZ852024:HHZ852028 HRV852024:HRV852028 IBR852024:IBR852028 ILN852024:ILN852028 IVJ852024:IVJ852028 JFF852024:JFF852028 JPB852024:JPB852028 JYX852024:JYX852028 KIT852024:KIT852028 KSP852024:KSP852028 LCL852024:LCL852028 LMH852024:LMH852028 LWD852024:LWD852028 MFZ852024:MFZ852028 MPV852024:MPV852028 MZR852024:MZR852028 NJN852024:NJN852028 NTJ852024:NTJ852028 ODF852024:ODF852028 ONB852024:ONB852028 OWX852024:OWX852028 PGT852024:PGT852028 PQP852024:PQP852028 QAL852024:QAL852028 QKH852024:QKH852028 QUD852024:QUD852028 RDZ852024:RDZ852028 RNV852024:RNV852028 RXR852024:RXR852028 SHN852024:SHN852028 SRJ852024:SRJ852028 TBF852024:TBF852028 TLB852024:TLB852028 TUX852024:TUX852028 UET852024:UET852028 UOP852024:UOP852028 UYL852024:UYL852028 VIH852024:VIH852028 VSD852024:VSD852028 WBZ852024:WBZ852028 WLV852024:WLV852028 WVR852024:WVR852028 J917560:J917564 JF917560:JF917564 TB917560:TB917564 ACX917560:ACX917564 AMT917560:AMT917564 AWP917560:AWP917564 BGL917560:BGL917564 BQH917560:BQH917564 CAD917560:CAD917564 CJZ917560:CJZ917564 CTV917560:CTV917564 DDR917560:DDR917564 DNN917560:DNN917564 DXJ917560:DXJ917564 EHF917560:EHF917564 ERB917560:ERB917564 FAX917560:FAX917564 FKT917560:FKT917564 FUP917560:FUP917564 GEL917560:GEL917564 GOH917560:GOH917564 GYD917560:GYD917564 HHZ917560:HHZ917564 HRV917560:HRV917564 IBR917560:IBR917564 ILN917560:ILN917564 IVJ917560:IVJ917564 JFF917560:JFF917564 JPB917560:JPB917564 JYX917560:JYX917564 KIT917560:KIT917564 KSP917560:KSP917564 LCL917560:LCL917564 LMH917560:LMH917564 LWD917560:LWD917564 MFZ917560:MFZ917564 MPV917560:MPV917564 MZR917560:MZR917564 NJN917560:NJN917564 NTJ917560:NTJ917564 ODF917560:ODF917564 ONB917560:ONB917564 OWX917560:OWX917564 PGT917560:PGT917564 PQP917560:PQP917564 QAL917560:QAL917564 QKH917560:QKH917564 QUD917560:QUD917564 RDZ917560:RDZ917564 RNV917560:RNV917564 RXR917560:RXR917564 SHN917560:SHN917564 SRJ917560:SRJ917564 TBF917560:TBF917564 TLB917560:TLB917564 TUX917560:TUX917564 UET917560:UET917564 UOP917560:UOP917564 UYL917560:UYL917564 VIH917560:VIH917564 VSD917560:VSD917564 WBZ917560:WBZ917564 WLV917560:WLV917564 WVR917560:WVR917564 J983096:J983100 JF983096:JF983100 TB983096:TB983100 ACX983096:ACX983100 AMT983096:AMT983100 AWP983096:AWP983100 BGL983096:BGL983100 BQH983096:BQH983100 CAD983096:CAD983100 CJZ983096:CJZ983100 CTV983096:CTV983100 DDR983096:DDR983100 DNN983096:DNN983100 DXJ983096:DXJ983100 EHF983096:EHF983100 ERB983096:ERB983100 FAX983096:FAX983100 FKT983096:FKT983100 FUP983096:FUP983100 GEL983096:GEL983100 GOH983096:GOH983100 GYD983096:GYD983100 HHZ983096:HHZ983100 HRV983096:HRV983100 IBR983096:IBR983100 ILN983096:ILN983100 IVJ983096:IVJ983100 JFF983096:JFF983100 JPB983096:JPB983100 JYX983096:JYX983100 KIT983096:KIT983100 KSP983096:KSP983100 LCL983096:LCL983100 LMH983096:LMH983100 LWD983096:LWD983100 MFZ983096:MFZ983100 MPV983096:MPV983100 MZR983096:MZR983100 NJN983096:NJN983100 NTJ983096:NTJ983100 ODF983096:ODF983100 ONB983096:ONB983100 OWX983096:OWX983100 PGT983096:PGT983100 PQP983096:PQP983100 QAL983096:QAL983100 QKH983096:QKH983100 QUD983096:QUD983100 RDZ983096:RDZ983100 RNV983096:RNV983100 RXR983096:RXR983100 SHN983096:SHN983100 SRJ983096:SRJ983100 TBF983096:TBF983100 TLB983096:TLB983100 TUX983096:TUX983100 UET983096:UET983100 UOP983096:UOP983100 UYL983096:UYL983100 VIH983096:VIH983100 VSD983096:VSD983100 WBZ983096:WBZ983100 WLV983096:WLV983100 WVR983096:WVR983100 J47:J49 JF47:JF49 TB47:TB49 ACX47:ACX49 AMT47:AMT49 AWP47:AWP49 BGL47:BGL49 BQH47:BQH49 CAD47:CAD49 CJZ47:CJZ49 CTV47:CTV49 DDR47:DDR49 DNN47:DNN49 DXJ47:DXJ49 EHF47:EHF49 ERB47:ERB49 FAX47:FAX49 FKT47:FKT49 FUP47:FUP49 GEL47:GEL49 GOH47:GOH49 GYD47:GYD49 HHZ47:HHZ49 HRV47:HRV49 IBR47:IBR49 ILN47:ILN49 IVJ47:IVJ49 JFF47:JFF49 JPB47:JPB49 JYX47:JYX49 KIT47:KIT49 KSP47:KSP49 LCL47:LCL49 LMH47:LMH49 LWD47:LWD49 MFZ47:MFZ49 MPV47:MPV49 MZR47:MZR49 NJN47:NJN49 NTJ47:NTJ49 ODF47:ODF49 ONB47:ONB49 OWX47:OWX49 PGT47:PGT49 PQP47:PQP49 QAL47:QAL49 QKH47:QKH49 QUD47:QUD49 RDZ47:RDZ49 RNV47:RNV49 RXR47:RXR49 SHN47:SHN49 SRJ47:SRJ49 TBF47:TBF49 TLB47:TLB49 TUX47:TUX49 UET47:UET49 UOP47:UOP49 UYL47:UYL49 VIH47:VIH49 VSD47:VSD49 WBZ47:WBZ49 WLV47:WLV49 WVR47:WVR49 J65589:J65590 JF65589:JF65590 TB65589:TB65590 ACX65589:ACX65590 AMT65589:AMT65590 AWP65589:AWP65590 BGL65589:BGL65590 BQH65589:BQH65590 CAD65589:CAD65590 CJZ65589:CJZ65590 CTV65589:CTV65590 DDR65589:DDR65590 DNN65589:DNN65590 DXJ65589:DXJ65590 EHF65589:EHF65590 ERB65589:ERB65590 FAX65589:FAX65590 FKT65589:FKT65590 FUP65589:FUP65590 GEL65589:GEL65590 GOH65589:GOH65590 GYD65589:GYD65590 HHZ65589:HHZ65590 HRV65589:HRV65590 IBR65589:IBR65590 ILN65589:ILN65590 IVJ65589:IVJ65590 JFF65589:JFF65590 JPB65589:JPB65590 JYX65589:JYX65590 KIT65589:KIT65590 KSP65589:KSP65590 LCL65589:LCL65590 LMH65589:LMH65590 LWD65589:LWD65590 MFZ65589:MFZ65590 MPV65589:MPV65590 MZR65589:MZR65590 NJN65589:NJN65590 NTJ65589:NTJ65590 ODF65589:ODF65590 ONB65589:ONB65590 OWX65589:OWX65590 PGT65589:PGT65590 PQP65589:PQP65590 QAL65589:QAL65590 QKH65589:QKH65590 QUD65589:QUD65590 RDZ65589:RDZ65590 RNV65589:RNV65590 RXR65589:RXR65590 SHN65589:SHN65590 SRJ65589:SRJ65590 TBF65589:TBF65590 TLB65589:TLB65590 TUX65589:TUX65590 UET65589:UET65590 UOP65589:UOP65590 UYL65589:UYL65590 VIH65589:VIH65590 VSD65589:VSD65590 WBZ65589:WBZ65590 WLV65589:WLV65590 WVR65589:WVR65590 J131125:J131126 JF131125:JF131126 TB131125:TB131126 ACX131125:ACX131126 AMT131125:AMT131126 AWP131125:AWP131126 BGL131125:BGL131126 BQH131125:BQH131126 CAD131125:CAD131126 CJZ131125:CJZ131126 CTV131125:CTV131126 DDR131125:DDR131126 DNN131125:DNN131126 DXJ131125:DXJ131126 EHF131125:EHF131126 ERB131125:ERB131126 FAX131125:FAX131126 FKT131125:FKT131126 FUP131125:FUP131126 GEL131125:GEL131126 GOH131125:GOH131126 GYD131125:GYD131126 HHZ131125:HHZ131126 HRV131125:HRV131126 IBR131125:IBR131126 ILN131125:ILN131126 IVJ131125:IVJ131126 JFF131125:JFF131126 JPB131125:JPB131126 JYX131125:JYX131126 KIT131125:KIT131126 KSP131125:KSP131126 LCL131125:LCL131126 LMH131125:LMH131126 LWD131125:LWD131126 MFZ131125:MFZ131126 MPV131125:MPV131126 MZR131125:MZR131126 NJN131125:NJN131126 NTJ131125:NTJ131126 ODF131125:ODF131126 ONB131125:ONB131126 OWX131125:OWX131126 PGT131125:PGT131126 PQP131125:PQP131126 QAL131125:QAL131126 QKH131125:QKH131126 QUD131125:QUD131126 RDZ131125:RDZ131126 RNV131125:RNV131126 RXR131125:RXR131126 SHN131125:SHN131126 SRJ131125:SRJ131126 TBF131125:TBF131126 TLB131125:TLB131126 TUX131125:TUX131126 UET131125:UET131126 UOP131125:UOP131126 UYL131125:UYL131126 VIH131125:VIH131126 VSD131125:VSD131126 WBZ131125:WBZ131126 WLV131125:WLV131126 WVR131125:WVR131126 J196661:J196662 JF196661:JF196662 TB196661:TB196662 ACX196661:ACX196662 AMT196661:AMT196662 AWP196661:AWP196662 BGL196661:BGL196662 BQH196661:BQH196662 CAD196661:CAD196662 CJZ196661:CJZ196662 CTV196661:CTV196662 DDR196661:DDR196662 DNN196661:DNN196662 DXJ196661:DXJ196662 EHF196661:EHF196662 ERB196661:ERB196662 FAX196661:FAX196662 FKT196661:FKT196662 FUP196661:FUP196662 GEL196661:GEL196662 GOH196661:GOH196662 GYD196661:GYD196662 HHZ196661:HHZ196662 HRV196661:HRV196662 IBR196661:IBR196662 ILN196661:ILN196662 IVJ196661:IVJ196662 JFF196661:JFF196662 JPB196661:JPB196662 JYX196661:JYX196662 KIT196661:KIT196662 KSP196661:KSP196662 LCL196661:LCL196662 LMH196661:LMH196662 LWD196661:LWD196662 MFZ196661:MFZ196662 MPV196661:MPV196662 MZR196661:MZR196662 NJN196661:NJN196662 NTJ196661:NTJ196662 ODF196661:ODF196662 ONB196661:ONB196662 OWX196661:OWX196662 PGT196661:PGT196662 PQP196661:PQP196662 QAL196661:QAL196662 QKH196661:QKH196662 QUD196661:QUD196662 RDZ196661:RDZ196662 RNV196661:RNV196662 RXR196661:RXR196662 SHN196661:SHN196662 SRJ196661:SRJ196662 TBF196661:TBF196662 TLB196661:TLB196662 TUX196661:TUX196662 UET196661:UET196662 UOP196661:UOP196662 UYL196661:UYL196662 VIH196661:VIH196662 VSD196661:VSD196662 WBZ196661:WBZ196662 WLV196661:WLV196662 WVR196661:WVR196662 J262197:J262198 JF262197:JF262198 TB262197:TB262198 ACX262197:ACX262198 AMT262197:AMT262198 AWP262197:AWP262198 BGL262197:BGL262198 BQH262197:BQH262198 CAD262197:CAD262198 CJZ262197:CJZ262198 CTV262197:CTV262198 DDR262197:DDR262198 DNN262197:DNN262198 DXJ262197:DXJ262198 EHF262197:EHF262198 ERB262197:ERB262198 FAX262197:FAX262198 FKT262197:FKT262198 FUP262197:FUP262198 GEL262197:GEL262198 GOH262197:GOH262198 GYD262197:GYD262198 HHZ262197:HHZ262198 HRV262197:HRV262198 IBR262197:IBR262198 ILN262197:ILN262198 IVJ262197:IVJ262198 JFF262197:JFF262198 JPB262197:JPB262198 JYX262197:JYX262198 KIT262197:KIT262198 KSP262197:KSP262198 LCL262197:LCL262198 LMH262197:LMH262198 LWD262197:LWD262198 MFZ262197:MFZ262198 MPV262197:MPV262198 MZR262197:MZR262198 NJN262197:NJN262198 NTJ262197:NTJ262198 ODF262197:ODF262198 ONB262197:ONB262198 OWX262197:OWX262198 PGT262197:PGT262198 PQP262197:PQP262198 QAL262197:QAL262198 QKH262197:QKH262198 QUD262197:QUD262198 RDZ262197:RDZ262198 RNV262197:RNV262198 RXR262197:RXR262198 SHN262197:SHN262198 SRJ262197:SRJ262198 TBF262197:TBF262198 TLB262197:TLB262198 TUX262197:TUX262198 UET262197:UET262198 UOP262197:UOP262198 UYL262197:UYL262198 VIH262197:VIH262198 VSD262197:VSD262198 WBZ262197:WBZ262198 WLV262197:WLV262198 WVR262197:WVR262198 J327733:J327734 JF327733:JF327734 TB327733:TB327734 ACX327733:ACX327734 AMT327733:AMT327734 AWP327733:AWP327734 BGL327733:BGL327734 BQH327733:BQH327734 CAD327733:CAD327734 CJZ327733:CJZ327734 CTV327733:CTV327734 DDR327733:DDR327734 DNN327733:DNN327734 DXJ327733:DXJ327734 EHF327733:EHF327734 ERB327733:ERB327734 FAX327733:FAX327734 FKT327733:FKT327734 FUP327733:FUP327734 GEL327733:GEL327734 GOH327733:GOH327734 GYD327733:GYD327734 HHZ327733:HHZ327734 HRV327733:HRV327734 IBR327733:IBR327734 ILN327733:ILN327734 IVJ327733:IVJ327734 JFF327733:JFF327734 JPB327733:JPB327734 JYX327733:JYX327734 KIT327733:KIT327734 KSP327733:KSP327734 LCL327733:LCL327734 LMH327733:LMH327734 LWD327733:LWD327734 MFZ327733:MFZ327734 MPV327733:MPV327734 MZR327733:MZR327734 NJN327733:NJN327734 NTJ327733:NTJ327734 ODF327733:ODF327734 ONB327733:ONB327734 OWX327733:OWX327734 PGT327733:PGT327734 PQP327733:PQP327734 QAL327733:QAL327734 QKH327733:QKH327734 QUD327733:QUD327734 RDZ327733:RDZ327734 RNV327733:RNV327734 RXR327733:RXR327734 SHN327733:SHN327734 SRJ327733:SRJ327734 TBF327733:TBF327734 TLB327733:TLB327734 TUX327733:TUX327734 UET327733:UET327734 UOP327733:UOP327734 UYL327733:UYL327734 VIH327733:VIH327734 VSD327733:VSD327734 WBZ327733:WBZ327734 WLV327733:WLV327734 WVR327733:WVR327734 J393269:J393270 JF393269:JF393270 TB393269:TB393270 ACX393269:ACX393270 AMT393269:AMT393270 AWP393269:AWP393270 BGL393269:BGL393270 BQH393269:BQH393270 CAD393269:CAD393270 CJZ393269:CJZ393270 CTV393269:CTV393270 DDR393269:DDR393270 DNN393269:DNN393270 DXJ393269:DXJ393270 EHF393269:EHF393270 ERB393269:ERB393270 FAX393269:FAX393270 FKT393269:FKT393270 FUP393269:FUP393270 GEL393269:GEL393270 GOH393269:GOH393270 GYD393269:GYD393270 HHZ393269:HHZ393270 HRV393269:HRV393270 IBR393269:IBR393270 ILN393269:ILN393270 IVJ393269:IVJ393270 JFF393269:JFF393270 JPB393269:JPB393270 JYX393269:JYX393270 KIT393269:KIT393270 KSP393269:KSP393270 LCL393269:LCL393270 LMH393269:LMH393270 LWD393269:LWD393270 MFZ393269:MFZ393270 MPV393269:MPV393270 MZR393269:MZR393270 NJN393269:NJN393270 NTJ393269:NTJ393270 ODF393269:ODF393270 ONB393269:ONB393270 OWX393269:OWX393270 PGT393269:PGT393270 PQP393269:PQP393270 QAL393269:QAL393270 QKH393269:QKH393270 QUD393269:QUD393270 RDZ393269:RDZ393270 RNV393269:RNV393270 RXR393269:RXR393270 SHN393269:SHN393270 SRJ393269:SRJ393270 TBF393269:TBF393270 TLB393269:TLB393270 TUX393269:TUX393270 UET393269:UET393270 UOP393269:UOP393270 UYL393269:UYL393270 VIH393269:VIH393270 VSD393269:VSD393270 WBZ393269:WBZ393270 WLV393269:WLV393270 WVR393269:WVR393270 J458805:J458806 JF458805:JF458806 TB458805:TB458806 ACX458805:ACX458806 AMT458805:AMT458806 AWP458805:AWP458806 BGL458805:BGL458806 BQH458805:BQH458806 CAD458805:CAD458806 CJZ458805:CJZ458806 CTV458805:CTV458806 DDR458805:DDR458806 DNN458805:DNN458806 DXJ458805:DXJ458806 EHF458805:EHF458806 ERB458805:ERB458806 FAX458805:FAX458806 FKT458805:FKT458806 FUP458805:FUP458806 GEL458805:GEL458806 GOH458805:GOH458806 GYD458805:GYD458806 HHZ458805:HHZ458806 HRV458805:HRV458806 IBR458805:IBR458806 ILN458805:ILN458806 IVJ458805:IVJ458806 JFF458805:JFF458806 JPB458805:JPB458806 JYX458805:JYX458806 KIT458805:KIT458806 KSP458805:KSP458806 LCL458805:LCL458806 LMH458805:LMH458806 LWD458805:LWD458806 MFZ458805:MFZ458806 MPV458805:MPV458806 MZR458805:MZR458806 NJN458805:NJN458806 NTJ458805:NTJ458806 ODF458805:ODF458806 ONB458805:ONB458806 OWX458805:OWX458806 PGT458805:PGT458806 PQP458805:PQP458806 QAL458805:QAL458806 QKH458805:QKH458806 QUD458805:QUD458806 RDZ458805:RDZ458806 RNV458805:RNV458806 RXR458805:RXR458806 SHN458805:SHN458806 SRJ458805:SRJ458806 TBF458805:TBF458806 TLB458805:TLB458806 TUX458805:TUX458806 UET458805:UET458806 UOP458805:UOP458806 UYL458805:UYL458806 VIH458805:VIH458806 VSD458805:VSD458806 WBZ458805:WBZ458806 WLV458805:WLV458806 WVR458805:WVR458806 J524341:J524342 JF524341:JF524342 TB524341:TB524342 ACX524341:ACX524342 AMT524341:AMT524342 AWP524341:AWP524342 BGL524341:BGL524342 BQH524341:BQH524342 CAD524341:CAD524342 CJZ524341:CJZ524342 CTV524341:CTV524342 DDR524341:DDR524342 DNN524341:DNN524342 DXJ524341:DXJ524342 EHF524341:EHF524342 ERB524341:ERB524342 FAX524341:FAX524342 FKT524341:FKT524342 FUP524341:FUP524342 GEL524341:GEL524342 GOH524341:GOH524342 GYD524341:GYD524342 HHZ524341:HHZ524342 HRV524341:HRV524342 IBR524341:IBR524342 ILN524341:ILN524342 IVJ524341:IVJ524342 JFF524341:JFF524342 JPB524341:JPB524342 JYX524341:JYX524342 KIT524341:KIT524342 KSP524341:KSP524342 LCL524341:LCL524342 LMH524341:LMH524342 LWD524341:LWD524342 MFZ524341:MFZ524342 MPV524341:MPV524342 MZR524341:MZR524342 NJN524341:NJN524342 NTJ524341:NTJ524342 ODF524341:ODF524342 ONB524341:ONB524342 OWX524341:OWX524342 PGT524341:PGT524342 PQP524341:PQP524342 QAL524341:QAL524342 QKH524341:QKH524342 QUD524341:QUD524342 RDZ524341:RDZ524342 RNV524341:RNV524342 RXR524341:RXR524342 SHN524341:SHN524342 SRJ524341:SRJ524342 TBF524341:TBF524342 TLB524341:TLB524342 TUX524341:TUX524342 UET524341:UET524342 UOP524341:UOP524342 UYL524341:UYL524342 VIH524341:VIH524342 VSD524341:VSD524342 WBZ524341:WBZ524342 WLV524341:WLV524342 WVR524341:WVR524342 J589877:J589878 JF589877:JF589878 TB589877:TB589878 ACX589877:ACX589878 AMT589877:AMT589878 AWP589877:AWP589878 BGL589877:BGL589878 BQH589877:BQH589878 CAD589877:CAD589878 CJZ589877:CJZ589878 CTV589877:CTV589878 DDR589877:DDR589878 DNN589877:DNN589878 DXJ589877:DXJ589878 EHF589877:EHF589878 ERB589877:ERB589878 FAX589877:FAX589878 FKT589877:FKT589878 FUP589877:FUP589878 GEL589877:GEL589878 GOH589877:GOH589878 GYD589877:GYD589878 HHZ589877:HHZ589878 HRV589877:HRV589878 IBR589877:IBR589878 ILN589877:ILN589878 IVJ589877:IVJ589878 JFF589877:JFF589878 JPB589877:JPB589878 JYX589877:JYX589878 KIT589877:KIT589878 KSP589877:KSP589878 LCL589877:LCL589878 LMH589877:LMH589878 LWD589877:LWD589878 MFZ589877:MFZ589878 MPV589877:MPV589878 MZR589877:MZR589878 NJN589877:NJN589878 NTJ589877:NTJ589878 ODF589877:ODF589878 ONB589877:ONB589878 OWX589877:OWX589878 PGT589877:PGT589878 PQP589877:PQP589878 QAL589877:QAL589878 QKH589877:QKH589878 QUD589877:QUD589878 RDZ589877:RDZ589878 RNV589877:RNV589878 RXR589877:RXR589878 SHN589877:SHN589878 SRJ589877:SRJ589878 TBF589877:TBF589878 TLB589877:TLB589878 TUX589877:TUX589878 UET589877:UET589878 UOP589877:UOP589878 UYL589877:UYL589878 VIH589877:VIH589878 VSD589877:VSD589878 WBZ589877:WBZ589878 WLV589877:WLV589878 WVR589877:WVR589878 J655413:J655414 JF655413:JF655414 TB655413:TB655414 ACX655413:ACX655414 AMT655413:AMT655414 AWP655413:AWP655414 BGL655413:BGL655414 BQH655413:BQH655414 CAD655413:CAD655414 CJZ655413:CJZ655414 CTV655413:CTV655414 DDR655413:DDR655414 DNN655413:DNN655414 DXJ655413:DXJ655414 EHF655413:EHF655414 ERB655413:ERB655414 FAX655413:FAX655414 FKT655413:FKT655414 FUP655413:FUP655414 GEL655413:GEL655414 GOH655413:GOH655414 GYD655413:GYD655414 HHZ655413:HHZ655414 HRV655413:HRV655414 IBR655413:IBR655414 ILN655413:ILN655414 IVJ655413:IVJ655414 JFF655413:JFF655414 JPB655413:JPB655414 JYX655413:JYX655414 KIT655413:KIT655414 KSP655413:KSP655414 LCL655413:LCL655414 LMH655413:LMH655414 LWD655413:LWD655414 MFZ655413:MFZ655414 MPV655413:MPV655414 MZR655413:MZR655414 NJN655413:NJN655414 NTJ655413:NTJ655414 ODF655413:ODF655414 ONB655413:ONB655414 OWX655413:OWX655414 PGT655413:PGT655414 PQP655413:PQP655414 QAL655413:QAL655414 QKH655413:QKH655414 QUD655413:QUD655414 RDZ655413:RDZ655414 RNV655413:RNV655414 RXR655413:RXR655414 SHN655413:SHN655414 SRJ655413:SRJ655414 TBF655413:TBF655414 TLB655413:TLB655414 TUX655413:TUX655414 UET655413:UET655414 UOP655413:UOP655414 UYL655413:UYL655414 VIH655413:VIH655414 VSD655413:VSD655414 WBZ655413:WBZ655414 WLV655413:WLV655414 WVR655413:WVR655414 J720949:J720950 JF720949:JF720950 TB720949:TB720950 ACX720949:ACX720950 AMT720949:AMT720950 AWP720949:AWP720950 BGL720949:BGL720950 BQH720949:BQH720950 CAD720949:CAD720950 CJZ720949:CJZ720950 CTV720949:CTV720950 DDR720949:DDR720950 DNN720949:DNN720950 DXJ720949:DXJ720950 EHF720949:EHF720950 ERB720949:ERB720950 FAX720949:FAX720950 FKT720949:FKT720950 FUP720949:FUP720950 GEL720949:GEL720950 GOH720949:GOH720950 GYD720949:GYD720950 HHZ720949:HHZ720950 HRV720949:HRV720950 IBR720949:IBR720950 ILN720949:ILN720950 IVJ720949:IVJ720950 JFF720949:JFF720950 JPB720949:JPB720950 JYX720949:JYX720950 KIT720949:KIT720950 KSP720949:KSP720950 LCL720949:LCL720950 LMH720949:LMH720950 LWD720949:LWD720950 MFZ720949:MFZ720950 MPV720949:MPV720950 MZR720949:MZR720950 NJN720949:NJN720950 NTJ720949:NTJ720950 ODF720949:ODF720950 ONB720949:ONB720950 OWX720949:OWX720950 PGT720949:PGT720950 PQP720949:PQP720950 QAL720949:QAL720950 QKH720949:QKH720950 QUD720949:QUD720950 RDZ720949:RDZ720950 RNV720949:RNV720950 RXR720949:RXR720950 SHN720949:SHN720950 SRJ720949:SRJ720950 TBF720949:TBF720950 TLB720949:TLB720950 TUX720949:TUX720950 UET720949:UET720950 UOP720949:UOP720950 UYL720949:UYL720950 VIH720949:VIH720950 VSD720949:VSD720950 WBZ720949:WBZ720950 WLV720949:WLV720950 WVR720949:WVR720950 J786485:J786486 JF786485:JF786486 TB786485:TB786486 ACX786485:ACX786486 AMT786485:AMT786486 AWP786485:AWP786486 BGL786485:BGL786486 BQH786485:BQH786486 CAD786485:CAD786486 CJZ786485:CJZ786486 CTV786485:CTV786486 DDR786485:DDR786486 DNN786485:DNN786486 DXJ786485:DXJ786486 EHF786485:EHF786486 ERB786485:ERB786486 FAX786485:FAX786486 FKT786485:FKT786486 FUP786485:FUP786486 GEL786485:GEL786486 GOH786485:GOH786486 GYD786485:GYD786486 HHZ786485:HHZ786486 HRV786485:HRV786486 IBR786485:IBR786486 ILN786485:ILN786486 IVJ786485:IVJ786486 JFF786485:JFF786486 JPB786485:JPB786486 JYX786485:JYX786486 KIT786485:KIT786486 KSP786485:KSP786486 LCL786485:LCL786486 LMH786485:LMH786486 LWD786485:LWD786486 MFZ786485:MFZ786486 MPV786485:MPV786486 MZR786485:MZR786486 NJN786485:NJN786486 NTJ786485:NTJ786486 ODF786485:ODF786486 ONB786485:ONB786486 OWX786485:OWX786486 PGT786485:PGT786486 PQP786485:PQP786486 QAL786485:QAL786486 QKH786485:QKH786486 QUD786485:QUD786486 RDZ786485:RDZ786486 RNV786485:RNV786486 RXR786485:RXR786486 SHN786485:SHN786486 SRJ786485:SRJ786486 TBF786485:TBF786486 TLB786485:TLB786486 TUX786485:TUX786486 UET786485:UET786486 UOP786485:UOP786486 UYL786485:UYL786486 VIH786485:VIH786486 VSD786485:VSD786486 WBZ786485:WBZ786486 WLV786485:WLV786486 WVR786485:WVR786486 J852021:J852022 JF852021:JF852022 TB852021:TB852022 ACX852021:ACX852022 AMT852021:AMT852022 AWP852021:AWP852022 BGL852021:BGL852022 BQH852021:BQH852022 CAD852021:CAD852022 CJZ852021:CJZ852022 CTV852021:CTV852022 DDR852021:DDR852022 DNN852021:DNN852022 DXJ852021:DXJ852022 EHF852021:EHF852022 ERB852021:ERB852022 FAX852021:FAX852022 FKT852021:FKT852022 FUP852021:FUP852022 GEL852021:GEL852022 GOH852021:GOH852022 GYD852021:GYD852022 HHZ852021:HHZ852022 HRV852021:HRV852022 IBR852021:IBR852022 ILN852021:ILN852022 IVJ852021:IVJ852022 JFF852021:JFF852022 JPB852021:JPB852022 JYX852021:JYX852022 KIT852021:KIT852022 KSP852021:KSP852022 LCL852021:LCL852022 LMH852021:LMH852022 LWD852021:LWD852022 MFZ852021:MFZ852022 MPV852021:MPV852022 MZR852021:MZR852022 NJN852021:NJN852022 NTJ852021:NTJ852022 ODF852021:ODF852022 ONB852021:ONB852022 OWX852021:OWX852022 PGT852021:PGT852022 PQP852021:PQP852022 QAL852021:QAL852022 QKH852021:QKH852022 QUD852021:QUD852022 RDZ852021:RDZ852022 RNV852021:RNV852022 RXR852021:RXR852022 SHN852021:SHN852022 SRJ852021:SRJ852022 TBF852021:TBF852022 TLB852021:TLB852022 TUX852021:TUX852022 UET852021:UET852022 UOP852021:UOP852022 UYL852021:UYL852022 VIH852021:VIH852022 VSD852021:VSD852022 WBZ852021:WBZ852022 WLV852021:WLV852022 WVR852021:WVR852022 J917557:J917558 JF917557:JF917558 TB917557:TB917558 ACX917557:ACX917558 AMT917557:AMT917558 AWP917557:AWP917558 BGL917557:BGL917558 BQH917557:BQH917558 CAD917557:CAD917558 CJZ917557:CJZ917558 CTV917557:CTV917558 DDR917557:DDR917558 DNN917557:DNN917558 DXJ917557:DXJ917558 EHF917557:EHF917558 ERB917557:ERB917558 FAX917557:FAX917558 FKT917557:FKT917558 FUP917557:FUP917558 GEL917557:GEL917558 GOH917557:GOH917558 GYD917557:GYD917558 HHZ917557:HHZ917558 HRV917557:HRV917558 IBR917557:IBR917558 ILN917557:ILN917558 IVJ917557:IVJ917558 JFF917557:JFF917558 JPB917557:JPB917558 JYX917557:JYX917558 KIT917557:KIT917558 KSP917557:KSP917558 LCL917557:LCL917558 LMH917557:LMH917558 LWD917557:LWD917558 MFZ917557:MFZ917558 MPV917557:MPV917558 MZR917557:MZR917558 NJN917557:NJN917558 NTJ917557:NTJ917558 ODF917557:ODF917558 ONB917557:ONB917558 OWX917557:OWX917558 PGT917557:PGT917558 PQP917557:PQP917558 QAL917557:QAL917558 QKH917557:QKH917558 QUD917557:QUD917558 RDZ917557:RDZ917558 RNV917557:RNV917558 RXR917557:RXR917558 SHN917557:SHN917558 SRJ917557:SRJ917558 TBF917557:TBF917558 TLB917557:TLB917558 TUX917557:TUX917558 UET917557:UET917558 UOP917557:UOP917558 UYL917557:UYL917558 VIH917557:VIH917558 VSD917557:VSD917558 WBZ917557:WBZ917558 WLV917557:WLV917558 WVR917557:WVR917558 J983093:J983094 JF983093:JF983094 TB983093:TB983094 ACX983093:ACX983094 AMT983093:AMT983094 AWP983093:AWP983094 BGL983093:BGL983094 BQH983093:BQH983094 CAD983093:CAD983094 CJZ983093:CJZ983094 CTV983093:CTV983094 DDR983093:DDR983094 DNN983093:DNN983094 DXJ983093:DXJ983094 EHF983093:EHF983094 ERB983093:ERB983094 FAX983093:FAX983094 FKT983093:FKT983094 FUP983093:FUP983094 GEL983093:GEL983094 GOH983093:GOH983094 GYD983093:GYD983094 HHZ983093:HHZ983094 HRV983093:HRV983094 IBR983093:IBR983094 ILN983093:ILN983094 IVJ983093:IVJ983094 JFF983093:JFF983094 JPB983093:JPB983094 JYX983093:JYX983094 KIT983093:KIT983094 KSP983093:KSP983094 LCL983093:LCL983094 LMH983093:LMH983094 LWD983093:LWD983094 MFZ983093:MFZ983094 MPV983093:MPV983094 MZR983093:MZR983094 NJN983093:NJN983094 NTJ983093:NTJ983094 ODF983093:ODF983094 ONB983093:ONB983094 OWX983093:OWX983094 PGT983093:PGT983094 PQP983093:PQP983094 QAL983093:QAL983094 QKH983093:QKH983094 QUD983093:QUD983094 RDZ983093:RDZ983094 RNV983093:RNV983094 RXR983093:RXR983094 SHN983093:SHN983094 SRJ983093:SRJ983094 TBF983093:TBF983094 TLB983093:TLB983094 TUX983093:TUX983094 UET983093:UET983094 UOP983093:UOP983094 UYL983093:UYL983094 VIH983093:VIH983094 VSD983093:VSD983094 WBZ983093:WBZ983094 WLV983093:WLV983094 WVR983093:WVR983094 F47:G49 JB47:JC49 SX47:SY49 ACT47:ACU49 AMP47:AMQ49 AWL47:AWM49 BGH47:BGI49 BQD47:BQE49 BZZ47:CAA49 CJV47:CJW49 CTR47:CTS49 DDN47:DDO49 DNJ47:DNK49 DXF47:DXG49 EHB47:EHC49 EQX47:EQY49 FAT47:FAU49 FKP47:FKQ49 FUL47:FUM49 GEH47:GEI49 GOD47:GOE49 GXZ47:GYA49 HHV47:HHW49 HRR47:HRS49 IBN47:IBO49 ILJ47:ILK49 IVF47:IVG49 JFB47:JFC49 JOX47:JOY49 JYT47:JYU49 KIP47:KIQ49 KSL47:KSM49 LCH47:LCI49 LMD47:LME49 LVZ47:LWA49 MFV47:MFW49 MPR47:MPS49 MZN47:MZO49 NJJ47:NJK49 NTF47:NTG49 ODB47:ODC49 OMX47:OMY49 OWT47:OWU49 PGP47:PGQ49 PQL47:PQM49 QAH47:QAI49 QKD47:QKE49 QTZ47:QUA49 RDV47:RDW49 RNR47:RNS49 RXN47:RXO49 SHJ47:SHK49 SRF47:SRG49 TBB47:TBC49 TKX47:TKY49 TUT47:TUU49 UEP47:UEQ49 UOL47:UOM49 UYH47:UYI49 VID47:VIE49 VRZ47:VSA49 WBV47:WBW49 WLR47:WLS49 WVN47:WVO49 F65589:G65590 JB65589:JC65590 SX65589:SY65590 ACT65589:ACU65590 AMP65589:AMQ65590 AWL65589:AWM65590 BGH65589:BGI65590 BQD65589:BQE65590 BZZ65589:CAA65590 CJV65589:CJW65590 CTR65589:CTS65590 DDN65589:DDO65590 DNJ65589:DNK65590 DXF65589:DXG65590 EHB65589:EHC65590 EQX65589:EQY65590 FAT65589:FAU65590 FKP65589:FKQ65590 FUL65589:FUM65590 GEH65589:GEI65590 GOD65589:GOE65590 GXZ65589:GYA65590 HHV65589:HHW65590 HRR65589:HRS65590 IBN65589:IBO65590 ILJ65589:ILK65590 IVF65589:IVG65590 JFB65589:JFC65590 JOX65589:JOY65590 JYT65589:JYU65590 KIP65589:KIQ65590 KSL65589:KSM65590 LCH65589:LCI65590 LMD65589:LME65590 LVZ65589:LWA65590 MFV65589:MFW65590 MPR65589:MPS65590 MZN65589:MZO65590 NJJ65589:NJK65590 NTF65589:NTG65590 ODB65589:ODC65590 OMX65589:OMY65590 OWT65589:OWU65590 PGP65589:PGQ65590 PQL65589:PQM65590 QAH65589:QAI65590 QKD65589:QKE65590 QTZ65589:QUA65590 RDV65589:RDW65590 RNR65589:RNS65590 RXN65589:RXO65590 SHJ65589:SHK65590 SRF65589:SRG65590 TBB65589:TBC65590 TKX65589:TKY65590 TUT65589:TUU65590 UEP65589:UEQ65590 UOL65589:UOM65590 UYH65589:UYI65590 VID65589:VIE65590 VRZ65589:VSA65590 WBV65589:WBW65590 WLR65589:WLS65590 WVN65589:WVO65590 F131125:G131126 JB131125:JC131126 SX131125:SY131126 ACT131125:ACU131126 AMP131125:AMQ131126 AWL131125:AWM131126 BGH131125:BGI131126 BQD131125:BQE131126 BZZ131125:CAA131126 CJV131125:CJW131126 CTR131125:CTS131126 DDN131125:DDO131126 DNJ131125:DNK131126 DXF131125:DXG131126 EHB131125:EHC131126 EQX131125:EQY131126 FAT131125:FAU131126 FKP131125:FKQ131126 FUL131125:FUM131126 GEH131125:GEI131126 GOD131125:GOE131126 GXZ131125:GYA131126 HHV131125:HHW131126 HRR131125:HRS131126 IBN131125:IBO131126 ILJ131125:ILK131126 IVF131125:IVG131126 JFB131125:JFC131126 JOX131125:JOY131126 JYT131125:JYU131126 KIP131125:KIQ131126 KSL131125:KSM131126 LCH131125:LCI131126 LMD131125:LME131126 LVZ131125:LWA131126 MFV131125:MFW131126 MPR131125:MPS131126 MZN131125:MZO131126 NJJ131125:NJK131126 NTF131125:NTG131126 ODB131125:ODC131126 OMX131125:OMY131126 OWT131125:OWU131126 PGP131125:PGQ131126 PQL131125:PQM131126 QAH131125:QAI131126 QKD131125:QKE131126 QTZ131125:QUA131126 RDV131125:RDW131126 RNR131125:RNS131126 RXN131125:RXO131126 SHJ131125:SHK131126 SRF131125:SRG131126 TBB131125:TBC131126 TKX131125:TKY131126 TUT131125:TUU131126 UEP131125:UEQ131126 UOL131125:UOM131126 UYH131125:UYI131126 VID131125:VIE131126 VRZ131125:VSA131126 WBV131125:WBW131126 WLR131125:WLS131126 WVN131125:WVO131126 F196661:G196662 JB196661:JC196662 SX196661:SY196662 ACT196661:ACU196662 AMP196661:AMQ196662 AWL196661:AWM196662 BGH196661:BGI196662 BQD196661:BQE196662 BZZ196661:CAA196662 CJV196661:CJW196662 CTR196661:CTS196662 DDN196661:DDO196662 DNJ196661:DNK196662 DXF196661:DXG196662 EHB196661:EHC196662 EQX196661:EQY196662 FAT196661:FAU196662 FKP196661:FKQ196662 FUL196661:FUM196662 GEH196661:GEI196662 GOD196661:GOE196662 GXZ196661:GYA196662 HHV196661:HHW196662 HRR196661:HRS196662 IBN196661:IBO196662 ILJ196661:ILK196662 IVF196661:IVG196662 JFB196661:JFC196662 JOX196661:JOY196662 JYT196661:JYU196662 KIP196661:KIQ196662 KSL196661:KSM196662 LCH196661:LCI196662 LMD196661:LME196662 LVZ196661:LWA196662 MFV196661:MFW196662 MPR196661:MPS196662 MZN196661:MZO196662 NJJ196661:NJK196662 NTF196661:NTG196662 ODB196661:ODC196662 OMX196661:OMY196662 OWT196661:OWU196662 PGP196661:PGQ196662 PQL196661:PQM196662 QAH196661:QAI196662 QKD196661:QKE196662 QTZ196661:QUA196662 RDV196661:RDW196662 RNR196661:RNS196662 RXN196661:RXO196662 SHJ196661:SHK196662 SRF196661:SRG196662 TBB196661:TBC196662 TKX196661:TKY196662 TUT196661:TUU196662 UEP196661:UEQ196662 UOL196661:UOM196662 UYH196661:UYI196662 VID196661:VIE196662 VRZ196661:VSA196662 WBV196661:WBW196662 WLR196661:WLS196662 WVN196661:WVO196662 F262197:G262198 JB262197:JC262198 SX262197:SY262198 ACT262197:ACU262198 AMP262197:AMQ262198 AWL262197:AWM262198 BGH262197:BGI262198 BQD262197:BQE262198 BZZ262197:CAA262198 CJV262197:CJW262198 CTR262197:CTS262198 DDN262197:DDO262198 DNJ262197:DNK262198 DXF262197:DXG262198 EHB262197:EHC262198 EQX262197:EQY262198 FAT262197:FAU262198 FKP262197:FKQ262198 FUL262197:FUM262198 GEH262197:GEI262198 GOD262197:GOE262198 GXZ262197:GYA262198 HHV262197:HHW262198 HRR262197:HRS262198 IBN262197:IBO262198 ILJ262197:ILK262198 IVF262197:IVG262198 JFB262197:JFC262198 JOX262197:JOY262198 JYT262197:JYU262198 KIP262197:KIQ262198 KSL262197:KSM262198 LCH262197:LCI262198 LMD262197:LME262198 LVZ262197:LWA262198 MFV262197:MFW262198 MPR262197:MPS262198 MZN262197:MZO262198 NJJ262197:NJK262198 NTF262197:NTG262198 ODB262197:ODC262198 OMX262197:OMY262198 OWT262197:OWU262198 PGP262197:PGQ262198 PQL262197:PQM262198 QAH262197:QAI262198 QKD262197:QKE262198 QTZ262197:QUA262198 RDV262197:RDW262198 RNR262197:RNS262198 RXN262197:RXO262198 SHJ262197:SHK262198 SRF262197:SRG262198 TBB262197:TBC262198 TKX262197:TKY262198 TUT262197:TUU262198 UEP262197:UEQ262198 UOL262197:UOM262198 UYH262197:UYI262198 VID262197:VIE262198 VRZ262197:VSA262198 WBV262197:WBW262198 WLR262197:WLS262198 WVN262197:WVO262198 F327733:G327734 JB327733:JC327734 SX327733:SY327734 ACT327733:ACU327734 AMP327733:AMQ327734 AWL327733:AWM327734 BGH327733:BGI327734 BQD327733:BQE327734 BZZ327733:CAA327734 CJV327733:CJW327734 CTR327733:CTS327734 DDN327733:DDO327734 DNJ327733:DNK327734 DXF327733:DXG327734 EHB327733:EHC327734 EQX327733:EQY327734 FAT327733:FAU327734 FKP327733:FKQ327734 FUL327733:FUM327734 GEH327733:GEI327734 GOD327733:GOE327734 GXZ327733:GYA327734 HHV327733:HHW327734 HRR327733:HRS327734 IBN327733:IBO327734 ILJ327733:ILK327734 IVF327733:IVG327734 JFB327733:JFC327734 JOX327733:JOY327734 JYT327733:JYU327734 KIP327733:KIQ327734 KSL327733:KSM327734 LCH327733:LCI327734 LMD327733:LME327734 LVZ327733:LWA327734 MFV327733:MFW327734 MPR327733:MPS327734 MZN327733:MZO327734 NJJ327733:NJK327734 NTF327733:NTG327734 ODB327733:ODC327734 OMX327733:OMY327734 OWT327733:OWU327734 PGP327733:PGQ327734 PQL327733:PQM327734 QAH327733:QAI327734 QKD327733:QKE327734 QTZ327733:QUA327734 RDV327733:RDW327734 RNR327733:RNS327734 RXN327733:RXO327734 SHJ327733:SHK327734 SRF327733:SRG327734 TBB327733:TBC327734 TKX327733:TKY327734 TUT327733:TUU327734 UEP327733:UEQ327734 UOL327733:UOM327734 UYH327733:UYI327734 VID327733:VIE327734 VRZ327733:VSA327734 WBV327733:WBW327734 WLR327733:WLS327734 WVN327733:WVO327734 F393269:G393270 JB393269:JC393270 SX393269:SY393270 ACT393269:ACU393270 AMP393269:AMQ393270 AWL393269:AWM393270 BGH393269:BGI393270 BQD393269:BQE393270 BZZ393269:CAA393270 CJV393269:CJW393270 CTR393269:CTS393270 DDN393269:DDO393270 DNJ393269:DNK393270 DXF393269:DXG393270 EHB393269:EHC393270 EQX393269:EQY393270 FAT393269:FAU393270 FKP393269:FKQ393270 FUL393269:FUM393270 GEH393269:GEI393270 GOD393269:GOE393270 GXZ393269:GYA393270 HHV393269:HHW393270 HRR393269:HRS393270 IBN393269:IBO393270 ILJ393269:ILK393270 IVF393269:IVG393270 JFB393269:JFC393270 JOX393269:JOY393270 JYT393269:JYU393270 KIP393269:KIQ393270 KSL393269:KSM393270 LCH393269:LCI393270 LMD393269:LME393270 LVZ393269:LWA393270 MFV393269:MFW393270 MPR393269:MPS393270 MZN393269:MZO393270 NJJ393269:NJK393270 NTF393269:NTG393270 ODB393269:ODC393270 OMX393269:OMY393270 OWT393269:OWU393270 PGP393269:PGQ393270 PQL393269:PQM393270 QAH393269:QAI393270 QKD393269:QKE393270 QTZ393269:QUA393270 RDV393269:RDW393270 RNR393269:RNS393270 RXN393269:RXO393270 SHJ393269:SHK393270 SRF393269:SRG393270 TBB393269:TBC393270 TKX393269:TKY393270 TUT393269:TUU393270 UEP393269:UEQ393270 UOL393269:UOM393270 UYH393269:UYI393270 VID393269:VIE393270 VRZ393269:VSA393270 WBV393269:WBW393270 WLR393269:WLS393270 WVN393269:WVO393270 F458805:G458806 JB458805:JC458806 SX458805:SY458806 ACT458805:ACU458806 AMP458805:AMQ458806 AWL458805:AWM458806 BGH458805:BGI458806 BQD458805:BQE458806 BZZ458805:CAA458806 CJV458805:CJW458806 CTR458805:CTS458806 DDN458805:DDO458806 DNJ458805:DNK458806 DXF458805:DXG458806 EHB458805:EHC458806 EQX458805:EQY458806 FAT458805:FAU458806 FKP458805:FKQ458806 FUL458805:FUM458806 GEH458805:GEI458806 GOD458805:GOE458806 GXZ458805:GYA458806 HHV458805:HHW458806 HRR458805:HRS458806 IBN458805:IBO458806 ILJ458805:ILK458806 IVF458805:IVG458806 JFB458805:JFC458806 JOX458805:JOY458806 JYT458805:JYU458806 KIP458805:KIQ458806 KSL458805:KSM458806 LCH458805:LCI458806 LMD458805:LME458806 LVZ458805:LWA458806 MFV458805:MFW458806 MPR458805:MPS458806 MZN458805:MZO458806 NJJ458805:NJK458806 NTF458805:NTG458806 ODB458805:ODC458806 OMX458805:OMY458806 OWT458805:OWU458806 PGP458805:PGQ458806 PQL458805:PQM458806 QAH458805:QAI458806 QKD458805:QKE458806 QTZ458805:QUA458806 RDV458805:RDW458806 RNR458805:RNS458806 RXN458805:RXO458806 SHJ458805:SHK458806 SRF458805:SRG458806 TBB458805:TBC458806 TKX458805:TKY458806 TUT458805:TUU458806 UEP458805:UEQ458806 UOL458805:UOM458806 UYH458805:UYI458806 VID458805:VIE458806 VRZ458805:VSA458806 WBV458805:WBW458806 WLR458805:WLS458806 WVN458805:WVO458806 F524341:G524342 JB524341:JC524342 SX524341:SY524342 ACT524341:ACU524342 AMP524341:AMQ524342 AWL524341:AWM524342 BGH524341:BGI524342 BQD524341:BQE524342 BZZ524341:CAA524342 CJV524341:CJW524342 CTR524341:CTS524342 DDN524341:DDO524342 DNJ524341:DNK524342 DXF524341:DXG524342 EHB524341:EHC524342 EQX524341:EQY524342 FAT524341:FAU524342 FKP524341:FKQ524342 FUL524341:FUM524342 GEH524341:GEI524342 GOD524341:GOE524342 GXZ524341:GYA524342 HHV524341:HHW524342 HRR524341:HRS524342 IBN524341:IBO524342 ILJ524341:ILK524342 IVF524341:IVG524342 JFB524341:JFC524342 JOX524341:JOY524342 JYT524341:JYU524342 KIP524341:KIQ524342 KSL524341:KSM524342 LCH524341:LCI524342 LMD524341:LME524342 LVZ524341:LWA524342 MFV524341:MFW524342 MPR524341:MPS524342 MZN524341:MZO524342 NJJ524341:NJK524342 NTF524341:NTG524342 ODB524341:ODC524342 OMX524341:OMY524342 OWT524341:OWU524342 PGP524341:PGQ524342 PQL524341:PQM524342 QAH524341:QAI524342 QKD524341:QKE524342 QTZ524341:QUA524342 RDV524341:RDW524342 RNR524341:RNS524342 RXN524341:RXO524342 SHJ524341:SHK524342 SRF524341:SRG524342 TBB524341:TBC524342 TKX524341:TKY524342 TUT524341:TUU524342 UEP524341:UEQ524342 UOL524341:UOM524342 UYH524341:UYI524342 VID524341:VIE524342 VRZ524341:VSA524342 WBV524341:WBW524342 WLR524341:WLS524342 WVN524341:WVO524342 F589877:G589878 JB589877:JC589878 SX589877:SY589878 ACT589877:ACU589878 AMP589877:AMQ589878 AWL589877:AWM589878 BGH589877:BGI589878 BQD589877:BQE589878 BZZ589877:CAA589878 CJV589877:CJW589878 CTR589877:CTS589878 DDN589877:DDO589878 DNJ589877:DNK589878 DXF589877:DXG589878 EHB589877:EHC589878 EQX589877:EQY589878 FAT589877:FAU589878 FKP589877:FKQ589878 FUL589877:FUM589878 GEH589877:GEI589878 GOD589877:GOE589878 GXZ589877:GYA589878 HHV589877:HHW589878 HRR589877:HRS589878 IBN589877:IBO589878 ILJ589877:ILK589878 IVF589877:IVG589878 JFB589877:JFC589878 JOX589877:JOY589878 JYT589877:JYU589878 KIP589877:KIQ589878 KSL589877:KSM589878 LCH589877:LCI589878 LMD589877:LME589878 LVZ589877:LWA589878 MFV589877:MFW589878 MPR589877:MPS589878 MZN589877:MZO589878 NJJ589877:NJK589878 NTF589877:NTG589878 ODB589877:ODC589878 OMX589877:OMY589878 OWT589877:OWU589878 PGP589877:PGQ589878 PQL589877:PQM589878 QAH589877:QAI589878 QKD589877:QKE589878 QTZ589877:QUA589878 RDV589877:RDW589878 RNR589877:RNS589878 RXN589877:RXO589878 SHJ589877:SHK589878 SRF589877:SRG589878 TBB589877:TBC589878 TKX589877:TKY589878 TUT589877:TUU589878 UEP589877:UEQ589878 UOL589877:UOM589878 UYH589877:UYI589878 VID589877:VIE589878 VRZ589877:VSA589878 WBV589877:WBW589878 WLR589877:WLS589878 WVN589877:WVO589878 F655413:G655414 JB655413:JC655414 SX655413:SY655414 ACT655413:ACU655414 AMP655413:AMQ655414 AWL655413:AWM655414 BGH655413:BGI655414 BQD655413:BQE655414 BZZ655413:CAA655414 CJV655413:CJW655414 CTR655413:CTS655414 DDN655413:DDO655414 DNJ655413:DNK655414 DXF655413:DXG655414 EHB655413:EHC655414 EQX655413:EQY655414 FAT655413:FAU655414 FKP655413:FKQ655414 FUL655413:FUM655414 GEH655413:GEI655414 GOD655413:GOE655414 GXZ655413:GYA655414 HHV655413:HHW655414 HRR655413:HRS655414 IBN655413:IBO655414 ILJ655413:ILK655414 IVF655413:IVG655414 JFB655413:JFC655414 JOX655413:JOY655414 JYT655413:JYU655414 KIP655413:KIQ655414 KSL655413:KSM655414 LCH655413:LCI655414 LMD655413:LME655414 LVZ655413:LWA655414 MFV655413:MFW655414 MPR655413:MPS655414 MZN655413:MZO655414 NJJ655413:NJK655414 NTF655413:NTG655414 ODB655413:ODC655414 OMX655413:OMY655414 OWT655413:OWU655414 PGP655413:PGQ655414 PQL655413:PQM655414 QAH655413:QAI655414 QKD655413:QKE655414 QTZ655413:QUA655414 RDV655413:RDW655414 RNR655413:RNS655414 RXN655413:RXO655414 SHJ655413:SHK655414 SRF655413:SRG655414 TBB655413:TBC655414 TKX655413:TKY655414 TUT655413:TUU655414 UEP655413:UEQ655414 UOL655413:UOM655414 UYH655413:UYI655414 VID655413:VIE655414 VRZ655413:VSA655414 WBV655413:WBW655414 WLR655413:WLS655414 WVN655413:WVO655414 F720949:G720950 JB720949:JC720950 SX720949:SY720950 ACT720949:ACU720950 AMP720949:AMQ720950 AWL720949:AWM720950 BGH720949:BGI720950 BQD720949:BQE720950 BZZ720949:CAA720950 CJV720949:CJW720950 CTR720949:CTS720950 DDN720949:DDO720950 DNJ720949:DNK720950 DXF720949:DXG720950 EHB720949:EHC720950 EQX720949:EQY720950 FAT720949:FAU720950 FKP720949:FKQ720950 FUL720949:FUM720950 GEH720949:GEI720950 GOD720949:GOE720950 GXZ720949:GYA720950 HHV720949:HHW720950 HRR720949:HRS720950 IBN720949:IBO720950 ILJ720949:ILK720950 IVF720949:IVG720950 JFB720949:JFC720950 JOX720949:JOY720950 JYT720949:JYU720950 KIP720949:KIQ720950 KSL720949:KSM720950 LCH720949:LCI720950 LMD720949:LME720950 LVZ720949:LWA720950 MFV720949:MFW720950 MPR720949:MPS720950 MZN720949:MZO720950 NJJ720949:NJK720950 NTF720949:NTG720950 ODB720949:ODC720950 OMX720949:OMY720950 OWT720949:OWU720950 PGP720949:PGQ720950 PQL720949:PQM720950 QAH720949:QAI720950 QKD720949:QKE720950 QTZ720949:QUA720950 RDV720949:RDW720950 RNR720949:RNS720950 RXN720949:RXO720950 SHJ720949:SHK720950 SRF720949:SRG720950 TBB720949:TBC720950 TKX720949:TKY720950 TUT720949:TUU720950 UEP720949:UEQ720950 UOL720949:UOM720950 UYH720949:UYI720950 VID720949:VIE720950 VRZ720949:VSA720950 WBV720949:WBW720950 WLR720949:WLS720950 WVN720949:WVO720950 F786485:G786486 JB786485:JC786486 SX786485:SY786486 ACT786485:ACU786486 AMP786485:AMQ786486 AWL786485:AWM786486 BGH786485:BGI786486 BQD786485:BQE786486 BZZ786485:CAA786486 CJV786485:CJW786486 CTR786485:CTS786486 DDN786485:DDO786486 DNJ786485:DNK786486 DXF786485:DXG786486 EHB786485:EHC786486 EQX786485:EQY786486 FAT786485:FAU786486 FKP786485:FKQ786486 FUL786485:FUM786486 GEH786485:GEI786486 GOD786485:GOE786486 GXZ786485:GYA786486 HHV786485:HHW786486 HRR786485:HRS786486 IBN786485:IBO786486 ILJ786485:ILK786486 IVF786485:IVG786486 JFB786485:JFC786486 JOX786485:JOY786486 JYT786485:JYU786486 KIP786485:KIQ786486 KSL786485:KSM786486 LCH786485:LCI786486 LMD786485:LME786486 LVZ786485:LWA786486 MFV786485:MFW786486 MPR786485:MPS786486 MZN786485:MZO786486 NJJ786485:NJK786486 NTF786485:NTG786486 ODB786485:ODC786486 OMX786485:OMY786486 OWT786485:OWU786486 PGP786485:PGQ786486 PQL786485:PQM786486 QAH786485:QAI786486 QKD786485:QKE786486 QTZ786485:QUA786486 RDV786485:RDW786486 RNR786485:RNS786486 RXN786485:RXO786486 SHJ786485:SHK786486 SRF786485:SRG786486 TBB786485:TBC786486 TKX786485:TKY786486 TUT786485:TUU786486 UEP786485:UEQ786486 UOL786485:UOM786486 UYH786485:UYI786486 VID786485:VIE786486 VRZ786485:VSA786486 WBV786485:WBW786486 WLR786485:WLS786486 WVN786485:WVO786486 F852021:G852022 JB852021:JC852022 SX852021:SY852022 ACT852021:ACU852022 AMP852021:AMQ852022 AWL852021:AWM852022 BGH852021:BGI852022 BQD852021:BQE852022 BZZ852021:CAA852022 CJV852021:CJW852022 CTR852021:CTS852022 DDN852021:DDO852022 DNJ852021:DNK852022 DXF852021:DXG852022 EHB852021:EHC852022 EQX852021:EQY852022 FAT852021:FAU852022 FKP852021:FKQ852022 FUL852021:FUM852022 GEH852021:GEI852022 GOD852021:GOE852022 GXZ852021:GYA852022 HHV852021:HHW852022 HRR852021:HRS852022 IBN852021:IBO852022 ILJ852021:ILK852022 IVF852021:IVG852022 JFB852021:JFC852022 JOX852021:JOY852022 JYT852021:JYU852022 KIP852021:KIQ852022 KSL852021:KSM852022 LCH852021:LCI852022 LMD852021:LME852022 LVZ852021:LWA852022 MFV852021:MFW852022 MPR852021:MPS852022 MZN852021:MZO852022 NJJ852021:NJK852022 NTF852021:NTG852022 ODB852021:ODC852022 OMX852021:OMY852022 OWT852021:OWU852022 PGP852021:PGQ852022 PQL852021:PQM852022 QAH852021:QAI852022 QKD852021:QKE852022 QTZ852021:QUA852022 RDV852021:RDW852022 RNR852021:RNS852022 RXN852021:RXO852022 SHJ852021:SHK852022 SRF852021:SRG852022 TBB852021:TBC852022 TKX852021:TKY852022 TUT852021:TUU852022 UEP852021:UEQ852022 UOL852021:UOM852022 UYH852021:UYI852022 VID852021:VIE852022 VRZ852021:VSA852022 WBV852021:WBW852022 WLR852021:WLS852022 WVN852021:WVO852022 F917557:G917558 JB917557:JC917558 SX917557:SY917558 ACT917557:ACU917558 AMP917557:AMQ917558 AWL917557:AWM917558 BGH917557:BGI917558 BQD917557:BQE917558 BZZ917557:CAA917558 CJV917557:CJW917558 CTR917557:CTS917558 DDN917557:DDO917558 DNJ917557:DNK917558 DXF917557:DXG917558 EHB917557:EHC917558 EQX917557:EQY917558 FAT917557:FAU917558 FKP917557:FKQ917558 FUL917557:FUM917558 GEH917557:GEI917558 GOD917557:GOE917558 GXZ917557:GYA917558 HHV917557:HHW917558 HRR917557:HRS917558 IBN917557:IBO917558 ILJ917557:ILK917558 IVF917557:IVG917558 JFB917557:JFC917558 JOX917557:JOY917558 JYT917557:JYU917558 KIP917557:KIQ917558 KSL917557:KSM917558 LCH917557:LCI917558 LMD917557:LME917558 LVZ917557:LWA917558 MFV917557:MFW917558 MPR917557:MPS917558 MZN917557:MZO917558 NJJ917557:NJK917558 NTF917557:NTG917558 ODB917557:ODC917558 OMX917557:OMY917558 OWT917557:OWU917558 PGP917557:PGQ917558 PQL917557:PQM917558 QAH917557:QAI917558 QKD917557:QKE917558 QTZ917557:QUA917558 RDV917557:RDW917558 RNR917557:RNS917558 RXN917557:RXO917558 SHJ917557:SHK917558 SRF917557:SRG917558 TBB917557:TBC917558 TKX917557:TKY917558 TUT917557:TUU917558 UEP917557:UEQ917558 UOL917557:UOM917558 UYH917557:UYI917558 VID917557:VIE917558 VRZ917557:VSA917558 WBV917557:WBW917558 WLR917557:WLS917558 WVN917557:WVO917558 F983093:G983094 JB983093:JC983094 SX983093:SY983094 ACT983093:ACU983094 AMP983093:AMQ983094 AWL983093:AWM983094 BGH983093:BGI983094 BQD983093:BQE983094 BZZ983093:CAA983094 CJV983093:CJW983094 CTR983093:CTS983094 DDN983093:DDO983094 DNJ983093:DNK983094 DXF983093:DXG983094 EHB983093:EHC983094 EQX983093:EQY983094 FAT983093:FAU983094 FKP983093:FKQ983094 FUL983093:FUM983094 GEH983093:GEI983094 GOD983093:GOE983094 GXZ983093:GYA983094 HHV983093:HHW983094 HRR983093:HRS983094 IBN983093:IBO983094 ILJ983093:ILK983094 IVF983093:IVG983094 JFB983093:JFC983094 JOX983093:JOY983094 JYT983093:JYU983094 KIP983093:KIQ983094 KSL983093:KSM983094 LCH983093:LCI983094 LMD983093:LME983094 LVZ983093:LWA983094 MFV983093:MFW983094 MPR983093:MPS983094 MZN983093:MZO983094 NJJ983093:NJK983094 NTF983093:NTG983094 ODB983093:ODC983094 OMX983093:OMY983094 OWT983093:OWU983094 PGP983093:PGQ983094 PQL983093:PQM983094 QAH983093:QAI983094 QKD983093:QKE983094 QTZ983093:QUA983094 RDV983093:RDW983094 RNR983093:RNS983094 RXN983093:RXO983094 SHJ983093:SHK983094 SRF983093:SRG983094 TBB983093:TBC983094 TKX983093:TKY983094 TUT983093:TUU983094 UEP983093:UEQ983094 UOL983093:UOM983094 UYH983093:UYI983094 VID983093:VIE983094 VRZ983093:VSA983094 WBV983093:WBW983094 WLR983093:WLS983094 WVN983093:WVO983094 F42:G44 JB42:JC44 SX42:SY44 ACT42:ACU44 AMP42:AMQ44 AWL42:AWM44 BGH42:BGI44 BQD42:BQE44 BZZ42:CAA44 CJV42:CJW44 CTR42:CTS44 DDN42:DDO44 DNJ42:DNK44 DXF42:DXG44 EHB42:EHC44 EQX42:EQY44 FAT42:FAU44 FKP42:FKQ44 FUL42:FUM44 GEH42:GEI44 GOD42:GOE44 GXZ42:GYA44 HHV42:HHW44 HRR42:HRS44 IBN42:IBO44 ILJ42:ILK44 IVF42:IVG44 JFB42:JFC44 JOX42:JOY44 JYT42:JYU44 KIP42:KIQ44 KSL42:KSM44 LCH42:LCI44 LMD42:LME44 LVZ42:LWA44 MFV42:MFW44 MPR42:MPS44 MZN42:MZO44 NJJ42:NJK44 NTF42:NTG44 ODB42:ODC44 OMX42:OMY44 OWT42:OWU44 PGP42:PGQ44 PQL42:PQM44 QAH42:QAI44 QKD42:QKE44 QTZ42:QUA44 RDV42:RDW44 RNR42:RNS44 RXN42:RXO44 SHJ42:SHK44 SRF42:SRG44 TBB42:TBC44 TKX42:TKY44 TUT42:TUU44 UEP42:UEQ44 UOL42:UOM44 UYH42:UYI44 VID42:VIE44 VRZ42:VSA44 WBV42:WBW44 WLR42:WLS44 WVN42:WVO44 F65585:G65586 JB65585:JC65586 SX65585:SY65586 ACT65585:ACU65586 AMP65585:AMQ65586 AWL65585:AWM65586 BGH65585:BGI65586 BQD65585:BQE65586 BZZ65585:CAA65586 CJV65585:CJW65586 CTR65585:CTS65586 DDN65585:DDO65586 DNJ65585:DNK65586 DXF65585:DXG65586 EHB65585:EHC65586 EQX65585:EQY65586 FAT65585:FAU65586 FKP65585:FKQ65586 FUL65585:FUM65586 GEH65585:GEI65586 GOD65585:GOE65586 GXZ65585:GYA65586 HHV65585:HHW65586 HRR65585:HRS65586 IBN65585:IBO65586 ILJ65585:ILK65586 IVF65585:IVG65586 JFB65585:JFC65586 JOX65585:JOY65586 JYT65585:JYU65586 KIP65585:KIQ65586 KSL65585:KSM65586 LCH65585:LCI65586 LMD65585:LME65586 LVZ65585:LWA65586 MFV65585:MFW65586 MPR65585:MPS65586 MZN65585:MZO65586 NJJ65585:NJK65586 NTF65585:NTG65586 ODB65585:ODC65586 OMX65585:OMY65586 OWT65585:OWU65586 PGP65585:PGQ65586 PQL65585:PQM65586 QAH65585:QAI65586 QKD65585:QKE65586 QTZ65585:QUA65586 RDV65585:RDW65586 RNR65585:RNS65586 RXN65585:RXO65586 SHJ65585:SHK65586 SRF65585:SRG65586 TBB65585:TBC65586 TKX65585:TKY65586 TUT65585:TUU65586 UEP65585:UEQ65586 UOL65585:UOM65586 UYH65585:UYI65586 VID65585:VIE65586 VRZ65585:VSA65586 WBV65585:WBW65586 WLR65585:WLS65586 WVN65585:WVO65586 F131121:G131122 JB131121:JC131122 SX131121:SY131122 ACT131121:ACU131122 AMP131121:AMQ131122 AWL131121:AWM131122 BGH131121:BGI131122 BQD131121:BQE131122 BZZ131121:CAA131122 CJV131121:CJW131122 CTR131121:CTS131122 DDN131121:DDO131122 DNJ131121:DNK131122 DXF131121:DXG131122 EHB131121:EHC131122 EQX131121:EQY131122 FAT131121:FAU131122 FKP131121:FKQ131122 FUL131121:FUM131122 GEH131121:GEI131122 GOD131121:GOE131122 GXZ131121:GYA131122 HHV131121:HHW131122 HRR131121:HRS131122 IBN131121:IBO131122 ILJ131121:ILK131122 IVF131121:IVG131122 JFB131121:JFC131122 JOX131121:JOY131122 JYT131121:JYU131122 KIP131121:KIQ131122 KSL131121:KSM131122 LCH131121:LCI131122 LMD131121:LME131122 LVZ131121:LWA131122 MFV131121:MFW131122 MPR131121:MPS131122 MZN131121:MZO131122 NJJ131121:NJK131122 NTF131121:NTG131122 ODB131121:ODC131122 OMX131121:OMY131122 OWT131121:OWU131122 PGP131121:PGQ131122 PQL131121:PQM131122 QAH131121:QAI131122 QKD131121:QKE131122 QTZ131121:QUA131122 RDV131121:RDW131122 RNR131121:RNS131122 RXN131121:RXO131122 SHJ131121:SHK131122 SRF131121:SRG131122 TBB131121:TBC131122 TKX131121:TKY131122 TUT131121:TUU131122 UEP131121:UEQ131122 UOL131121:UOM131122 UYH131121:UYI131122 VID131121:VIE131122 VRZ131121:VSA131122 WBV131121:WBW131122 WLR131121:WLS131122 WVN131121:WVO131122 F196657:G196658 JB196657:JC196658 SX196657:SY196658 ACT196657:ACU196658 AMP196657:AMQ196658 AWL196657:AWM196658 BGH196657:BGI196658 BQD196657:BQE196658 BZZ196657:CAA196658 CJV196657:CJW196658 CTR196657:CTS196658 DDN196657:DDO196658 DNJ196657:DNK196658 DXF196657:DXG196658 EHB196657:EHC196658 EQX196657:EQY196658 FAT196657:FAU196658 FKP196657:FKQ196658 FUL196657:FUM196658 GEH196657:GEI196658 GOD196657:GOE196658 GXZ196657:GYA196658 HHV196657:HHW196658 HRR196657:HRS196658 IBN196657:IBO196658 ILJ196657:ILK196658 IVF196657:IVG196658 JFB196657:JFC196658 JOX196657:JOY196658 JYT196657:JYU196658 KIP196657:KIQ196658 KSL196657:KSM196658 LCH196657:LCI196658 LMD196657:LME196658 LVZ196657:LWA196658 MFV196657:MFW196658 MPR196657:MPS196658 MZN196657:MZO196658 NJJ196657:NJK196658 NTF196657:NTG196658 ODB196657:ODC196658 OMX196657:OMY196658 OWT196657:OWU196658 PGP196657:PGQ196658 PQL196657:PQM196658 QAH196657:QAI196658 QKD196657:QKE196658 QTZ196657:QUA196658 RDV196657:RDW196658 RNR196657:RNS196658 RXN196657:RXO196658 SHJ196657:SHK196658 SRF196657:SRG196658 TBB196657:TBC196658 TKX196657:TKY196658 TUT196657:TUU196658 UEP196657:UEQ196658 UOL196657:UOM196658 UYH196657:UYI196658 VID196657:VIE196658 VRZ196657:VSA196658 WBV196657:WBW196658 WLR196657:WLS196658 WVN196657:WVO196658 F262193:G262194 JB262193:JC262194 SX262193:SY262194 ACT262193:ACU262194 AMP262193:AMQ262194 AWL262193:AWM262194 BGH262193:BGI262194 BQD262193:BQE262194 BZZ262193:CAA262194 CJV262193:CJW262194 CTR262193:CTS262194 DDN262193:DDO262194 DNJ262193:DNK262194 DXF262193:DXG262194 EHB262193:EHC262194 EQX262193:EQY262194 FAT262193:FAU262194 FKP262193:FKQ262194 FUL262193:FUM262194 GEH262193:GEI262194 GOD262193:GOE262194 GXZ262193:GYA262194 HHV262193:HHW262194 HRR262193:HRS262194 IBN262193:IBO262194 ILJ262193:ILK262194 IVF262193:IVG262194 JFB262193:JFC262194 JOX262193:JOY262194 JYT262193:JYU262194 KIP262193:KIQ262194 KSL262193:KSM262194 LCH262193:LCI262194 LMD262193:LME262194 LVZ262193:LWA262194 MFV262193:MFW262194 MPR262193:MPS262194 MZN262193:MZO262194 NJJ262193:NJK262194 NTF262193:NTG262194 ODB262193:ODC262194 OMX262193:OMY262194 OWT262193:OWU262194 PGP262193:PGQ262194 PQL262193:PQM262194 QAH262193:QAI262194 QKD262193:QKE262194 QTZ262193:QUA262194 RDV262193:RDW262194 RNR262193:RNS262194 RXN262193:RXO262194 SHJ262193:SHK262194 SRF262193:SRG262194 TBB262193:TBC262194 TKX262193:TKY262194 TUT262193:TUU262194 UEP262193:UEQ262194 UOL262193:UOM262194 UYH262193:UYI262194 VID262193:VIE262194 VRZ262193:VSA262194 WBV262193:WBW262194 WLR262193:WLS262194 WVN262193:WVO262194 F327729:G327730 JB327729:JC327730 SX327729:SY327730 ACT327729:ACU327730 AMP327729:AMQ327730 AWL327729:AWM327730 BGH327729:BGI327730 BQD327729:BQE327730 BZZ327729:CAA327730 CJV327729:CJW327730 CTR327729:CTS327730 DDN327729:DDO327730 DNJ327729:DNK327730 DXF327729:DXG327730 EHB327729:EHC327730 EQX327729:EQY327730 FAT327729:FAU327730 FKP327729:FKQ327730 FUL327729:FUM327730 GEH327729:GEI327730 GOD327729:GOE327730 GXZ327729:GYA327730 HHV327729:HHW327730 HRR327729:HRS327730 IBN327729:IBO327730 ILJ327729:ILK327730 IVF327729:IVG327730 JFB327729:JFC327730 JOX327729:JOY327730 JYT327729:JYU327730 KIP327729:KIQ327730 KSL327729:KSM327730 LCH327729:LCI327730 LMD327729:LME327730 LVZ327729:LWA327730 MFV327729:MFW327730 MPR327729:MPS327730 MZN327729:MZO327730 NJJ327729:NJK327730 NTF327729:NTG327730 ODB327729:ODC327730 OMX327729:OMY327730 OWT327729:OWU327730 PGP327729:PGQ327730 PQL327729:PQM327730 QAH327729:QAI327730 QKD327729:QKE327730 QTZ327729:QUA327730 RDV327729:RDW327730 RNR327729:RNS327730 RXN327729:RXO327730 SHJ327729:SHK327730 SRF327729:SRG327730 TBB327729:TBC327730 TKX327729:TKY327730 TUT327729:TUU327730 UEP327729:UEQ327730 UOL327729:UOM327730 UYH327729:UYI327730 VID327729:VIE327730 VRZ327729:VSA327730 WBV327729:WBW327730 WLR327729:WLS327730 WVN327729:WVO327730 F393265:G393266 JB393265:JC393266 SX393265:SY393266 ACT393265:ACU393266 AMP393265:AMQ393266 AWL393265:AWM393266 BGH393265:BGI393266 BQD393265:BQE393266 BZZ393265:CAA393266 CJV393265:CJW393266 CTR393265:CTS393266 DDN393265:DDO393266 DNJ393265:DNK393266 DXF393265:DXG393266 EHB393265:EHC393266 EQX393265:EQY393266 FAT393265:FAU393266 FKP393265:FKQ393266 FUL393265:FUM393266 GEH393265:GEI393266 GOD393265:GOE393266 GXZ393265:GYA393266 HHV393265:HHW393266 HRR393265:HRS393266 IBN393265:IBO393266 ILJ393265:ILK393266 IVF393265:IVG393266 JFB393265:JFC393266 JOX393265:JOY393266 JYT393265:JYU393266 KIP393265:KIQ393266 KSL393265:KSM393266 LCH393265:LCI393266 LMD393265:LME393266 LVZ393265:LWA393266 MFV393265:MFW393266 MPR393265:MPS393266 MZN393265:MZO393266 NJJ393265:NJK393266 NTF393265:NTG393266 ODB393265:ODC393266 OMX393265:OMY393266 OWT393265:OWU393266 PGP393265:PGQ393266 PQL393265:PQM393266 QAH393265:QAI393266 QKD393265:QKE393266 QTZ393265:QUA393266 RDV393265:RDW393266 RNR393265:RNS393266 RXN393265:RXO393266 SHJ393265:SHK393266 SRF393265:SRG393266 TBB393265:TBC393266 TKX393265:TKY393266 TUT393265:TUU393266 UEP393265:UEQ393266 UOL393265:UOM393266 UYH393265:UYI393266 VID393265:VIE393266 VRZ393265:VSA393266 WBV393265:WBW393266 WLR393265:WLS393266 WVN393265:WVO393266 F458801:G458802 JB458801:JC458802 SX458801:SY458802 ACT458801:ACU458802 AMP458801:AMQ458802 AWL458801:AWM458802 BGH458801:BGI458802 BQD458801:BQE458802 BZZ458801:CAA458802 CJV458801:CJW458802 CTR458801:CTS458802 DDN458801:DDO458802 DNJ458801:DNK458802 DXF458801:DXG458802 EHB458801:EHC458802 EQX458801:EQY458802 FAT458801:FAU458802 FKP458801:FKQ458802 FUL458801:FUM458802 GEH458801:GEI458802 GOD458801:GOE458802 GXZ458801:GYA458802 HHV458801:HHW458802 HRR458801:HRS458802 IBN458801:IBO458802 ILJ458801:ILK458802 IVF458801:IVG458802 JFB458801:JFC458802 JOX458801:JOY458802 JYT458801:JYU458802 KIP458801:KIQ458802 KSL458801:KSM458802 LCH458801:LCI458802 LMD458801:LME458802 LVZ458801:LWA458802 MFV458801:MFW458802 MPR458801:MPS458802 MZN458801:MZO458802 NJJ458801:NJK458802 NTF458801:NTG458802 ODB458801:ODC458802 OMX458801:OMY458802 OWT458801:OWU458802 PGP458801:PGQ458802 PQL458801:PQM458802 QAH458801:QAI458802 QKD458801:QKE458802 QTZ458801:QUA458802 RDV458801:RDW458802 RNR458801:RNS458802 RXN458801:RXO458802 SHJ458801:SHK458802 SRF458801:SRG458802 TBB458801:TBC458802 TKX458801:TKY458802 TUT458801:TUU458802 UEP458801:UEQ458802 UOL458801:UOM458802 UYH458801:UYI458802 VID458801:VIE458802 VRZ458801:VSA458802 WBV458801:WBW458802 WLR458801:WLS458802 WVN458801:WVO458802 F524337:G524338 JB524337:JC524338 SX524337:SY524338 ACT524337:ACU524338 AMP524337:AMQ524338 AWL524337:AWM524338 BGH524337:BGI524338 BQD524337:BQE524338 BZZ524337:CAA524338 CJV524337:CJW524338 CTR524337:CTS524338 DDN524337:DDO524338 DNJ524337:DNK524338 DXF524337:DXG524338 EHB524337:EHC524338 EQX524337:EQY524338 FAT524337:FAU524338 FKP524337:FKQ524338 FUL524337:FUM524338 GEH524337:GEI524338 GOD524337:GOE524338 GXZ524337:GYA524338 HHV524337:HHW524338 HRR524337:HRS524338 IBN524337:IBO524338 ILJ524337:ILK524338 IVF524337:IVG524338 JFB524337:JFC524338 JOX524337:JOY524338 JYT524337:JYU524338 KIP524337:KIQ524338 KSL524337:KSM524338 LCH524337:LCI524338 LMD524337:LME524338 LVZ524337:LWA524338 MFV524337:MFW524338 MPR524337:MPS524338 MZN524337:MZO524338 NJJ524337:NJK524338 NTF524337:NTG524338 ODB524337:ODC524338 OMX524337:OMY524338 OWT524337:OWU524338 PGP524337:PGQ524338 PQL524337:PQM524338 QAH524337:QAI524338 QKD524337:QKE524338 QTZ524337:QUA524338 RDV524337:RDW524338 RNR524337:RNS524338 RXN524337:RXO524338 SHJ524337:SHK524338 SRF524337:SRG524338 TBB524337:TBC524338 TKX524337:TKY524338 TUT524337:TUU524338 UEP524337:UEQ524338 UOL524337:UOM524338 UYH524337:UYI524338 VID524337:VIE524338 VRZ524337:VSA524338 WBV524337:WBW524338 WLR524337:WLS524338 WVN524337:WVO524338 F589873:G589874 JB589873:JC589874 SX589873:SY589874 ACT589873:ACU589874 AMP589873:AMQ589874 AWL589873:AWM589874 BGH589873:BGI589874 BQD589873:BQE589874 BZZ589873:CAA589874 CJV589873:CJW589874 CTR589873:CTS589874 DDN589873:DDO589874 DNJ589873:DNK589874 DXF589873:DXG589874 EHB589873:EHC589874 EQX589873:EQY589874 FAT589873:FAU589874 FKP589873:FKQ589874 FUL589873:FUM589874 GEH589873:GEI589874 GOD589873:GOE589874 GXZ589873:GYA589874 HHV589873:HHW589874 HRR589873:HRS589874 IBN589873:IBO589874 ILJ589873:ILK589874 IVF589873:IVG589874 JFB589873:JFC589874 JOX589873:JOY589874 JYT589873:JYU589874 KIP589873:KIQ589874 KSL589873:KSM589874 LCH589873:LCI589874 LMD589873:LME589874 LVZ589873:LWA589874 MFV589873:MFW589874 MPR589873:MPS589874 MZN589873:MZO589874 NJJ589873:NJK589874 NTF589873:NTG589874 ODB589873:ODC589874 OMX589873:OMY589874 OWT589873:OWU589874 PGP589873:PGQ589874 PQL589873:PQM589874 QAH589873:QAI589874 QKD589873:QKE589874 QTZ589873:QUA589874 RDV589873:RDW589874 RNR589873:RNS589874 RXN589873:RXO589874 SHJ589873:SHK589874 SRF589873:SRG589874 TBB589873:TBC589874 TKX589873:TKY589874 TUT589873:TUU589874 UEP589873:UEQ589874 UOL589873:UOM589874 UYH589873:UYI589874 VID589873:VIE589874 VRZ589873:VSA589874 WBV589873:WBW589874 WLR589873:WLS589874 WVN589873:WVO589874 F655409:G655410 JB655409:JC655410 SX655409:SY655410 ACT655409:ACU655410 AMP655409:AMQ655410 AWL655409:AWM655410 BGH655409:BGI655410 BQD655409:BQE655410 BZZ655409:CAA655410 CJV655409:CJW655410 CTR655409:CTS655410 DDN655409:DDO655410 DNJ655409:DNK655410 DXF655409:DXG655410 EHB655409:EHC655410 EQX655409:EQY655410 FAT655409:FAU655410 FKP655409:FKQ655410 FUL655409:FUM655410 GEH655409:GEI655410 GOD655409:GOE655410 GXZ655409:GYA655410 HHV655409:HHW655410 HRR655409:HRS655410 IBN655409:IBO655410 ILJ655409:ILK655410 IVF655409:IVG655410 JFB655409:JFC655410 JOX655409:JOY655410 JYT655409:JYU655410 KIP655409:KIQ655410 KSL655409:KSM655410 LCH655409:LCI655410 LMD655409:LME655410 LVZ655409:LWA655410 MFV655409:MFW655410 MPR655409:MPS655410 MZN655409:MZO655410 NJJ655409:NJK655410 NTF655409:NTG655410 ODB655409:ODC655410 OMX655409:OMY655410 OWT655409:OWU655410 PGP655409:PGQ655410 PQL655409:PQM655410 QAH655409:QAI655410 QKD655409:QKE655410 QTZ655409:QUA655410 RDV655409:RDW655410 RNR655409:RNS655410 RXN655409:RXO655410 SHJ655409:SHK655410 SRF655409:SRG655410 TBB655409:TBC655410 TKX655409:TKY655410 TUT655409:TUU655410 UEP655409:UEQ655410 UOL655409:UOM655410 UYH655409:UYI655410 VID655409:VIE655410 VRZ655409:VSA655410 WBV655409:WBW655410 WLR655409:WLS655410 WVN655409:WVO655410 F720945:G720946 JB720945:JC720946 SX720945:SY720946 ACT720945:ACU720946 AMP720945:AMQ720946 AWL720945:AWM720946 BGH720945:BGI720946 BQD720945:BQE720946 BZZ720945:CAA720946 CJV720945:CJW720946 CTR720945:CTS720946 DDN720945:DDO720946 DNJ720945:DNK720946 DXF720945:DXG720946 EHB720945:EHC720946 EQX720945:EQY720946 FAT720945:FAU720946 FKP720945:FKQ720946 FUL720945:FUM720946 GEH720945:GEI720946 GOD720945:GOE720946 GXZ720945:GYA720946 HHV720945:HHW720946 HRR720945:HRS720946 IBN720945:IBO720946 ILJ720945:ILK720946 IVF720945:IVG720946 JFB720945:JFC720946 JOX720945:JOY720946 JYT720945:JYU720946 KIP720945:KIQ720946 KSL720945:KSM720946 LCH720945:LCI720946 LMD720945:LME720946 LVZ720945:LWA720946 MFV720945:MFW720946 MPR720945:MPS720946 MZN720945:MZO720946 NJJ720945:NJK720946 NTF720945:NTG720946 ODB720945:ODC720946 OMX720945:OMY720946 OWT720945:OWU720946 PGP720945:PGQ720946 PQL720945:PQM720946 QAH720945:QAI720946 QKD720945:QKE720946 QTZ720945:QUA720946 RDV720945:RDW720946 RNR720945:RNS720946 RXN720945:RXO720946 SHJ720945:SHK720946 SRF720945:SRG720946 TBB720945:TBC720946 TKX720945:TKY720946 TUT720945:TUU720946 UEP720945:UEQ720946 UOL720945:UOM720946 UYH720945:UYI720946 VID720945:VIE720946 VRZ720945:VSA720946 WBV720945:WBW720946 WLR720945:WLS720946 WVN720945:WVO720946 F786481:G786482 JB786481:JC786482 SX786481:SY786482 ACT786481:ACU786482 AMP786481:AMQ786482 AWL786481:AWM786482 BGH786481:BGI786482 BQD786481:BQE786482 BZZ786481:CAA786482 CJV786481:CJW786482 CTR786481:CTS786482 DDN786481:DDO786482 DNJ786481:DNK786482 DXF786481:DXG786482 EHB786481:EHC786482 EQX786481:EQY786482 FAT786481:FAU786482 FKP786481:FKQ786482 FUL786481:FUM786482 GEH786481:GEI786482 GOD786481:GOE786482 GXZ786481:GYA786482 HHV786481:HHW786482 HRR786481:HRS786482 IBN786481:IBO786482 ILJ786481:ILK786482 IVF786481:IVG786482 JFB786481:JFC786482 JOX786481:JOY786482 JYT786481:JYU786482 KIP786481:KIQ786482 KSL786481:KSM786482 LCH786481:LCI786482 LMD786481:LME786482 LVZ786481:LWA786482 MFV786481:MFW786482 MPR786481:MPS786482 MZN786481:MZO786482 NJJ786481:NJK786482 NTF786481:NTG786482 ODB786481:ODC786482 OMX786481:OMY786482 OWT786481:OWU786482 PGP786481:PGQ786482 PQL786481:PQM786482 QAH786481:QAI786482 QKD786481:QKE786482 QTZ786481:QUA786482 RDV786481:RDW786482 RNR786481:RNS786482 RXN786481:RXO786482 SHJ786481:SHK786482 SRF786481:SRG786482 TBB786481:TBC786482 TKX786481:TKY786482 TUT786481:TUU786482 UEP786481:UEQ786482 UOL786481:UOM786482 UYH786481:UYI786482 VID786481:VIE786482 VRZ786481:VSA786482 WBV786481:WBW786482 WLR786481:WLS786482 WVN786481:WVO786482 F852017:G852018 JB852017:JC852018 SX852017:SY852018 ACT852017:ACU852018 AMP852017:AMQ852018 AWL852017:AWM852018 BGH852017:BGI852018 BQD852017:BQE852018 BZZ852017:CAA852018 CJV852017:CJW852018 CTR852017:CTS852018 DDN852017:DDO852018 DNJ852017:DNK852018 DXF852017:DXG852018 EHB852017:EHC852018 EQX852017:EQY852018 FAT852017:FAU852018 FKP852017:FKQ852018 FUL852017:FUM852018 GEH852017:GEI852018 GOD852017:GOE852018 GXZ852017:GYA852018 HHV852017:HHW852018 HRR852017:HRS852018 IBN852017:IBO852018 ILJ852017:ILK852018 IVF852017:IVG852018 JFB852017:JFC852018 JOX852017:JOY852018 JYT852017:JYU852018 KIP852017:KIQ852018 KSL852017:KSM852018 LCH852017:LCI852018 LMD852017:LME852018 LVZ852017:LWA852018 MFV852017:MFW852018 MPR852017:MPS852018 MZN852017:MZO852018 NJJ852017:NJK852018 NTF852017:NTG852018 ODB852017:ODC852018 OMX852017:OMY852018 OWT852017:OWU852018 PGP852017:PGQ852018 PQL852017:PQM852018 QAH852017:QAI852018 QKD852017:QKE852018 QTZ852017:QUA852018 RDV852017:RDW852018 RNR852017:RNS852018 RXN852017:RXO852018 SHJ852017:SHK852018 SRF852017:SRG852018 TBB852017:TBC852018 TKX852017:TKY852018 TUT852017:TUU852018 UEP852017:UEQ852018 UOL852017:UOM852018 UYH852017:UYI852018 VID852017:VIE852018 VRZ852017:VSA852018 WBV852017:WBW852018 WLR852017:WLS852018 WVN852017:WVO852018 F917553:G917554 JB917553:JC917554 SX917553:SY917554 ACT917553:ACU917554 AMP917553:AMQ917554 AWL917553:AWM917554 BGH917553:BGI917554 BQD917553:BQE917554 BZZ917553:CAA917554 CJV917553:CJW917554 CTR917553:CTS917554 DDN917553:DDO917554 DNJ917553:DNK917554 DXF917553:DXG917554 EHB917553:EHC917554 EQX917553:EQY917554 FAT917553:FAU917554 FKP917553:FKQ917554 FUL917553:FUM917554 GEH917553:GEI917554 GOD917553:GOE917554 GXZ917553:GYA917554 HHV917553:HHW917554 HRR917553:HRS917554 IBN917553:IBO917554 ILJ917553:ILK917554 IVF917553:IVG917554 JFB917553:JFC917554 JOX917553:JOY917554 JYT917553:JYU917554 KIP917553:KIQ917554 KSL917553:KSM917554 LCH917553:LCI917554 LMD917553:LME917554 LVZ917553:LWA917554 MFV917553:MFW917554 MPR917553:MPS917554 MZN917553:MZO917554 NJJ917553:NJK917554 NTF917553:NTG917554 ODB917553:ODC917554 OMX917553:OMY917554 OWT917553:OWU917554 PGP917553:PGQ917554 PQL917553:PQM917554 QAH917553:QAI917554 QKD917553:QKE917554 QTZ917553:QUA917554 RDV917553:RDW917554 RNR917553:RNS917554 RXN917553:RXO917554 SHJ917553:SHK917554 SRF917553:SRG917554 TBB917553:TBC917554 TKX917553:TKY917554 TUT917553:TUU917554 UEP917553:UEQ917554 UOL917553:UOM917554 UYH917553:UYI917554 VID917553:VIE917554 VRZ917553:VSA917554 WBV917553:WBW917554 WLR917553:WLS917554 WVN917553:WVO917554 F983089:G983090 JB983089:JC983090 SX983089:SY983090 ACT983089:ACU983090 AMP983089:AMQ983090 AWL983089:AWM983090 BGH983089:BGI983090 BQD983089:BQE983090 BZZ983089:CAA983090 CJV983089:CJW983090 CTR983089:CTS983090 DDN983089:DDO983090 DNJ983089:DNK983090 DXF983089:DXG983090 EHB983089:EHC983090 EQX983089:EQY983090 FAT983089:FAU983090 FKP983089:FKQ983090 FUL983089:FUM983090 GEH983089:GEI983090 GOD983089:GOE983090 GXZ983089:GYA983090 HHV983089:HHW983090 HRR983089:HRS983090 IBN983089:IBO983090 ILJ983089:ILK983090 IVF983089:IVG983090 JFB983089:JFC983090 JOX983089:JOY983090 JYT983089:JYU983090 KIP983089:KIQ983090 KSL983089:KSM983090 LCH983089:LCI983090 LMD983089:LME983090 LVZ983089:LWA983090 MFV983089:MFW983090 MPR983089:MPS983090 MZN983089:MZO983090 NJJ983089:NJK983090 NTF983089:NTG983090 ODB983089:ODC983090 OMX983089:OMY983090 OWT983089:OWU983090 PGP983089:PGQ983090 PQL983089:PQM983090 QAH983089:QAI983090 QKD983089:QKE983090 QTZ983089:QUA983090 RDV983089:RDW983090 RNR983089:RNS983090 RXN983089:RXO983090 SHJ983089:SHK983090 SRF983089:SRG983090 TBB983089:TBC983090 TKX983089:TKY983090 TUT983089:TUU983090 UEP983089:UEQ983090 UOL983089:UOM983090 UYH983089:UYI983090 VID983089:VIE983090 VRZ983089:VSA983090 WBV983089:WBW983090 WLR983089:WLS983090 WVN983089:WVO983090 J33:J35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J65577:J65578 JF65577:JF65578 TB65577:TB65578 ACX65577:ACX65578 AMT65577:AMT65578 AWP65577:AWP65578 BGL65577:BGL65578 BQH65577:BQH65578 CAD65577:CAD65578 CJZ65577:CJZ65578 CTV65577:CTV65578 DDR65577:DDR65578 DNN65577:DNN65578 DXJ65577:DXJ65578 EHF65577:EHF65578 ERB65577:ERB65578 FAX65577:FAX65578 FKT65577:FKT65578 FUP65577:FUP65578 GEL65577:GEL65578 GOH65577:GOH65578 GYD65577:GYD65578 HHZ65577:HHZ65578 HRV65577:HRV65578 IBR65577:IBR65578 ILN65577:ILN65578 IVJ65577:IVJ65578 JFF65577:JFF65578 JPB65577:JPB65578 JYX65577:JYX65578 KIT65577:KIT65578 KSP65577:KSP65578 LCL65577:LCL65578 LMH65577:LMH65578 LWD65577:LWD65578 MFZ65577:MFZ65578 MPV65577:MPV65578 MZR65577:MZR65578 NJN65577:NJN65578 NTJ65577:NTJ65578 ODF65577:ODF65578 ONB65577:ONB65578 OWX65577:OWX65578 PGT65577:PGT65578 PQP65577:PQP65578 QAL65577:QAL65578 QKH65577:QKH65578 QUD65577:QUD65578 RDZ65577:RDZ65578 RNV65577:RNV65578 RXR65577:RXR65578 SHN65577:SHN65578 SRJ65577:SRJ65578 TBF65577:TBF65578 TLB65577:TLB65578 TUX65577:TUX65578 UET65577:UET65578 UOP65577:UOP65578 UYL65577:UYL65578 VIH65577:VIH65578 VSD65577:VSD65578 WBZ65577:WBZ65578 WLV65577:WLV65578 WVR65577:WVR65578 J131113:J131114 JF131113:JF131114 TB131113:TB131114 ACX131113:ACX131114 AMT131113:AMT131114 AWP131113:AWP131114 BGL131113:BGL131114 BQH131113:BQH131114 CAD131113:CAD131114 CJZ131113:CJZ131114 CTV131113:CTV131114 DDR131113:DDR131114 DNN131113:DNN131114 DXJ131113:DXJ131114 EHF131113:EHF131114 ERB131113:ERB131114 FAX131113:FAX131114 FKT131113:FKT131114 FUP131113:FUP131114 GEL131113:GEL131114 GOH131113:GOH131114 GYD131113:GYD131114 HHZ131113:HHZ131114 HRV131113:HRV131114 IBR131113:IBR131114 ILN131113:ILN131114 IVJ131113:IVJ131114 JFF131113:JFF131114 JPB131113:JPB131114 JYX131113:JYX131114 KIT131113:KIT131114 KSP131113:KSP131114 LCL131113:LCL131114 LMH131113:LMH131114 LWD131113:LWD131114 MFZ131113:MFZ131114 MPV131113:MPV131114 MZR131113:MZR131114 NJN131113:NJN131114 NTJ131113:NTJ131114 ODF131113:ODF131114 ONB131113:ONB131114 OWX131113:OWX131114 PGT131113:PGT131114 PQP131113:PQP131114 QAL131113:QAL131114 QKH131113:QKH131114 QUD131113:QUD131114 RDZ131113:RDZ131114 RNV131113:RNV131114 RXR131113:RXR131114 SHN131113:SHN131114 SRJ131113:SRJ131114 TBF131113:TBF131114 TLB131113:TLB131114 TUX131113:TUX131114 UET131113:UET131114 UOP131113:UOP131114 UYL131113:UYL131114 VIH131113:VIH131114 VSD131113:VSD131114 WBZ131113:WBZ131114 WLV131113:WLV131114 WVR131113:WVR131114 J196649:J196650 JF196649:JF196650 TB196649:TB196650 ACX196649:ACX196650 AMT196649:AMT196650 AWP196649:AWP196650 BGL196649:BGL196650 BQH196649:BQH196650 CAD196649:CAD196650 CJZ196649:CJZ196650 CTV196649:CTV196650 DDR196649:DDR196650 DNN196649:DNN196650 DXJ196649:DXJ196650 EHF196649:EHF196650 ERB196649:ERB196650 FAX196649:FAX196650 FKT196649:FKT196650 FUP196649:FUP196650 GEL196649:GEL196650 GOH196649:GOH196650 GYD196649:GYD196650 HHZ196649:HHZ196650 HRV196649:HRV196650 IBR196649:IBR196650 ILN196649:ILN196650 IVJ196649:IVJ196650 JFF196649:JFF196650 JPB196649:JPB196650 JYX196649:JYX196650 KIT196649:KIT196650 KSP196649:KSP196650 LCL196649:LCL196650 LMH196649:LMH196650 LWD196649:LWD196650 MFZ196649:MFZ196650 MPV196649:MPV196650 MZR196649:MZR196650 NJN196649:NJN196650 NTJ196649:NTJ196650 ODF196649:ODF196650 ONB196649:ONB196650 OWX196649:OWX196650 PGT196649:PGT196650 PQP196649:PQP196650 QAL196649:QAL196650 QKH196649:QKH196650 QUD196649:QUD196650 RDZ196649:RDZ196650 RNV196649:RNV196650 RXR196649:RXR196650 SHN196649:SHN196650 SRJ196649:SRJ196650 TBF196649:TBF196650 TLB196649:TLB196650 TUX196649:TUX196650 UET196649:UET196650 UOP196649:UOP196650 UYL196649:UYL196650 VIH196649:VIH196650 VSD196649:VSD196650 WBZ196649:WBZ196650 WLV196649:WLV196650 WVR196649:WVR196650 J262185:J262186 JF262185:JF262186 TB262185:TB262186 ACX262185:ACX262186 AMT262185:AMT262186 AWP262185:AWP262186 BGL262185:BGL262186 BQH262185:BQH262186 CAD262185:CAD262186 CJZ262185:CJZ262186 CTV262185:CTV262186 DDR262185:DDR262186 DNN262185:DNN262186 DXJ262185:DXJ262186 EHF262185:EHF262186 ERB262185:ERB262186 FAX262185:FAX262186 FKT262185:FKT262186 FUP262185:FUP262186 GEL262185:GEL262186 GOH262185:GOH262186 GYD262185:GYD262186 HHZ262185:HHZ262186 HRV262185:HRV262186 IBR262185:IBR262186 ILN262185:ILN262186 IVJ262185:IVJ262186 JFF262185:JFF262186 JPB262185:JPB262186 JYX262185:JYX262186 KIT262185:KIT262186 KSP262185:KSP262186 LCL262185:LCL262186 LMH262185:LMH262186 LWD262185:LWD262186 MFZ262185:MFZ262186 MPV262185:MPV262186 MZR262185:MZR262186 NJN262185:NJN262186 NTJ262185:NTJ262186 ODF262185:ODF262186 ONB262185:ONB262186 OWX262185:OWX262186 PGT262185:PGT262186 PQP262185:PQP262186 QAL262185:QAL262186 QKH262185:QKH262186 QUD262185:QUD262186 RDZ262185:RDZ262186 RNV262185:RNV262186 RXR262185:RXR262186 SHN262185:SHN262186 SRJ262185:SRJ262186 TBF262185:TBF262186 TLB262185:TLB262186 TUX262185:TUX262186 UET262185:UET262186 UOP262185:UOP262186 UYL262185:UYL262186 VIH262185:VIH262186 VSD262185:VSD262186 WBZ262185:WBZ262186 WLV262185:WLV262186 WVR262185:WVR262186 J327721:J327722 JF327721:JF327722 TB327721:TB327722 ACX327721:ACX327722 AMT327721:AMT327722 AWP327721:AWP327722 BGL327721:BGL327722 BQH327721:BQH327722 CAD327721:CAD327722 CJZ327721:CJZ327722 CTV327721:CTV327722 DDR327721:DDR327722 DNN327721:DNN327722 DXJ327721:DXJ327722 EHF327721:EHF327722 ERB327721:ERB327722 FAX327721:FAX327722 FKT327721:FKT327722 FUP327721:FUP327722 GEL327721:GEL327722 GOH327721:GOH327722 GYD327721:GYD327722 HHZ327721:HHZ327722 HRV327721:HRV327722 IBR327721:IBR327722 ILN327721:ILN327722 IVJ327721:IVJ327722 JFF327721:JFF327722 JPB327721:JPB327722 JYX327721:JYX327722 KIT327721:KIT327722 KSP327721:KSP327722 LCL327721:LCL327722 LMH327721:LMH327722 LWD327721:LWD327722 MFZ327721:MFZ327722 MPV327721:MPV327722 MZR327721:MZR327722 NJN327721:NJN327722 NTJ327721:NTJ327722 ODF327721:ODF327722 ONB327721:ONB327722 OWX327721:OWX327722 PGT327721:PGT327722 PQP327721:PQP327722 QAL327721:QAL327722 QKH327721:QKH327722 QUD327721:QUD327722 RDZ327721:RDZ327722 RNV327721:RNV327722 RXR327721:RXR327722 SHN327721:SHN327722 SRJ327721:SRJ327722 TBF327721:TBF327722 TLB327721:TLB327722 TUX327721:TUX327722 UET327721:UET327722 UOP327721:UOP327722 UYL327721:UYL327722 VIH327721:VIH327722 VSD327721:VSD327722 WBZ327721:WBZ327722 WLV327721:WLV327722 WVR327721:WVR327722 J393257:J393258 JF393257:JF393258 TB393257:TB393258 ACX393257:ACX393258 AMT393257:AMT393258 AWP393257:AWP393258 BGL393257:BGL393258 BQH393257:BQH393258 CAD393257:CAD393258 CJZ393257:CJZ393258 CTV393257:CTV393258 DDR393257:DDR393258 DNN393257:DNN393258 DXJ393257:DXJ393258 EHF393257:EHF393258 ERB393257:ERB393258 FAX393257:FAX393258 FKT393257:FKT393258 FUP393257:FUP393258 GEL393257:GEL393258 GOH393257:GOH393258 GYD393257:GYD393258 HHZ393257:HHZ393258 HRV393257:HRV393258 IBR393257:IBR393258 ILN393257:ILN393258 IVJ393257:IVJ393258 JFF393257:JFF393258 JPB393257:JPB393258 JYX393257:JYX393258 KIT393257:KIT393258 KSP393257:KSP393258 LCL393257:LCL393258 LMH393257:LMH393258 LWD393257:LWD393258 MFZ393257:MFZ393258 MPV393257:MPV393258 MZR393257:MZR393258 NJN393257:NJN393258 NTJ393257:NTJ393258 ODF393257:ODF393258 ONB393257:ONB393258 OWX393257:OWX393258 PGT393257:PGT393258 PQP393257:PQP393258 QAL393257:QAL393258 QKH393257:QKH393258 QUD393257:QUD393258 RDZ393257:RDZ393258 RNV393257:RNV393258 RXR393257:RXR393258 SHN393257:SHN393258 SRJ393257:SRJ393258 TBF393257:TBF393258 TLB393257:TLB393258 TUX393257:TUX393258 UET393257:UET393258 UOP393257:UOP393258 UYL393257:UYL393258 VIH393257:VIH393258 VSD393257:VSD393258 WBZ393257:WBZ393258 WLV393257:WLV393258 WVR393257:WVR393258 J458793:J458794 JF458793:JF458794 TB458793:TB458794 ACX458793:ACX458794 AMT458793:AMT458794 AWP458793:AWP458794 BGL458793:BGL458794 BQH458793:BQH458794 CAD458793:CAD458794 CJZ458793:CJZ458794 CTV458793:CTV458794 DDR458793:DDR458794 DNN458793:DNN458794 DXJ458793:DXJ458794 EHF458793:EHF458794 ERB458793:ERB458794 FAX458793:FAX458794 FKT458793:FKT458794 FUP458793:FUP458794 GEL458793:GEL458794 GOH458793:GOH458794 GYD458793:GYD458794 HHZ458793:HHZ458794 HRV458793:HRV458794 IBR458793:IBR458794 ILN458793:ILN458794 IVJ458793:IVJ458794 JFF458793:JFF458794 JPB458793:JPB458794 JYX458793:JYX458794 KIT458793:KIT458794 KSP458793:KSP458794 LCL458793:LCL458794 LMH458793:LMH458794 LWD458793:LWD458794 MFZ458793:MFZ458794 MPV458793:MPV458794 MZR458793:MZR458794 NJN458793:NJN458794 NTJ458793:NTJ458794 ODF458793:ODF458794 ONB458793:ONB458794 OWX458793:OWX458794 PGT458793:PGT458794 PQP458793:PQP458794 QAL458793:QAL458794 QKH458793:QKH458794 QUD458793:QUD458794 RDZ458793:RDZ458794 RNV458793:RNV458794 RXR458793:RXR458794 SHN458793:SHN458794 SRJ458793:SRJ458794 TBF458793:TBF458794 TLB458793:TLB458794 TUX458793:TUX458794 UET458793:UET458794 UOP458793:UOP458794 UYL458793:UYL458794 VIH458793:VIH458794 VSD458793:VSD458794 WBZ458793:WBZ458794 WLV458793:WLV458794 WVR458793:WVR458794 J524329:J524330 JF524329:JF524330 TB524329:TB524330 ACX524329:ACX524330 AMT524329:AMT524330 AWP524329:AWP524330 BGL524329:BGL524330 BQH524329:BQH524330 CAD524329:CAD524330 CJZ524329:CJZ524330 CTV524329:CTV524330 DDR524329:DDR524330 DNN524329:DNN524330 DXJ524329:DXJ524330 EHF524329:EHF524330 ERB524329:ERB524330 FAX524329:FAX524330 FKT524329:FKT524330 FUP524329:FUP524330 GEL524329:GEL524330 GOH524329:GOH524330 GYD524329:GYD524330 HHZ524329:HHZ524330 HRV524329:HRV524330 IBR524329:IBR524330 ILN524329:ILN524330 IVJ524329:IVJ524330 JFF524329:JFF524330 JPB524329:JPB524330 JYX524329:JYX524330 KIT524329:KIT524330 KSP524329:KSP524330 LCL524329:LCL524330 LMH524329:LMH524330 LWD524329:LWD524330 MFZ524329:MFZ524330 MPV524329:MPV524330 MZR524329:MZR524330 NJN524329:NJN524330 NTJ524329:NTJ524330 ODF524329:ODF524330 ONB524329:ONB524330 OWX524329:OWX524330 PGT524329:PGT524330 PQP524329:PQP524330 QAL524329:QAL524330 QKH524329:QKH524330 QUD524329:QUD524330 RDZ524329:RDZ524330 RNV524329:RNV524330 RXR524329:RXR524330 SHN524329:SHN524330 SRJ524329:SRJ524330 TBF524329:TBF524330 TLB524329:TLB524330 TUX524329:TUX524330 UET524329:UET524330 UOP524329:UOP524330 UYL524329:UYL524330 VIH524329:VIH524330 VSD524329:VSD524330 WBZ524329:WBZ524330 WLV524329:WLV524330 WVR524329:WVR524330 J589865:J589866 JF589865:JF589866 TB589865:TB589866 ACX589865:ACX589866 AMT589865:AMT589866 AWP589865:AWP589866 BGL589865:BGL589866 BQH589865:BQH589866 CAD589865:CAD589866 CJZ589865:CJZ589866 CTV589865:CTV589866 DDR589865:DDR589866 DNN589865:DNN589866 DXJ589865:DXJ589866 EHF589865:EHF589866 ERB589865:ERB589866 FAX589865:FAX589866 FKT589865:FKT589866 FUP589865:FUP589866 GEL589865:GEL589866 GOH589865:GOH589866 GYD589865:GYD589866 HHZ589865:HHZ589866 HRV589865:HRV589866 IBR589865:IBR589866 ILN589865:ILN589866 IVJ589865:IVJ589866 JFF589865:JFF589866 JPB589865:JPB589866 JYX589865:JYX589866 KIT589865:KIT589866 KSP589865:KSP589866 LCL589865:LCL589866 LMH589865:LMH589866 LWD589865:LWD589866 MFZ589865:MFZ589866 MPV589865:MPV589866 MZR589865:MZR589866 NJN589865:NJN589866 NTJ589865:NTJ589866 ODF589865:ODF589866 ONB589865:ONB589866 OWX589865:OWX589866 PGT589865:PGT589866 PQP589865:PQP589866 QAL589865:QAL589866 QKH589865:QKH589866 QUD589865:QUD589866 RDZ589865:RDZ589866 RNV589865:RNV589866 RXR589865:RXR589866 SHN589865:SHN589866 SRJ589865:SRJ589866 TBF589865:TBF589866 TLB589865:TLB589866 TUX589865:TUX589866 UET589865:UET589866 UOP589865:UOP589866 UYL589865:UYL589866 VIH589865:VIH589866 VSD589865:VSD589866 WBZ589865:WBZ589866 WLV589865:WLV589866 WVR589865:WVR589866 J655401:J655402 JF655401:JF655402 TB655401:TB655402 ACX655401:ACX655402 AMT655401:AMT655402 AWP655401:AWP655402 BGL655401:BGL655402 BQH655401:BQH655402 CAD655401:CAD655402 CJZ655401:CJZ655402 CTV655401:CTV655402 DDR655401:DDR655402 DNN655401:DNN655402 DXJ655401:DXJ655402 EHF655401:EHF655402 ERB655401:ERB655402 FAX655401:FAX655402 FKT655401:FKT655402 FUP655401:FUP655402 GEL655401:GEL655402 GOH655401:GOH655402 GYD655401:GYD655402 HHZ655401:HHZ655402 HRV655401:HRV655402 IBR655401:IBR655402 ILN655401:ILN655402 IVJ655401:IVJ655402 JFF655401:JFF655402 JPB655401:JPB655402 JYX655401:JYX655402 KIT655401:KIT655402 KSP655401:KSP655402 LCL655401:LCL655402 LMH655401:LMH655402 LWD655401:LWD655402 MFZ655401:MFZ655402 MPV655401:MPV655402 MZR655401:MZR655402 NJN655401:NJN655402 NTJ655401:NTJ655402 ODF655401:ODF655402 ONB655401:ONB655402 OWX655401:OWX655402 PGT655401:PGT655402 PQP655401:PQP655402 QAL655401:QAL655402 QKH655401:QKH655402 QUD655401:QUD655402 RDZ655401:RDZ655402 RNV655401:RNV655402 RXR655401:RXR655402 SHN655401:SHN655402 SRJ655401:SRJ655402 TBF655401:TBF655402 TLB655401:TLB655402 TUX655401:TUX655402 UET655401:UET655402 UOP655401:UOP655402 UYL655401:UYL655402 VIH655401:VIH655402 VSD655401:VSD655402 WBZ655401:WBZ655402 WLV655401:WLV655402 WVR655401:WVR655402 J720937:J720938 JF720937:JF720938 TB720937:TB720938 ACX720937:ACX720938 AMT720937:AMT720938 AWP720937:AWP720938 BGL720937:BGL720938 BQH720937:BQH720938 CAD720937:CAD720938 CJZ720937:CJZ720938 CTV720937:CTV720938 DDR720937:DDR720938 DNN720937:DNN720938 DXJ720937:DXJ720938 EHF720937:EHF720938 ERB720937:ERB720938 FAX720937:FAX720938 FKT720937:FKT720938 FUP720937:FUP720938 GEL720937:GEL720938 GOH720937:GOH720938 GYD720937:GYD720938 HHZ720937:HHZ720938 HRV720937:HRV720938 IBR720937:IBR720938 ILN720937:ILN720938 IVJ720937:IVJ720938 JFF720937:JFF720938 JPB720937:JPB720938 JYX720937:JYX720938 KIT720937:KIT720938 KSP720937:KSP720938 LCL720937:LCL720938 LMH720937:LMH720938 LWD720937:LWD720938 MFZ720937:MFZ720938 MPV720937:MPV720938 MZR720937:MZR720938 NJN720937:NJN720938 NTJ720937:NTJ720938 ODF720937:ODF720938 ONB720937:ONB720938 OWX720937:OWX720938 PGT720937:PGT720938 PQP720937:PQP720938 QAL720937:QAL720938 QKH720937:QKH720938 QUD720937:QUD720938 RDZ720937:RDZ720938 RNV720937:RNV720938 RXR720937:RXR720938 SHN720937:SHN720938 SRJ720937:SRJ720938 TBF720937:TBF720938 TLB720937:TLB720938 TUX720937:TUX720938 UET720937:UET720938 UOP720937:UOP720938 UYL720937:UYL720938 VIH720937:VIH720938 VSD720937:VSD720938 WBZ720937:WBZ720938 WLV720937:WLV720938 WVR720937:WVR720938 J786473:J786474 JF786473:JF786474 TB786473:TB786474 ACX786473:ACX786474 AMT786473:AMT786474 AWP786473:AWP786474 BGL786473:BGL786474 BQH786473:BQH786474 CAD786473:CAD786474 CJZ786473:CJZ786474 CTV786473:CTV786474 DDR786473:DDR786474 DNN786473:DNN786474 DXJ786473:DXJ786474 EHF786473:EHF786474 ERB786473:ERB786474 FAX786473:FAX786474 FKT786473:FKT786474 FUP786473:FUP786474 GEL786473:GEL786474 GOH786473:GOH786474 GYD786473:GYD786474 HHZ786473:HHZ786474 HRV786473:HRV786474 IBR786473:IBR786474 ILN786473:ILN786474 IVJ786473:IVJ786474 JFF786473:JFF786474 JPB786473:JPB786474 JYX786473:JYX786474 KIT786473:KIT786474 KSP786473:KSP786474 LCL786473:LCL786474 LMH786473:LMH786474 LWD786473:LWD786474 MFZ786473:MFZ786474 MPV786473:MPV786474 MZR786473:MZR786474 NJN786473:NJN786474 NTJ786473:NTJ786474 ODF786473:ODF786474 ONB786473:ONB786474 OWX786473:OWX786474 PGT786473:PGT786474 PQP786473:PQP786474 QAL786473:QAL786474 QKH786473:QKH786474 QUD786473:QUD786474 RDZ786473:RDZ786474 RNV786473:RNV786474 RXR786473:RXR786474 SHN786473:SHN786474 SRJ786473:SRJ786474 TBF786473:TBF786474 TLB786473:TLB786474 TUX786473:TUX786474 UET786473:UET786474 UOP786473:UOP786474 UYL786473:UYL786474 VIH786473:VIH786474 VSD786473:VSD786474 WBZ786473:WBZ786474 WLV786473:WLV786474 WVR786473:WVR786474 J852009:J852010 JF852009:JF852010 TB852009:TB852010 ACX852009:ACX852010 AMT852009:AMT852010 AWP852009:AWP852010 BGL852009:BGL852010 BQH852009:BQH852010 CAD852009:CAD852010 CJZ852009:CJZ852010 CTV852009:CTV852010 DDR852009:DDR852010 DNN852009:DNN852010 DXJ852009:DXJ852010 EHF852009:EHF852010 ERB852009:ERB852010 FAX852009:FAX852010 FKT852009:FKT852010 FUP852009:FUP852010 GEL852009:GEL852010 GOH852009:GOH852010 GYD852009:GYD852010 HHZ852009:HHZ852010 HRV852009:HRV852010 IBR852009:IBR852010 ILN852009:ILN852010 IVJ852009:IVJ852010 JFF852009:JFF852010 JPB852009:JPB852010 JYX852009:JYX852010 KIT852009:KIT852010 KSP852009:KSP852010 LCL852009:LCL852010 LMH852009:LMH852010 LWD852009:LWD852010 MFZ852009:MFZ852010 MPV852009:MPV852010 MZR852009:MZR852010 NJN852009:NJN852010 NTJ852009:NTJ852010 ODF852009:ODF852010 ONB852009:ONB852010 OWX852009:OWX852010 PGT852009:PGT852010 PQP852009:PQP852010 QAL852009:QAL852010 QKH852009:QKH852010 QUD852009:QUD852010 RDZ852009:RDZ852010 RNV852009:RNV852010 RXR852009:RXR852010 SHN852009:SHN852010 SRJ852009:SRJ852010 TBF852009:TBF852010 TLB852009:TLB852010 TUX852009:TUX852010 UET852009:UET852010 UOP852009:UOP852010 UYL852009:UYL852010 VIH852009:VIH852010 VSD852009:VSD852010 WBZ852009:WBZ852010 WLV852009:WLV852010 WVR852009:WVR852010 J917545:J917546 JF917545:JF917546 TB917545:TB917546 ACX917545:ACX917546 AMT917545:AMT917546 AWP917545:AWP917546 BGL917545:BGL917546 BQH917545:BQH917546 CAD917545:CAD917546 CJZ917545:CJZ917546 CTV917545:CTV917546 DDR917545:DDR917546 DNN917545:DNN917546 DXJ917545:DXJ917546 EHF917545:EHF917546 ERB917545:ERB917546 FAX917545:FAX917546 FKT917545:FKT917546 FUP917545:FUP917546 GEL917545:GEL917546 GOH917545:GOH917546 GYD917545:GYD917546 HHZ917545:HHZ917546 HRV917545:HRV917546 IBR917545:IBR917546 ILN917545:ILN917546 IVJ917545:IVJ917546 JFF917545:JFF917546 JPB917545:JPB917546 JYX917545:JYX917546 KIT917545:KIT917546 KSP917545:KSP917546 LCL917545:LCL917546 LMH917545:LMH917546 LWD917545:LWD917546 MFZ917545:MFZ917546 MPV917545:MPV917546 MZR917545:MZR917546 NJN917545:NJN917546 NTJ917545:NTJ917546 ODF917545:ODF917546 ONB917545:ONB917546 OWX917545:OWX917546 PGT917545:PGT917546 PQP917545:PQP917546 QAL917545:QAL917546 QKH917545:QKH917546 QUD917545:QUD917546 RDZ917545:RDZ917546 RNV917545:RNV917546 RXR917545:RXR917546 SHN917545:SHN917546 SRJ917545:SRJ917546 TBF917545:TBF917546 TLB917545:TLB917546 TUX917545:TUX917546 UET917545:UET917546 UOP917545:UOP917546 UYL917545:UYL917546 VIH917545:VIH917546 VSD917545:VSD917546 WBZ917545:WBZ917546 WLV917545:WLV917546 WVR917545:WVR917546 J983081:J983082 JF983081:JF983082 TB983081:TB983082 ACX983081:ACX983082 AMT983081:AMT983082 AWP983081:AWP983082 BGL983081:BGL983082 BQH983081:BQH983082 CAD983081:CAD983082 CJZ983081:CJZ983082 CTV983081:CTV983082 DDR983081:DDR983082 DNN983081:DNN983082 DXJ983081:DXJ983082 EHF983081:EHF983082 ERB983081:ERB983082 FAX983081:FAX983082 FKT983081:FKT983082 FUP983081:FUP983082 GEL983081:GEL983082 GOH983081:GOH983082 GYD983081:GYD983082 HHZ983081:HHZ983082 HRV983081:HRV983082 IBR983081:IBR983082 ILN983081:ILN983082 IVJ983081:IVJ983082 JFF983081:JFF983082 JPB983081:JPB983082 JYX983081:JYX983082 KIT983081:KIT983082 KSP983081:KSP983082 LCL983081:LCL983082 LMH983081:LMH983082 LWD983081:LWD983082 MFZ983081:MFZ983082 MPV983081:MPV983082 MZR983081:MZR983082 NJN983081:NJN983082 NTJ983081:NTJ983082 ODF983081:ODF983082 ONB983081:ONB983082 OWX983081:OWX983082 PGT983081:PGT983082 PQP983081:PQP983082 QAL983081:QAL983082 QKH983081:QKH983082 QUD983081:QUD983082 RDZ983081:RDZ983082 RNV983081:RNV983082 RXR983081:RXR983082 SHN983081:SHN983082 SRJ983081:SRJ983082 TBF983081:TBF983082 TLB983081:TLB983082 TUX983081:TUX983082 UET983081:UET983082 UOP983081:UOP983082 UYL983081:UYL983082 VIH983081:VIH983082 VSD983081:VSD983082 WBZ983081:WBZ983082 WLV983081:WLV983082 WVR983081:WVR983082 F33:G35 JB33:JC35 SX33:SY35 ACT33:ACU35 AMP33:AMQ35 AWL33:AWM35 BGH33:BGI35 BQD33:BQE35 BZZ33:CAA35 CJV33:CJW35 CTR33:CTS35 DDN33:DDO35 DNJ33:DNK35 DXF33:DXG35 EHB33:EHC35 EQX33:EQY35 FAT33:FAU35 FKP33:FKQ35 FUL33:FUM35 GEH33:GEI35 GOD33:GOE35 GXZ33:GYA35 HHV33:HHW35 HRR33:HRS35 IBN33:IBO35 ILJ33:ILK35 IVF33:IVG35 JFB33:JFC35 JOX33:JOY35 JYT33:JYU35 KIP33:KIQ35 KSL33:KSM35 LCH33:LCI35 LMD33:LME35 LVZ33:LWA35 MFV33:MFW35 MPR33:MPS35 MZN33:MZO35 NJJ33:NJK35 NTF33:NTG35 ODB33:ODC35 OMX33:OMY35 OWT33:OWU35 PGP33:PGQ35 PQL33:PQM35 QAH33:QAI35 QKD33:QKE35 QTZ33:QUA35 RDV33:RDW35 RNR33:RNS35 RXN33:RXO35 SHJ33:SHK35 SRF33:SRG35 TBB33:TBC35 TKX33:TKY35 TUT33:TUU35 UEP33:UEQ35 UOL33:UOM35 UYH33:UYI35 VID33:VIE35 VRZ33:VSA35 WBV33:WBW35 WLR33:WLS35 WVN33:WVO35 F65577:G65578 JB65577:JC65578 SX65577:SY65578 ACT65577:ACU65578 AMP65577:AMQ65578 AWL65577:AWM65578 BGH65577:BGI65578 BQD65577:BQE65578 BZZ65577:CAA65578 CJV65577:CJW65578 CTR65577:CTS65578 DDN65577:DDO65578 DNJ65577:DNK65578 DXF65577:DXG65578 EHB65577:EHC65578 EQX65577:EQY65578 FAT65577:FAU65578 FKP65577:FKQ65578 FUL65577:FUM65578 GEH65577:GEI65578 GOD65577:GOE65578 GXZ65577:GYA65578 HHV65577:HHW65578 HRR65577:HRS65578 IBN65577:IBO65578 ILJ65577:ILK65578 IVF65577:IVG65578 JFB65577:JFC65578 JOX65577:JOY65578 JYT65577:JYU65578 KIP65577:KIQ65578 KSL65577:KSM65578 LCH65577:LCI65578 LMD65577:LME65578 LVZ65577:LWA65578 MFV65577:MFW65578 MPR65577:MPS65578 MZN65577:MZO65578 NJJ65577:NJK65578 NTF65577:NTG65578 ODB65577:ODC65578 OMX65577:OMY65578 OWT65577:OWU65578 PGP65577:PGQ65578 PQL65577:PQM65578 QAH65577:QAI65578 QKD65577:QKE65578 QTZ65577:QUA65578 RDV65577:RDW65578 RNR65577:RNS65578 RXN65577:RXO65578 SHJ65577:SHK65578 SRF65577:SRG65578 TBB65577:TBC65578 TKX65577:TKY65578 TUT65577:TUU65578 UEP65577:UEQ65578 UOL65577:UOM65578 UYH65577:UYI65578 VID65577:VIE65578 VRZ65577:VSA65578 WBV65577:WBW65578 WLR65577:WLS65578 WVN65577:WVO65578 F131113:G131114 JB131113:JC131114 SX131113:SY131114 ACT131113:ACU131114 AMP131113:AMQ131114 AWL131113:AWM131114 BGH131113:BGI131114 BQD131113:BQE131114 BZZ131113:CAA131114 CJV131113:CJW131114 CTR131113:CTS131114 DDN131113:DDO131114 DNJ131113:DNK131114 DXF131113:DXG131114 EHB131113:EHC131114 EQX131113:EQY131114 FAT131113:FAU131114 FKP131113:FKQ131114 FUL131113:FUM131114 GEH131113:GEI131114 GOD131113:GOE131114 GXZ131113:GYA131114 HHV131113:HHW131114 HRR131113:HRS131114 IBN131113:IBO131114 ILJ131113:ILK131114 IVF131113:IVG131114 JFB131113:JFC131114 JOX131113:JOY131114 JYT131113:JYU131114 KIP131113:KIQ131114 KSL131113:KSM131114 LCH131113:LCI131114 LMD131113:LME131114 LVZ131113:LWA131114 MFV131113:MFW131114 MPR131113:MPS131114 MZN131113:MZO131114 NJJ131113:NJK131114 NTF131113:NTG131114 ODB131113:ODC131114 OMX131113:OMY131114 OWT131113:OWU131114 PGP131113:PGQ131114 PQL131113:PQM131114 QAH131113:QAI131114 QKD131113:QKE131114 QTZ131113:QUA131114 RDV131113:RDW131114 RNR131113:RNS131114 RXN131113:RXO131114 SHJ131113:SHK131114 SRF131113:SRG131114 TBB131113:TBC131114 TKX131113:TKY131114 TUT131113:TUU131114 UEP131113:UEQ131114 UOL131113:UOM131114 UYH131113:UYI131114 VID131113:VIE131114 VRZ131113:VSA131114 WBV131113:WBW131114 WLR131113:WLS131114 WVN131113:WVO131114 F196649:G196650 JB196649:JC196650 SX196649:SY196650 ACT196649:ACU196650 AMP196649:AMQ196650 AWL196649:AWM196650 BGH196649:BGI196650 BQD196649:BQE196650 BZZ196649:CAA196650 CJV196649:CJW196650 CTR196649:CTS196650 DDN196649:DDO196650 DNJ196649:DNK196650 DXF196649:DXG196650 EHB196649:EHC196650 EQX196649:EQY196650 FAT196649:FAU196650 FKP196649:FKQ196650 FUL196649:FUM196650 GEH196649:GEI196650 GOD196649:GOE196650 GXZ196649:GYA196650 HHV196649:HHW196650 HRR196649:HRS196650 IBN196649:IBO196650 ILJ196649:ILK196650 IVF196649:IVG196650 JFB196649:JFC196650 JOX196649:JOY196650 JYT196649:JYU196650 KIP196649:KIQ196650 KSL196649:KSM196650 LCH196649:LCI196650 LMD196649:LME196650 LVZ196649:LWA196650 MFV196649:MFW196650 MPR196649:MPS196650 MZN196649:MZO196650 NJJ196649:NJK196650 NTF196649:NTG196650 ODB196649:ODC196650 OMX196649:OMY196650 OWT196649:OWU196650 PGP196649:PGQ196650 PQL196649:PQM196650 QAH196649:QAI196650 QKD196649:QKE196650 QTZ196649:QUA196650 RDV196649:RDW196650 RNR196649:RNS196650 RXN196649:RXO196650 SHJ196649:SHK196650 SRF196649:SRG196650 TBB196649:TBC196650 TKX196649:TKY196650 TUT196649:TUU196650 UEP196649:UEQ196650 UOL196649:UOM196650 UYH196649:UYI196650 VID196649:VIE196650 VRZ196649:VSA196650 WBV196649:WBW196650 WLR196649:WLS196650 WVN196649:WVO196650 F262185:G262186 JB262185:JC262186 SX262185:SY262186 ACT262185:ACU262186 AMP262185:AMQ262186 AWL262185:AWM262186 BGH262185:BGI262186 BQD262185:BQE262186 BZZ262185:CAA262186 CJV262185:CJW262186 CTR262185:CTS262186 DDN262185:DDO262186 DNJ262185:DNK262186 DXF262185:DXG262186 EHB262185:EHC262186 EQX262185:EQY262186 FAT262185:FAU262186 FKP262185:FKQ262186 FUL262185:FUM262186 GEH262185:GEI262186 GOD262185:GOE262186 GXZ262185:GYA262186 HHV262185:HHW262186 HRR262185:HRS262186 IBN262185:IBO262186 ILJ262185:ILK262186 IVF262185:IVG262186 JFB262185:JFC262186 JOX262185:JOY262186 JYT262185:JYU262186 KIP262185:KIQ262186 KSL262185:KSM262186 LCH262185:LCI262186 LMD262185:LME262186 LVZ262185:LWA262186 MFV262185:MFW262186 MPR262185:MPS262186 MZN262185:MZO262186 NJJ262185:NJK262186 NTF262185:NTG262186 ODB262185:ODC262186 OMX262185:OMY262186 OWT262185:OWU262186 PGP262185:PGQ262186 PQL262185:PQM262186 QAH262185:QAI262186 QKD262185:QKE262186 QTZ262185:QUA262186 RDV262185:RDW262186 RNR262185:RNS262186 RXN262185:RXO262186 SHJ262185:SHK262186 SRF262185:SRG262186 TBB262185:TBC262186 TKX262185:TKY262186 TUT262185:TUU262186 UEP262185:UEQ262186 UOL262185:UOM262186 UYH262185:UYI262186 VID262185:VIE262186 VRZ262185:VSA262186 WBV262185:WBW262186 WLR262185:WLS262186 WVN262185:WVO262186 F327721:G327722 JB327721:JC327722 SX327721:SY327722 ACT327721:ACU327722 AMP327721:AMQ327722 AWL327721:AWM327722 BGH327721:BGI327722 BQD327721:BQE327722 BZZ327721:CAA327722 CJV327721:CJW327722 CTR327721:CTS327722 DDN327721:DDO327722 DNJ327721:DNK327722 DXF327721:DXG327722 EHB327721:EHC327722 EQX327721:EQY327722 FAT327721:FAU327722 FKP327721:FKQ327722 FUL327721:FUM327722 GEH327721:GEI327722 GOD327721:GOE327722 GXZ327721:GYA327722 HHV327721:HHW327722 HRR327721:HRS327722 IBN327721:IBO327722 ILJ327721:ILK327722 IVF327721:IVG327722 JFB327721:JFC327722 JOX327721:JOY327722 JYT327721:JYU327722 KIP327721:KIQ327722 KSL327721:KSM327722 LCH327721:LCI327722 LMD327721:LME327722 LVZ327721:LWA327722 MFV327721:MFW327722 MPR327721:MPS327722 MZN327721:MZO327722 NJJ327721:NJK327722 NTF327721:NTG327722 ODB327721:ODC327722 OMX327721:OMY327722 OWT327721:OWU327722 PGP327721:PGQ327722 PQL327721:PQM327722 QAH327721:QAI327722 QKD327721:QKE327722 QTZ327721:QUA327722 RDV327721:RDW327722 RNR327721:RNS327722 RXN327721:RXO327722 SHJ327721:SHK327722 SRF327721:SRG327722 TBB327721:TBC327722 TKX327721:TKY327722 TUT327721:TUU327722 UEP327721:UEQ327722 UOL327721:UOM327722 UYH327721:UYI327722 VID327721:VIE327722 VRZ327721:VSA327722 WBV327721:WBW327722 WLR327721:WLS327722 WVN327721:WVO327722 F393257:G393258 JB393257:JC393258 SX393257:SY393258 ACT393257:ACU393258 AMP393257:AMQ393258 AWL393257:AWM393258 BGH393257:BGI393258 BQD393257:BQE393258 BZZ393257:CAA393258 CJV393257:CJW393258 CTR393257:CTS393258 DDN393257:DDO393258 DNJ393257:DNK393258 DXF393257:DXG393258 EHB393257:EHC393258 EQX393257:EQY393258 FAT393257:FAU393258 FKP393257:FKQ393258 FUL393257:FUM393258 GEH393257:GEI393258 GOD393257:GOE393258 GXZ393257:GYA393258 HHV393257:HHW393258 HRR393257:HRS393258 IBN393257:IBO393258 ILJ393257:ILK393258 IVF393257:IVG393258 JFB393257:JFC393258 JOX393257:JOY393258 JYT393257:JYU393258 KIP393257:KIQ393258 KSL393257:KSM393258 LCH393257:LCI393258 LMD393257:LME393258 LVZ393257:LWA393258 MFV393257:MFW393258 MPR393257:MPS393258 MZN393257:MZO393258 NJJ393257:NJK393258 NTF393257:NTG393258 ODB393257:ODC393258 OMX393257:OMY393258 OWT393257:OWU393258 PGP393257:PGQ393258 PQL393257:PQM393258 QAH393257:QAI393258 QKD393257:QKE393258 QTZ393257:QUA393258 RDV393257:RDW393258 RNR393257:RNS393258 RXN393257:RXO393258 SHJ393257:SHK393258 SRF393257:SRG393258 TBB393257:TBC393258 TKX393257:TKY393258 TUT393257:TUU393258 UEP393257:UEQ393258 UOL393257:UOM393258 UYH393257:UYI393258 VID393257:VIE393258 VRZ393257:VSA393258 WBV393257:WBW393258 WLR393257:WLS393258 WVN393257:WVO393258 F458793:G458794 JB458793:JC458794 SX458793:SY458794 ACT458793:ACU458794 AMP458793:AMQ458794 AWL458793:AWM458794 BGH458793:BGI458794 BQD458793:BQE458794 BZZ458793:CAA458794 CJV458793:CJW458794 CTR458793:CTS458794 DDN458793:DDO458794 DNJ458793:DNK458794 DXF458793:DXG458794 EHB458793:EHC458794 EQX458793:EQY458794 FAT458793:FAU458794 FKP458793:FKQ458794 FUL458793:FUM458794 GEH458793:GEI458794 GOD458793:GOE458794 GXZ458793:GYA458794 HHV458793:HHW458794 HRR458793:HRS458794 IBN458793:IBO458794 ILJ458793:ILK458794 IVF458793:IVG458794 JFB458793:JFC458794 JOX458793:JOY458794 JYT458793:JYU458794 KIP458793:KIQ458794 KSL458793:KSM458794 LCH458793:LCI458794 LMD458793:LME458794 LVZ458793:LWA458794 MFV458793:MFW458794 MPR458793:MPS458794 MZN458793:MZO458794 NJJ458793:NJK458794 NTF458793:NTG458794 ODB458793:ODC458794 OMX458793:OMY458794 OWT458793:OWU458794 PGP458793:PGQ458794 PQL458793:PQM458794 QAH458793:QAI458794 QKD458793:QKE458794 QTZ458793:QUA458794 RDV458793:RDW458794 RNR458793:RNS458794 RXN458793:RXO458794 SHJ458793:SHK458794 SRF458793:SRG458794 TBB458793:TBC458794 TKX458793:TKY458794 TUT458793:TUU458794 UEP458793:UEQ458794 UOL458793:UOM458794 UYH458793:UYI458794 VID458793:VIE458794 VRZ458793:VSA458794 WBV458793:WBW458794 WLR458793:WLS458794 WVN458793:WVO458794 F524329:G524330 JB524329:JC524330 SX524329:SY524330 ACT524329:ACU524330 AMP524329:AMQ524330 AWL524329:AWM524330 BGH524329:BGI524330 BQD524329:BQE524330 BZZ524329:CAA524330 CJV524329:CJW524330 CTR524329:CTS524330 DDN524329:DDO524330 DNJ524329:DNK524330 DXF524329:DXG524330 EHB524329:EHC524330 EQX524329:EQY524330 FAT524329:FAU524330 FKP524329:FKQ524330 FUL524329:FUM524330 GEH524329:GEI524330 GOD524329:GOE524330 GXZ524329:GYA524330 HHV524329:HHW524330 HRR524329:HRS524330 IBN524329:IBO524330 ILJ524329:ILK524330 IVF524329:IVG524330 JFB524329:JFC524330 JOX524329:JOY524330 JYT524329:JYU524330 KIP524329:KIQ524330 KSL524329:KSM524330 LCH524329:LCI524330 LMD524329:LME524330 LVZ524329:LWA524330 MFV524329:MFW524330 MPR524329:MPS524330 MZN524329:MZO524330 NJJ524329:NJK524330 NTF524329:NTG524330 ODB524329:ODC524330 OMX524329:OMY524330 OWT524329:OWU524330 PGP524329:PGQ524330 PQL524329:PQM524330 QAH524329:QAI524330 QKD524329:QKE524330 QTZ524329:QUA524330 RDV524329:RDW524330 RNR524329:RNS524330 RXN524329:RXO524330 SHJ524329:SHK524330 SRF524329:SRG524330 TBB524329:TBC524330 TKX524329:TKY524330 TUT524329:TUU524330 UEP524329:UEQ524330 UOL524329:UOM524330 UYH524329:UYI524330 VID524329:VIE524330 VRZ524329:VSA524330 WBV524329:WBW524330 WLR524329:WLS524330 WVN524329:WVO524330 F589865:G589866 JB589865:JC589866 SX589865:SY589866 ACT589865:ACU589866 AMP589865:AMQ589866 AWL589865:AWM589866 BGH589865:BGI589866 BQD589865:BQE589866 BZZ589865:CAA589866 CJV589865:CJW589866 CTR589865:CTS589866 DDN589865:DDO589866 DNJ589865:DNK589866 DXF589865:DXG589866 EHB589865:EHC589866 EQX589865:EQY589866 FAT589865:FAU589866 FKP589865:FKQ589866 FUL589865:FUM589866 GEH589865:GEI589866 GOD589865:GOE589866 GXZ589865:GYA589866 HHV589865:HHW589866 HRR589865:HRS589866 IBN589865:IBO589866 ILJ589865:ILK589866 IVF589865:IVG589866 JFB589865:JFC589866 JOX589865:JOY589866 JYT589865:JYU589866 KIP589865:KIQ589866 KSL589865:KSM589866 LCH589865:LCI589866 LMD589865:LME589866 LVZ589865:LWA589866 MFV589865:MFW589866 MPR589865:MPS589866 MZN589865:MZO589866 NJJ589865:NJK589866 NTF589865:NTG589866 ODB589865:ODC589866 OMX589865:OMY589866 OWT589865:OWU589866 PGP589865:PGQ589866 PQL589865:PQM589866 QAH589865:QAI589866 QKD589865:QKE589866 QTZ589865:QUA589866 RDV589865:RDW589866 RNR589865:RNS589866 RXN589865:RXO589866 SHJ589865:SHK589866 SRF589865:SRG589866 TBB589865:TBC589866 TKX589865:TKY589866 TUT589865:TUU589866 UEP589865:UEQ589866 UOL589865:UOM589866 UYH589865:UYI589866 VID589865:VIE589866 VRZ589865:VSA589866 WBV589865:WBW589866 WLR589865:WLS589866 WVN589865:WVO589866 F655401:G655402 JB655401:JC655402 SX655401:SY655402 ACT655401:ACU655402 AMP655401:AMQ655402 AWL655401:AWM655402 BGH655401:BGI655402 BQD655401:BQE655402 BZZ655401:CAA655402 CJV655401:CJW655402 CTR655401:CTS655402 DDN655401:DDO655402 DNJ655401:DNK655402 DXF655401:DXG655402 EHB655401:EHC655402 EQX655401:EQY655402 FAT655401:FAU655402 FKP655401:FKQ655402 FUL655401:FUM655402 GEH655401:GEI655402 GOD655401:GOE655402 GXZ655401:GYA655402 HHV655401:HHW655402 HRR655401:HRS655402 IBN655401:IBO655402 ILJ655401:ILK655402 IVF655401:IVG655402 JFB655401:JFC655402 JOX655401:JOY655402 JYT655401:JYU655402 KIP655401:KIQ655402 KSL655401:KSM655402 LCH655401:LCI655402 LMD655401:LME655402 LVZ655401:LWA655402 MFV655401:MFW655402 MPR655401:MPS655402 MZN655401:MZO655402 NJJ655401:NJK655402 NTF655401:NTG655402 ODB655401:ODC655402 OMX655401:OMY655402 OWT655401:OWU655402 PGP655401:PGQ655402 PQL655401:PQM655402 QAH655401:QAI655402 QKD655401:QKE655402 QTZ655401:QUA655402 RDV655401:RDW655402 RNR655401:RNS655402 RXN655401:RXO655402 SHJ655401:SHK655402 SRF655401:SRG655402 TBB655401:TBC655402 TKX655401:TKY655402 TUT655401:TUU655402 UEP655401:UEQ655402 UOL655401:UOM655402 UYH655401:UYI655402 VID655401:VIE655402 VRZ655401:VSA655402 WBV655401:WBW655402 WLR655401:WLS655402 WVN655401:WVO655402 F720937:G720938 JB720937:JC720938 SX720937:SY720938 ACT720937:ACU720938 AMP720937:AMQ720938 AWL720937:AWM720938 BGH720937:BGI720938 BQD720937:BQE720938 BZZ720937:CAA720938 CJV720937:CJW720938 CTR720937:CTS720938 DDN720937:DDO720938 DNJ720937:DNK720938 DXF720937:DXG720938 EHB720937:EHC720938 EQX720937:EQY720938 FAT720937:FAU720938 FKP720937:FKQ720938 FUL720937:FUM720938 GEH720937:GEI720938 GOD720937:GOE720938 GXZ720937:GYA720938 HHV720937:HHW720938 HRR720937:HRS720938 IBN720937:IBO720938 ILJ720937:ILK720938 IVF720937:IVG720938 JFB720937:JFC720938 JOX720937:JOY720938 JYT720937:JYU720938 KIP720937:KIQ720938 KSL720937:KSM720938 LCH720937:LCI720938 LMD720937:LME720938 LVZ720937:LWA720938 MFV720937:MFW720938 MPR720937:MPS720938 MZN720937:MZO720938 NJJ720937:NJK720938 NTF720937:NTG720938 ODB720937:ODC720938 OMX720937:OMY720938 OWT720937:OWU720938 PGP720937:PGQ720938 PQL720937:PQM720938 QAH720937:QAI720938 QKD720937:QKE720938 QTZ720937:QUA720938 RDV720937:RDW720938 RNR720937:RNS720938 RXN720937:RXO720938 SHJ720937:SHK720938 SRF720937:SRG720938 TBB720937:TBC720938 TKX720937:TKY720938 TUT720937:TUU720938 UEP720937:UEQ720938 UOL720937:UOM720938 UYH720937:UYI720938 VID720937:VIE720938 VRZ720937:VSA720938 WBV720937:WBW720938 WLR720937:WLS720938 WVN720937:WVO720938 F786473:G786474 JB786473:JC786474 SX786473:SY786474 ACT786473:ACU786474 AMP786473:AMQ786474 AWL786473:AWM786474 BGH786473:BGI786474 BQD786473:BQE786474 BZZ786473:CAA786474 CJV786473:CJW786474 CTR786473:CTS786474 DDN786473:DDO786474 DNJ786473:DNK786474 DXF786473:DXG786474 EHB786473:EHC786474 EQX786473:EQY786474 FAT786473:FAU786474 FKP786473:FKQ786474 FUL786473:FUM786474 GEH786473:GEI786474 GOD786473:GOE786474 GXZ786473:GYA786474 HHV786473:HHW786474 HRR786473:HRS786474 IBN786473:IBO786474 ILJ786473:ILK786474 IVF786473:IVG786474 JFB786473:JFC786474 JOX786473:JOY786474 JYT786473:JYU786474 KIP786473:KIQ786474 KSL786473:KSM786474 LCH786473:LCI786474 LMD786473:LME786474 LVZ786473:LWA786474 MFV786473:MFW786474 MPR786473:MPS786474 MZN786473:MZO786474 NJJ786473:NJK786474 NTF786473:NTG786474 ODB786473:ODC786474 OMX786473:OMY786474 OWT786473:OWU786474 PGP786473:PGQ786474 PQL786473:PQM786474 QAH786473:QAI786474 QKD786473:QKE786474 QTZ786473:QUA786474 RDV786473:RDW786474 RNR786473:RNS786474 RXN786473:RXO786474 SHJ786473:SHK786474 SRF786473:SRG786474 TBB786473:TBC786474 TKX786473:TKY786474 TUT786473:TUU786474 UEP786473:UEQ786474 UOL786473:UOM786474 UYH786473:UYI786474 VID786473:VIE786474 VRZ786473:VSA786474 WBV786473:WBW786474 WLR786473:WLS786474 WVN786473:WVO786474 F852009:G852010 JB852009:JC852010 SX852009:SY852010 ACT852009:ACU852010 AMP852009:AMQ852010 AWL852009:AWM852010 BGH852009:BGI852010 BQD852009:BQE852010 BZZ852009:CAA852010 CJV852009:CJW852010 CTR852009:CTS852010 DDN852009:DDO852010 DNJ852009:DNK852010 DXF852009:DXG852010 EHB852009:EHC852010 EQX852009:EQY852010 FAT852009:FAU852010 FKP852009:FKQ852010 FUL852009:FUM852010 GEH852009:GEI852010 GOD852009:GOE852010 GXZ852009:GYA852010 HHV852009:HHW852010 HRR852009:HRS852010 IBN852009:IBO852010 ILJ852009:ILK852010 IVF852009:IVG852010 JFB852009:JFC852010 JOX852009:JOY852010 JYT852009:JYU852010 KIP852009:KIQ852010 KSL852009:KSM852010 LCH852009:LCI852010 LMD852009:LME852010 LVZ852009:LWA852010 MFV852009:MFW852010 MPR852009:MPS852010 MZN852009:MZO852010 NJJ852009:NJK852010 NTF852009:NTG852010 ODB852009:ODC852010 OMX852009:OMY852010 OWT852009:OWU852010 PGP852009:PGQ852010 PQL852009:PQM852010 QAH852009:QAI852010 QKD852009:QKE852010 QTZ852009:QUA852010 RDV852009:RDW852010 RNR852009:RNS852010 RXN852009:RXO852010 SHJ852009:SHK852010 SRF852009:SRG852010 TBB852009:TBC852010 TKX852009:TKY852010 TUT852009:TUU852010 UEP852009:UEQ852010 UOL852009:UOM852010 UYH852009:UYI852010 VID852009:VIE852010 VRZ852009:VSA852010 WBV852009:WBW852010 WLR852009:WLS852010 WVN852009:WVO852010 F917545:G917546 JB917545:JC917546 SX917545:SY917546 ACT917545:ACU917546 AMP917545:AMQ917546 AWL917545:AWM917546 BGH917545:BGI917546 BQD917545:BQE917546 BZZ917545:CAA917546 CJV917545:CJW917546 CTR917545:CTS917546 DDN917545:DDO917546 DNJ917545:DNK917546 DXF917545:DXG917546 EHB917545:EHC917546 EQX917545:EQY917546 FAT917545:FAU917546 FKP917545:FKQ917546 FUL917545:FUM917546 GEH917545:GEI917546 GOD917545:GOE917546 GXZ917545:GYA917546 HHV917545:HHW917546 HRR917545:HRS917546 IBN917545:IBO917546 ILJ917545:ILK917546 IVF917545:IVG917546 JFB917545:JFC917546 JOX917545:JOY917546 JYT917545:JYU917546 KIP917545:KIQ917546 KSL917545:KSM917546 LCH917545:LCI917546 LMD917545:LME917546 LVZ917545:LWA917546 MFV917545:MFW917546 MPR917545:MPS917546 MZN917545:MZO917546 NJJ917545:NJK917546 NTF917545:NTG917546 ODB917545:ODC917546 OMX917545:OMY917546 OWT917545:OWU917546 PGP917545:PGQ917546 PQL917545:PQM917546 QAH917545:QAI917546 QKD917545:QKE917546 QTZ917545:QUA917546 RDV917545:RDW917546 RNR917545:RNS917546 RXN917545:RXO917546 SHJ917545:SHK917546 SRF917545:SRG917546 TBB917545:TBC917546 TKX917545:TKY917546 TUT917545:TUU917546 UEP917545:UEQ917546 UOL917545:UOM917546 UYH917545:UYI917546 VID917545:VIE917546 VRZ917545:VSA917546 WBV917545:WBW917546 WLR917545:WLS917546 WVN917545:WVO917546 F983081:G983082 JB983081:JC983082 SX983081:SY983082 ACT983081:ACU983082 AMP983081:AMQ983082 AWL983081:AWM983082 BGH983081:BGI983082 BQD983081:BQE983082 BZZ983081:CAA983082 CJV983081:CJW983082 CTR983081:CTS983082 DDN983081:DDO983082 DNJ983081:DNK983082 DXF983081:DXG983082 EHB983081:EHC983082 EQX983081:EQY983082 FAT983081:FAU983082 FKP983081:FKQ983082 FUL983081:FUM983082 GEH983081:GEI983082 GOD983081:GOE983082 GXZ983081:GYA983082 HHV983081:HHW983082 HRR983081:HRS983082 IBN983081:IBO983082 ILJ983081:ILK983082 IVF983081:IVG983082 JFB983081:JFC983082 JOX983081:JOY983082 JYT983081:JYU983082 KIP983081:KIQ983082 KSL983081:KSM983082 LCH983081:LCI983082 LMD983081:LME983082 LVZ983081:LWA983082 MFV983081:MFW983082 MPR983081:MPS983082 MZN983081:MZO983082 NJJ983081:NJK983082 NTF983081:NTG983082 ODB983081:ODC983082 OMX983081:OMY983082 OWT983081:OWU983082 PGP983081:PGQ983082 PQL983081:PQM983082 QAH983081:QAI983082 QKD983081:QKE983082 QTZ983081:QUA983082 RDV983081:RDW983082 RNR983081:RNS983082 RXN983081:RXO983082 SHJ983081:SHK983082 SRF983081:SRG983082 TBB983081:TBC983082 TKX983081:TKY983082 TUT983081:TUU983082 UEP983081:UEQ983082 UOL983081:UOM983082 UYH983081:UYI983082 VID983081:VIE983082 VRZ983081:VSA983082 WBV983081:WBW983082 WLR983081:WLS983082 WVN983081:WVO983082 F37:G40 JB37:JC40 SX37:SY40 ACT37:ACU40 AMP37:AMQ40 AWL37:AWM40 BGH37:BGI40 BQD37:BQE40 BZZ37:CAA40 CJV37:CJW40 CTR37:CTS40 DDN37:DDO40 DNJ37:DNK40 DXF37:DXG40 EHB37:EHC40 EQX37:EQY40 FAT37:FAU40 FKP37:FKQ40 FUL37:FUM40 GEH37:GEI40 GOD37:GOE40 GXZ37:GYA40 HHV37:HHW40 HRR37:HRS40 IBN37:IBO40 ILJ37:ILK40 IVF37:IVG40 JFB37:JFC40 JOX37:JOY40 JYT37:JYU40 KIP37:KIQ40 KSL37:KSM40 LCH37:LCI40 LMD37:LME40 LVZ37:LWA40 MFV37:MFW40 MPR37:MPS40 MZN37:MZO40 NJJ37:NJK40 NTF37:NTG40 ODB37:ODC40 OMX37:OMY40 OWT37:OWU40 PGP37:PGQ40 PQL37:PQM40 QAH37:QAI40 QKD37:QKE40 QTZ37:QUA40 RDV37:RDW40 RNR37:RNS40 RXN37:RXO40 SHJ37:SHK40 SRF37:SRG40 TBB37:TBC40 TKX37:TKY40 TUT37:TUU40 UEP37:UEQ40 UOL37:UOM40 UYH37:UYI40 VID37:VIE40 VRZ37:VSA40 WBV37:WBW40 WLR37:WLS40 WVN37:WVO40 F65580:G65583 JB65580:JC65583 SX65580:SY65583 ACT65580:ACU65583 AMP65580:AMQ65583 AWL65580:AWM65583 BGH65580:BGI65583 BQD65580:BQE65583 BZZ65580:CAA65583 CJV65580:CJW65583 CTR65580:CTS65583 DDN65580:DDO65583 DNJ65580:DNK65583 DXF65580:DXG65583 EHB65580:EHC65583 EQX65580:EQY65583 FAT65580:FAU65583 FKP65580:FKQ65583 FUL65580:FUM65583 GEH65580:GEI65583 GOD65580:GOE65583 GXZ65580:GYA65583 HHV65580:HHW65583 HRR65580:HRS65583 IBN65580:IBO65583 ILJ65580:ILK65583 IVF65580:IVG65583 JFB65580:JFC65583 JOX65580:JOY65583 JYT65580:JYU65583 KIP65580:KIQ65583 KSL65580:KSM65583 LCH65580:LCI65583 LMD65580:LME65583 LVZ65580:LWA65583 MFV65580:MFW65583 MPR65580:MPS65583 MZN65580:MZO65583 NJJ65580:NJK65583 NTF65580:NTG65583 ODB65580:ODC65583 OMX65580:OMY65583 OWT65580:OWU65583 PGP65580:PGQ65583 PQL65580:PQM65583 QAH65580:QAI65583 QKD65580:QKE65583 QTZ65580:QUA65583 RDV65580:RDW65583 RNR65580:RNS65583 RXN65580:RXO65583 SHJ65580:SHK65583 SRF65580:SRG65583 TBB65580:TBC65583 TKX65580:TKY65583 TUT65580:TUU65583 UEP65580:UEQ65583 UOL65580:UOM65583 UYH65580:UYI65583 VID65580:VIE65583 VRZ65580:VSA65583 WBV65580:WBW65583 WLR65580:WLS65583 WVN65580:WVO65583 F131116:G131119 JB131116:JC131119 SX131116:SY131119 ACT131116:ACU131119 AMP131116:AMQ131119 AWL131116:AWM131119 BGH131116:BGI131119 BQD131116:BQE131119 BZZ131116:CAA131119 CJV131116:CJW131119 CTR131116:CTS131119 DDN131116:DDO131119 DNJ131116:DNK131119 DXF131116:DXG131119 EHB131116:EHC131119 EQX131116:EQY131119 FAT131116:FAU131119 FKP131116:FKQ131119 FUL131116:FUM131119 GEH131116:GEI131119 GOD131116:GOE131119 GXZ131116:GYA131119 HHV131116:HHW131119 HRR131116:HRS131119 IBN131116:IBO131119 ILJ131116:ILK131119 IVF131116:IVG131119 JFB131116:JFC131119 JOX131116:JOY131119 JYT131116:JYU131119 KIP131116:KIQ131119 KSL131116:KSM131119 LCH131116:LCI131119 LMD131116:LME131119 LVZ131116:LWA131119 MFV131116:MFW131119 MPR131116:MPS131119 MZN131116:MZO131119 NJJ131116:NJK131119 NTF131116:NTG131119 ODB131116:ODC131119 OMX131116:OMY131119 OWT131116:OWU131119 PGP131116:PGQ131119 PQL131116:PQM131119 QAH131116:QAI131119 QKD131116:QKE131119 QTZ131116:QUA131119 RDV131116:RDW131119 RNR131116:RNS131119 RXN131116:RXO131119 SHJ131116:SHK131119 SRF131116:SRG131119 TBB131116:TBC131119 TKX131116:TKY131119 TUT131116:TUU131119 UEP131116:UEQ131119 UOL131116:UOM131119 UYH131116:UYI131119 VID131116:VIE131119 VRZ131116:VSA131119 WBV131116:WBW131119 WLR131116:WLS131119 WVN131116:WVO131119 F196652:G196655 JB196652:JC196655 SX196652:SY196655 ACT196652:ACU196655 AMP196652:AMQ196655 AWL196652:AWM196655 BGH196652:BGI196655 BQD196652:BQE196655 BZZ196652:CAA196655 CJV196652:CJW196655 CTR196652:CTS196655 DDN196652:DDO196655 DNJ196652:DNK196655 DXF196652:DXG196655 EHB196652:EHC196655 EQX196652:EQY196655 FAT196652:FAU196655 FKP196652:FKQ196655 FUL196652:FUM196655 GEH196652:GEI196655 GOD196652:GOE196655 GXZ196652:GYA196655 HHV196652:HHW196655 HRR196652:HRS196655 IBN196652:IBO196655 ILJ196652:ILK196655 IVF196652:IVG196655 JFB196652:JFC196655 JOX196652:JOY196655 JYT196652:JYU196655 KIP196652:KIQ196655 KSL196652:KSM196655 LCH196652:LCI196655 LMD196652:LME196655 LVZ196652:LWA196655 MFV196652:MFW196655 MPR196652:MPS196655 MZN196652:MZO196655 NJJ196652:NJK196655 NTF196652:NTG196655 ODB196652:ODC196655 OMX196652:OMY196655 OWT196652:OWU196655 PGP196652:PGQ196655 PQL196652:PQM196655 QAH196652:QAI196655 QKD196652:QKE196655 QTZ196652:QUA196655 RDV196652:RDW196655 RNR196652:RNS196655 RXN196652:RXO196655 SHJ196652:SHK196655 SRF196652:SRG196655 TBB196652:TBC196655 TKX196652:TKY196655 TUT196652:TUU196655 UEP196652:UEQ196655 UOL196652:UOM196655 UYH196652:UYI196655 VID196652:VIE196655 VRZ196652:VSA196655 WBV196652:WBW196655 WLR196652:WLS196655 WVN196652:WVO196655 F262188:G262191 JB262188:JC262191 SX262188:SY262191 ACT262188:ACU262191 AMP262188:AMQ262191 AWL262188:AWM262191 BGH262188:BGI262191 BQD262188:BQE262191 BZZ262188:CAA262191 CJV262188:CJW262191 CTR262188:CTS262191 DDN262188:DDO262191 DNJ262188:DNK262191 DXF262188:DXG262191 EHB262188:EHC262191 EQX262188:EQY262191 FAT262188:FAU262191 FKP262188:FKQ262191 FUL262188:FUM262191 GEH262188:GEI262191 GOD262188:GOE262191 GXZ262188:GYA262191 HHV262188:HHW262191 HRR262188:HRS262191 IBN262188:IBO262191 ILJ262188:ILK262191 IVF262188:IVG262191 JFB262188:JFC262191 JOX262188:JOY262191 JYT262188:JYU262191 KIP262188:KIQ262191 KSL262188:KSM262191 LCH262188:LCI262191 LMD262188:LME262191 LVZ262188:LWA262191 MFV262188:MFW262191 MPR262188:MPS262191 MZN262188:MZO262191 NJJ262188:NJK262191 NTF262188:NTG262191 ODB262188:ODC262191 OMX262188:OMY262191 OWT262188:OWU262191 PGP262188:PGQ262191 PQL262188:PQM262191 QAH262188:QAI262191 QKD262188:QKE262191 QTZ262188:QUA262191 RDV262188:RDW262191 RNR262188:RNS262191 RXN262188:RXO262191 SHJ262188:SHK262191 SRF262188:SRG262191 TBB262188:TBC262191 TKX262188:TKY262191 TUT262188:TUU262191 UEP262188:UEQ262191 UOL262188:UOM262191 UYH262188:UYI262191 VID262188:VIE262191 VRZ262188:VSA262191 WBV262188:WBW262191 WLR262188:WLS262191 WVN262188:WVO262191 F327724:G327727 JB327724:JC327727 SX327724:SY327727 ACT327724:ACU327727 AMP327724:AMQ327727 AWL327724:AWM327727 BGH327724:BGI327727 BQD327724:BQE327727 BZZ327724:CAA327727 CJV327724:CJW327727 CTR327724:CTS327727 DDN327724:DDO327727 DNJ327724:DNK327727 DXF327724:DXG327727 EHB327724:EHC327727 EQX327724:EQY327727 FAT327724:FAU327727 FKP327724:FKQ327727 FUL327724:FUM327727 GEH327724:GEI327727 GOD327724:GOE327727 GXZ327724:GYA327727 HHV327724:HHW327727 HRR327724:HRS327727 IBN327724:IBO327727 ILJ327724:ILK327727 IVF327724:IVG327727 JFB327724:JFC327727 JOX327724:JOY327727 JYT327724:JYU327727 KIP327724:KIQ327727 KSL327724:KSM327727 LCH327724:LCI327727 LMD327724:LME327727 LVZ327724:LWA327727 MFV327724:MFW327727 MPR327724:MPS327727 MZN327724:MZO327727 NJJ327724:NJK327727 NTF327724:NTG327727 ODB327724:ODC327727 OMX327724:OMY327727 OWT327724:OWU327727 PGP327724:PGQ327727 PQL327724:PQM327727 QAH327724:QAI327727 QKD327724:QKE327727 QTZ327724:QUA327727 RDV327724:RDW327727 RNR327724:RNS327727 RXN327724:RXO327727 SHJ327724:SHK327727 SRF327724:SRG327727 TBB327724:TBC327727 TKX327724:TKY327727 TUT327724:TUU327727 UEP327724:UEQ327727 UOL327724:UOM327727 UYH327724:UYI327727 VID327724:VIE327727 VRZ327724:VSA327727 WBV327724:WBW327727 WLR327724:WLS327727 WVN327724:WVO327727 F393260:G393263 JB393260:JC393263 SX393260:SY393263 ACT393260:ACU393263 AMP393260:AMQ393263 AWL393260:AWM393263 BGH393260:BGI393263 BQD393260:BQE393263 BZZ393260:CAA393263 CJV393260:CJW393263 CTR393260:CTS393263 DDN393260:DDO393263 DNJ393260:DNK393263 DXF393260:DXG393263 EHB393260:EHC393263 EQX393260:EQY393263 FAT393260:FAU393263 FKP393260:FKQ393263 FUL393260:FUM393263 GEH393260:GEI393263 GOD393260:GOE393263 GXZ393260:GYA393263 HHV393260:HHW393263 HRR393260:HRS393263 IBN393260:IBO393263 ILJ393260:ILK393263 IVF393260:IVG393263 JFB393260:JFC393263 JOX393260:JOY393263 JYT393260:JYU393263 KIP393260:KIQ393263 KSL393260:KSM393263 LCH393260:LCI393263 LMD393260:LME393263 LVZ393260:LWA393263 MFV393260:MFW393263 MPR393260:MPS393263 MZN393260:MZO393263 NJJ393260:NJK393263 NTF393260:NTG393263 ODB393260:ODC393263 OMX393260:OMY393263 OWT393260:OWU393263 PGP393260:PGQ393263 PQL393260:PQM393263 QAH393260:QAI393263 QKD393260:QKE393263 QTZ393260:QUA393263 RDV393260:RDW393263 RNR393260:RNS393263 RXN393260:RXO393263 SHJ393260:SHK393263 SRF393260:SRG393263 TBB393260:TBC393263 TKX393260:TKY393263 TUT393260:TUU393263 UEP393260:UEQ393263 UOL393260:UOM393263 UYH393260:UYI393263 VID393260:VIE393263 VRZ393260:VSA393263 WBV393260:WBW393263 WLR393260:WLS393263 WVN393260:WVO393263 F458796:G458799 JB458796:JC458799 SX458796:SY458799 ACT458796:ACU458799 AMP458796:AMQ458799 AWL458796:AWM458799 BGH458796:BGI458799 BQD458796:BQE458799 BZZ458796:CAA458799 CJV458796:CJW458799 CTR458796:CTS458799 DDN458796:DDO458799 DNJ458796:DNK458799 DXF458796:DXG458799 EHB458796:EHC458799 EQX458796:EQY458799 FAT458796:FAU458799 FKP458796:FKQ458799 FUL458796:FUM458799 GEH458796:GEI458799 GOD458796:GOE458799 GXZ458796:GYA458799 HHV458796:HHW458799 HRR458796:HRS458799 IBN458796:IBO458799 ILJ458796:ILK458799 IVF458796:IVG458799 JFB458796:JFC458799 JOX458796:JOY458799 JYT458796:JYU458799 KIP458796:KIQ458799 KSL458796:KSM458799 LCH458796:LCI458799 LMD458796:LME458799 LVZ458796:LWA458799 MFV458796:MFW458799 MPR458796:MPS458799 MZN458796:MZO458799 NJJ458796:NJK458799 NTF458796:NTG458799 ODB458796:ODC458799 OMX458796:OMY458799 OWT458796:OWU458799 PGP458796:PGQ458799 PQL458796:PQM458799 QAH458796:QAI458799 QKD458796:QKE458799 QTZ458796:QUA458799 RDV458796:RDW458799 RNR458796:RNS458799 RXN458796:RXO458799 SHJ458796:SHK458799 SRF458796:SRG458799 TBB458796:TBC458799 TKX458796:TKY458799 TUT458796:TUU458799 UEP458796:UEQ458799 UOL458796:UOM458799 UYH458796:UYI458799 VID458796:VIE458799 VRZ458796:VSA458799 WBV458796:WBW458799 WLR458796:WLS458799 WVN458796:WVO458799 F524332:G524335 JB524332:JC524335 SX524332:SY524335 ACT524332:ACU524335 AMP524332:AMQ524335 AWL524332:AWM524335 BGH524332:BGI524335 BQD524332:BQE524335 BZZ524332:CAA524335 CJV524332:CJW524335 CTR524332:CTS524335 DDN524332:DDO524335 DNJ524332:DNK524335 DXF524332:DXG524335 EHB524332:EHC524335 EQX524332:EQY524335 FAT524332:FAU524335 FKP524332:FKQ524335 FUL524332:FUM524335 GEH524332:GEI524335 GOD524332:GOE524335 GXZ524332:GYA524335 HHV524332:HHW524335 HRR524332:HRS524335 IBN524332:IBO524335 ILJ524332:ILK524335 IVF524332:IVG524335 JFB524332:JFC524335 JOX524332:JOY524335 JYT524332:JYU524335 KIP524332:KIQ524335 KSL524332:KSM524335 LCH524332:LCI524335 LMD524332:LME524335 LVZ524332:LWA524335 MFV524332:MFW524335 MPR524332:MPS524335 MZN524332:MZO524335 NJJ524332:NJK524335 NTF524332:NTG524335 ODB524332:ODC524335 OMX524332:OMY524335 OWT524332:OWU524335 PGP524332:PGQ524335 PQL524332:PQM524335 QAH524332:QAI524335 QKD524332:QKE524335 QTZ524332:QUA524335 RDV524332:RDW524335 RNR524332:RNS524335 RXN524332:RXO524335 SHJ524332:SHK524335 SRF524332:SRG524335 TBB524332:TBC524335 TKX524332:TKY524335 TUT524332:TUU524335 UEP524332:UEQ524335 UOL524332:UOM524335 UYH524332:UYI524335 VID524332:VIE524335 VRZ524332:VSA524335 WBV524332:WBW524335 WLR524332:WLS524335 WVN524332:WVO524335 F589868:G589871 JB589868:JC589871 SX589868:SY589871 ACT589868:ACU589871 AMP589868:AMQ589871 AWL589868:AWM589871 BGH589868:BGI589871 BQD589868:BQE589871 BZZ589868:CAA589871 CJV589868:CJW589871 CTR589868:CTS589871 DDN589868:DDO589871 DNJ589868:DNK589871 DXF589868:DXG589871 EHB589868:EHC589871 EQX589868:EQY589871 FAT589868:FAU589871 FKP589868:FKQ589871 FUL589868:FUM589871 GEH589868:GEI589871 GOD589868:GOE589871 GXZ589868:GYA589871 HHV589868:HHW589871 HRR589868:HRS589871 IBN589868:IBO589871 ILJ589868:ILK589871 IVF589868:IVG589871 JFB589868:JFC589871 JOX589868:JOY589871 JYT589868:JYU589871 KIP589868:KIQ589871 KSL589868:KSM589871 LCH589868:LCI589871 LMD589868:LME589871 LVZ589868:LWA589871 MFV589868:MFW589871 MPR589868:MPS589871 MZN589868:MZO589871 NJJ589868:NJK589871 NTF589868:NTG589871 ODB589868:ODC589871 OMX589868:OMY589871 OWT589868:OWU589871 PGP589868:PGQ589871 PQL589868:PQM589871 QAH589868:QAI589871 QKD589868:QKE589871 QTZ589868:QUA589871 RDV589868:RDW589871 RNR589868:RNS589871 RXN589868:RXO589871 SHJ589868:SHK589871 SRF589868:SRG589871 TBB589868:TBC589871 TKX589868:TKY589871 TUT589868:TUU589871 UEP589868:UEQ589871 UOL589868:UOM589871 UYH589868:UYI589871 VID589868:VIE589871 VRZ589868:VSA589871 WBV589868:WBW589871 WLR589868:WLS589871 WVN589868:WVO589871 F655404:G655407 JB655404:JC655407 SX655404:SY655407 ACT655404:ACU655407 AMP655404:AMQ655407 AWL655404:AWM655407 BGH655404:BGI655407 BQD655404:BQE655407 BZZ655404:CAA655407 CJV655404:CJW655407 CTR655404:CTS655407 DDN655404:DDO655407 DNJ655404:DNK655407 DXF655404:DXG655407 EHB655404:EHC655407 EQX655404:EQY655407 FAT655404:FAU655407 FKP655404:FKQ655407 FUL655404:FUM655407 GEH655404:GEI655407 GOD655404:GOE655407 GXZ655404:GYA655407 HHV655404:HHW655407 HRR655404:HRS655407 IBN655404:IBO655407 ILJ655404:ILK655407 IVF655404:IVG655407 JFB655404:JFC655407 JOX655404:JOY655407 JYT655404:JYU655407 KIP655404:KIQ655407 KSL655404:KSM655407 LCH655404:LCI655407 LMD655404:LME655407 LVZ655404:LWA655407 MFV655404:MFW655407 MPR655404:MPS655407 MZN655404:MZO655407 NJJ655404:NJK655407 NTF655404:NTG655407 ODB655404:ODC655407 OMX655404:OMY655407 OWT655404:OWU655407 PGP655404:PGQ655407 PQL655404:PQM655407 QAH655404:QAI655407 QKD655404:QKE655407 QTZ655404:QUA655407 RDV655404:RDW655407 RNR655404:RNS655407 RXN655404:RXO655407 SHJ655404:SHK655407 SRF655404:SRG655407 TBB655404:TBC655407 TKX655404:TKY655407 TUT655404:TUU655407 UEP655404:UEQ655407 UOL655404:UOM655407 UYH655404:UYI655407 VID655404:VIE655407 VRZ655404:VSA655407 WBV655404:WBW655407 WLR655404:WLS655407 WVN655404:WVO655407 F720940:G720943 JB720940:JC720943 SX720940:SY720943 ACT720940:ACU720943 AMP720940:AMQ720943 AWL720940:AWM720943 BGH720940:BGI720943 BQD720940:BQE720943 BZZ720940:CAA720943 CJV720940:CJW720943 CTR720940:CTS720943 DDN720940:DDO720943 DNJ720940:DNK720943 DXF720940:DXG720943 EHB720940:EHC720943 EQX720940:EQY720943 FAT720940:FAU720943 FKP720940:FKQ720943 FUL720940:FUM720943 GEH720940:GEI720943 GOD720940:GOE720943 GXZ720940:GYA720943 HHV720940:HHW720943 HRR720940:HRS720943 IBN720940:IBO720943 ILJ720940:ILK720943 IVF720940:IVG720943 JFB720940:JFC720943 JOX720940:JOY720943 JYT720940:JYU720943 KIP720940:KIQ720943 KSL720940:KSM720943 LCH720940:LCI720943 LMD720940:LME720943 LVZ720940:LWA720943 MFV720940:MFW720943 MPR720940:MPS720943 MZN720940:MZO720943 NJJ720940:NJK720943 NTF720940:NTG720943 ODB720940:ODC720943 OMX720940:OMY720943 OWT720940:OWU720943 PGP720940:PGQ720943 PQL720940:PQM720943 QAH720940:QAI720943 QKD720940:QKE720943 QTZ720940:QUA720943 RDV720940:RDW720943 RNR720940:RNS720943 RXN720940:RXO720943 SHJ720940:SHK720943 SRF720940:SRG720943 TBB720940:TBC720943 TKX720940:TKY720943 TUT720940:TUU720943 UEP720940:UEQ720943 UOL720940:UOM720943 UYH720940:UYI720943 VID720940:VIE720943 VRZ720940:VSA720943 WBV720940:WBW720943 WLR720940:WLS720943 WVN720940:WVO720943 F786476:G786479 JB786476:JC786479 SX786476:SY786479 ACT786476:ACU786479 AMP786476:AMQ786479 AWL786476:AWM786479 BGH786476:BGI786479 BQD786476:BQE786479 BZZ786476:CAA786479 CJV786476:CJW786479 CTR786476:CTS786479 DDN786476:DDO786479 DNJ786476:DNK786479 DXF786476:DXG786479 EHB786476:EHC786479 EQX786476:EQY786479 FAT786476:FAU786479 FKP786476:FKQ786479 FUL786476:FUM786479 GEH786476:GEI786479 GOD786476:GOE786479 GXZ786476:GYA786479 HHV786476:HHW786479 HRR786476:HRS786479 IBN786476:IBO786479 ILJ786476:ILK786479 IVF786476:IVG786479 JFB786476:JFC786479 JOX786476:JOY786479 JYT786476:JYU786479 KIP786476:KIQ786479 KSL786476:KSM786479 LCH786476:LCI786479 LMD786476:LME786479 LVZ786476:LWA786479 MFV786476:MFW786479 MPR786476:MPS786479 MZN786476:MZO786479 NJJ786476:NJK786479 NTF786476:NTG786479 ODB786476:ODC786479 OMX786476:OMY786479 OWT786476:OWU786479 PGP786476:PGQ786479 PQL786476:PQM786479 QAH786476:QAI786479 QKD786476:QKE786479 QTZ786476:QUA786479 RDV786476:RDW786479 RNR786476:RNS786479 RXN786476:RXO786479 SHJ786476:SHK786479 SRF786476:SRG786479 TBB786476:TBC786479 TKX786476:TKY786479 TUT786476:TUU786479 UEP786476:UEQ786479 UOL786476:UOM786479 UYH786476:UYI786479 VID786476:VIE786479 VRZ786476:VSA786479 WBV786476:WBW786479 WLR786476:WLS786479 WVN786476:WVO786479 F852012:G852015 JB852012:JC852015 SX852012:SY852015 ACT852012:ACU852015 AMP852012:AMQ852015 AWL852012:AWM852015 BGH852012:BGI852015 BQD852012:BQE852015 BZZ852012:CAA852015 CJV852012:CJW852015 CTR852012:CTS852015 DDN852012:DDO852015 DNJ852012:DNK852015 DXF852012:DXG852015 EHB852012:EHC852015 EQX852012:EQY852015 FAT852012:FAU852015 FKP852012:FKQ852015 FUL852012:FUM852015 GEH852012:GEI852015 GOD852012:GOE852015 GXZ852012:GYA852015 HHV852012:HHW852015 HRR852012:HRS852015 IBN852012:IBO852015 ILJ852012:ILK852015 IVF852012:IVG852015 JFB852012:JFC852015 JOX852012:JOY852015 JYT852012:JYU852015 KIP852012:KIQ852015 KSL852012:KSM852015 LCH852012:LCI852015 LMD852012:LME852015 LVZ852012:LWA852015 MFV852012:MFW852015 MPR852012:MPS852015 MZN852012:MZO852015 NJJ852012:NJK852015 NTF852012:NTG852015 ODB852012:ODC852015 OMX852012:OMY852015 OWT852012:OWU852015 PGP852012:PGQ852015 PQL852012:PQM852015 QAH852012:QAI852015 QKD852012:QKE852015 QTZ852012:QUA852015 RDV852012:RDW852015 RNR852012:RNS852015 RXN852012:RXO852015 SHJ852012:SHK852015 SRF852012:SRG852015 TBB852012:TBC852015 TKX852012:TKY852015 TUT852012:TUU852015 UEP852012:UEQ852015 UOL852012:UOM852015 UYH852012:UYI852015 VID852012:VIE852015 VRZ852012:VSA852015 WBV852012:WBW852015 WLR852012:WLS852015 WVN852012:WVO852015 F917548:G917551 JB917548:JC917551 SX917548:SY917551 ACT917548:ACU917551 AMP917548:AMQ917551 AWL917548:AWM917551 BGH917548:BGI917551 BQD917548:BQE917551 BZZ917548:CAA917551 CJV917548:CJW917551 CTR917548:CTS917551 DDN917548:DDO917551 DNJ917548:DNK917551 DXF917548:DXG917551 EHB917548:EHC917551 EQX917548:EQY917551 FAT917548:FAU917551 FKP917548:FKQ917551 FUL917548:FUM917551 GEH917548:GEI917551 GOD917548:GOE917551 GXZ917548:GYA917551 HHV917548:HHW917551 HRR917548:HRS917551 IBN917548:IBO917551 ILJ917548:ILK917551 IVF917548:IVG917551 JFB917548:JFC917551 JOX917548:JOY917551 JYT917548:JYU917551 KIP917548:KIQ917551 KSL917548:KSM917551 LCH917548:LCI917551 LMD917548:LME917551 LVZ917548:LWA917551 MFV917548:MFW917551 MPR917548:MPS917551 MZN917548:MZO917551 NJJ917548:NJK917551 NTF917548:NTG917551 ODB917548:ODC917551 OMX917548:OMY917551 OWT917548:OWU917551 PGP917548:PGQ917551 PQL917548:PQM917551 QAH917548:QAI917551 QKD917548:QKE917551 QTZ917548:QUA917551 RDV917548:RDW917551 RNR917548:RNS917551 RXN917548:RXO917551 SHJ917548:SHK917551 SRF917548:SRG917551 TBB917548:TBC917551 TKX917548:TKY917551 TUT917548:TUU917551 UEP917548:UEQ917551 UOL917548:UOM917551 UYH917548:UYI917551 VID917548:VIE917551 VRZ917548:VSA917551 WBV917548:WBW917551 WLR917548:WLS917551 WVN917548:WVO917551 F983084:G983087 JB983084:JC983087 SX983084:SY983087 ACT983084:ACU983087 AMP983084:AMQ983087 AWL983084:AWM983087 BGH983084:BGI983087 BQD983084:BQE983087 BZZ983084:CAA983087 CJV983084:CJW983087 CTR983084:CTS983087 DDN983084:DDO983087 DNJ983084:DNK983087 DXF983084:DXG983087 EHB983084:EHC983087 EQX983084:EQY983087 FAT983084:FAU983087 FKP983084:FKQ983087 FUL983084:FUM983087 GEH983084:GEI983087 GOD983084:GOE983087 GXZ983084:GYA983087 HHV983084:HHW983087 HRR983084:HRS983087 IBN983084:IBO983087 ILJ983084:ILK983087 IVF983084:IVG983087 JFB983084:JFC983087 JOX983084:JOY983087 JYT983084:JYU983087 KIP983084:KIQ983087 KSL983084:KSM983087 LCH983084:LCI983087 LMD983084:LME983087 LVZ983084:LWA983087 MFV983084:MFW983087 MPR983084:MPS983087 MZN983084:MZO983087 NJJ983084:NJK983087 NTF983084:NTG983087 ODB983084:ODC983087 OMX983084:OMY983087 OWT983084:OWU983087 PGP983084:PGQ983087 PQL983084:PQM983087 QAH983084:QAI983087 QKD983084:QKE983087 QTZ983084:QUA983087 RDV983084:RDW983087 RNR983084:RNS983087 RXN983084:RXO983087 SHJ983084:SHK983087 SRF983084:SRG983087 TBB983084:TBC983087 TKX983084:TKY983087 TUT983084:TUU983087 UEP983084:UEQ983087 UOL983084:UOM983087 UYH983084:UYI983087 VID983084:VIE983087 VRZ983084:VSA983087 WBV983084:WBW983087 WLR983084:WLS983087 WVN983084:WVO983087 J37:J40 JF37:JF40 TB37:TB40 ACX37:ACX40 AMT37:AMT40 AWP37:AWP40 BGL37:BGL40 BQH37:BQH40 CAD37:CAD40 CJZ37:CJZ40 CTV37:CTV40 DDR37:DDR40 DNN37:DNN40 DXJ37:DXJ40 EHF37:EHF40 ERB37:ERB40 FAX37:FAX40 FKT37:FKT40 FUP37:FUP40 GEL37:GEL40 GOH37:GOH40 GYD37:GYD40 HHZ37:HHZ40 HRV37:HRV40 IBR37:IBR40 ILN37:ILN40 IVJ37:IVJ40 JFF37:JFF40 JPB37:JPB40 JYX37:JYX40 KIT37:KIT40 KSP37:KSP40 LCL37:LCL40 LMH37:LMH40 LWD37:LWD40 MFZ37:MFZ40 MPV37:MPV40 MZR37:MZR40 NJN37:NJN40 NTJ37:NTJ40 ODF37:ODF40 ONB37:ONB40 OWX37:OWX40 PGT37:PGT40 PQP37:PQP40 QAL37:QAL40 QKH37:QKH40 QUD37:QUD40 RDZ37:RDZ40 RNV37:RNV40 RXR37:RXR40 SHN37:SHN40 SRJ37:SRJ40 TBF37:TBF40 TLB37:TLB40 TUX37:TUX40 UET37:UET40 UOP37:UOP40 UYL37:UYL40 VIH37:VIH40 VSD37:VSD40 WBZ37:WBZ40 WLV37:WLV40 WVR37:WVR40 J65580:J65583 JF65580:JF65583 TB65580:TB65583 ACX65580:ACX65583 AMT65580:AMT65583 AWP65580:AWP65583 BGL65580:BGL65583 BQH65580:BQH65583 CAD65580:CAD65583 CJZ65580:CJZ65583 CTV65580:CTV65583 DDR65580:DDR65583 DNN65580:DNN65583 DXJ65580:DXJ65583 EHF65580:EHF65583 ERB65580:ERB65583 FAX65580:FAX65583 FKT65580:FKT65583 FUP65580:FUP65583 GEL65580:GEL65583 GOH65580:GOH65583 GYD65580:GYD65583 HHZ65580:HHZ65583 HRV65580:HRV65583 IBR65580:IBR65583 ILN65580:ILN65583 IVJ65580:IVJ65583 JFF65580:JFF65583 JPB65580:JPB65583 JYX65580:JYX65583 KIT65580:KIT65583 KSP65580:KSP65583 LCL65580:LCL65583 LMH65580:LMH65583 LWD65580:LWD65583 MFZ65580:MFZ65583 MPV65580:MPV65583 MZR65580:MZR65583 NJN65580:NJN65583 NTJ65580:NTJ65583 ODF65580:ODF65583 ONB65580:ONB65583 OWX65580:OWX65583 PGT65580:PGT65583 PQP65580:PQP65583 QAL65580:QAL65583 QKH65580:QKH65583 QUD65580:QUD65583 RDZ65580:RDZ65583 RNV65580:RNV65583 RXR65580:RXR65583 SHN65580:SHN65583 SRJ65580:SRJ65583 TBF65580:TBF65583 TLB65580:TLB65583 TUX65580:TUX65583 UET65580:UET65583 UOP65580:UOP65583 UYL65580:UYL65583 VIH65580:VIH65583 VSD65580:VSD65583 WBZ65580:WBZ65583 WLV65580:WLV65583 WVR65580:WVR65583 J131116:J131119 JF131116:JF131119 TB131116:TB131119 ACX131116:ACX131119 AMT131116:AMT131119 AWP131116:AWP131119 BGL131116:BGL131119 BQH131116:BQH131119 CAD131116:CAD131119 CJZ131116:CJZ131119 CTV131116:CTV131119 DDR131116:DDR131119 DNN131116:DNN131119 DXJ131116:DXJ131119 EHF131116:EHF131119 ERB131116:ERB131119 FAX131116:FAX131119 FKT131116:FKT131119 FUP131116:FUP131119 GEL131116:GEL131119 GOH131116:GOH131119 GYD131116:GYD131119 HHZ131116:HHZ131119 HRV131116:HRV131119 IBR131116:IBR131119 ILN131116:ILN131119 IVJ131116:IVJ131119 JFF131116:JFF131119 JPB131116:JPB131119 JYX131116:JYX131119 KIT131116:KIT131119 KSP131116:KSP131119 LCL131116:LCL131119 LMH131116:LMH131119 LWD131116:LWD131119 MFZ131116:MFZ131119 MPV131116:MPV131119 MZR131116:MZR131119 NJN131116:NJN131119 NTJ131116:NTJ131119 ODF131116:ODF131119 ONB131116:ONB131119 OWX131116:OWX131119 PGT131116:PGT131119 PQP131116:PQP131119 QAL131116:QAL131119 QKH131116:QKH131119 QUD131116:QUD131119 RDZ131116:RDZ131119 RNV131116:RNV131119 RXR131116:RXR131119 SHN131116:SHN131119 SRJ131116:SRJ131119 TBF131116:TBF131119 TLB131116:TLB131119 TUX131116:TUX131119 UET131116:UET131119 UOP131116:UOP131119 UYL131116:UYL131119 VIH131116:VIH131119 VSD131116:VSD131119 WBZ131116:WBZ131119 WLV131116:WLV131119 WVR131116:WVR131119 J196652:J196655 JF196652:JF196655 TB196652:TB196655 ACX196652:ACX196655 AMT196652:AMT196655 AWP196652:AWP196655 BGL196652:BGL196655 BQH196652:BQH196655 CAD196652:CAD196655 CJZ196652:CJZ196655 CTV196652:CTV196655 DDR196652:DDR196655 DNN196652:DNN196655 DXJ196652:DXJ196655 EHF196652:EHF196655 ERB196652:ERB196655 FAX196652:FAX196655 FKT196652:FKT196655 FUP196652:FUP196655 GEL196652:GEL196655 GOH196652:GOH196655 GYD196652:GYD196655 HHZ196652:HHZ196655 HRV196652:HRV196655 IBR196652:IBR196655 ILN196652:ILN196655 IVJ196652:IVJ196655 JFF196652:JFF196655 JPB196652:JPB196655 JYX196652:JYX196655 KIT196652:KIT196655 KSP196652:KSP196655 LCL196652:LCL196655 LMH196652:LMH196655 LWD196652:LWD196655 MFZ196652:MFZ196655 MPV196652:MPV196655 MZR196652:MZR196655 NJN196652:NJN196655 NTJ196652:NTJ196655 ODF196652:ODF196655 ONB196652:ONB196655 OWX196652:OWX196655 PGT196652:PGT196655 PQP196652:PQP196655 QAL196652:QAL196655 QKH196652:QKH196655 QUD196652:QUD196655 RDZ196652:RDZ196655 RNV196652:RNV196655 RXR196652:RXR196655 SHN196652:SHN196655 SRJ196652:SRJ196655 TBF196652:TBF196655 TLB196652:TLB196655 TUX196652:TUX196655 UET196652:UET196655 UOP196652:UOP196655 UYL196652:UYL196655 VIH196652:VIH196655 VSD196652:VSD196655 WBZ196652:WBZ196655 WLV196652:WLV196655 WVR196652:WVR196655 J262188:J262191 JF262188:JF262191 TB262188:TB262191 ACX262188:ACX262191 AMT262188:AMT262191 AWP262188:AWP262191 BGL262188:BGL262191 BQH262188:BQH262191 CAD262188:CAD262191 CJZ262188:CJZ262191 CTV262188:CTV262191 DDR262188:DDR262191 DNN262188:DNN262191 DXJ262188:DXJ262191 EHF262188:EHF262191 ERB262188:ERB262191 FAX262188:FAX262191 FKT262188:FKT262191 FUP262188:FUP262191 GEL262188:GEL262191 GOH262188:GOH262191 GYD262188:GYD262191 HHZ262188:HHZ262191 HRV262188:HRV262191 IBR262188:IBR262191 ILN262188:ILN262191 IVJ262188:IVJ262191 JFF262188:JFF262191 JPB262188:JPB262191 JYX262188:JYX262191 KIT262188:KIT262191 KSP262188:KSP262191 LCL262188:LCL262191 LMH262188:LMH262191 LWD262188:LWD262191 MFZ262188:MFZ262191 MPV262188:MPV262191 MZR262188:MZR262191 NJN262188:NJN262191 NTJ262188:NTJ262191 ODF262188:ODF262191 ONB262188:ONB262191 OWX262188:OWX262191 PGT262188:PGT262191 PQP262188:PQP262191 QAL262188:QAL262191 QKH262188:QKH262191 QUD262188:QUD262191 RDZ262188:RDZ262191 RNV262188:RNV262191 RXR262188:RXR262191 SHN262188:SHN262191 SRJ262188:SRJ262191 TBF262188:TBF262191 TLB262188:TLB262191 TUX262188:TUX262191 UET262188:UET262191 UOP262188:UOP262191 UYL262188:UYL262191 VIH262188:VIH262191 VSD262188:VSD262191 WBZ262188:WBZ262191 WLV262188:WLV262191 WVR262188:WVR262191 J327724:J327727 JF327724:JF327727 TB327724:TB327727 ACX327724:ACX327727 AMT327724:AMT327727 AWP327724:AWP327727 BGL327724:BGL327727 BQH327724:BQH327727 CAD327724:CAD327727 CJZ327724:CJZ327727 CTV327724:CTV327727 DDR327724:DDR327727 DNN327724:DNN327727 DXJ327724:DXJ327727 EHF327724:EHF327727 ERB327724:ERB327727 FAX327724:FAX327727 FKT327724:FKT327727 FUP327724:FUP327727 GEL327724:GEL327727 GOH327724:GOH327727 GYD327724:GYD327727 HHZ327724:HHZ327727 HRV327724:HRV327727 IBR327724:IBR327727 ILN327724:ILN327727 IVJ327724:IVJ327727 JFF327724:JFF327727 JPB327724:JPB327727 JYX327724:JYX327727 KIT327724:KIT327727 KSP327724:KSP327727 LCL327724:LCL327727 LMH327724:LMH327727 LWD327724:LWD327727 MFZ327724:MFZ327727 MPV327724:MPV327727 MZR327724:MZR327727 NJN327724:NJN327727 NTJ327724:NTJ327727 ODF327724:ODF327727 ONB327724:ONB327727 OWX327724:OWX327727 PGT327724:PGT327727 PQP327724:PQP327727 QAL327724:QAL327727 QKH327724:QKH327727 QUD327724:QUD327727 RDZ327724:RDZ327727 RNV327724:RNV327727 RXR327724:RXR327727 SHN327724:SHN327727 SRJ327724:SRJ327727 TBF327724:TBF327727 TLB327724:TLB327727 TUX327724:TUX327727 UET327724:UET327727 UOP327724:UOP327727 UYL327724:UYL327727 VIH327724:VIH327727 VSD327724:VSD327727 WBZ327724:WBZ327727 WLV327724:WLV327727 WVR327724:WVR327727 J393260:J393263 JF393260:JF393263 TB393260:TB393263 ACX393260:ACX393263 AMT393260:AMT393263 AWP393260:AWP393263 BGL393260:BGL393263 BQH393260:BQH393263 CAD393260:CAD393263 CJZ393260:CJZ393263 CTV393260:CTV393263 DDR393260:DDR393263 DNN393260:DNN393263 DXJ393260:DXJ393263 EHF393260:EHF393263 ERB393260:ERB393263 FAX393260:FAX393263 FKT393260:FKT393263 FUP393260:FUP393263 GEL393260:GEL393263 GOH393260:GOH393263 GYD393260:GYD393263 HHZ393260:HHZ393263 HRV393260:HRV393263 IBR393260:IBR393263 ILN393260:ILN393263 IVJ393260:IVJ393263 JFF393260:JFF393263 JPB393260:JPB393263 JYX393260:JYX393263 KIT393260:KIT393263 KSP393260:KSP393263 LCL393260:LCL393263 LMH393260:LMH393263 LWD393260:LWD393263 MFZ393260:MFZ393263 MPV393260:MPV393263 MZR393260:MZR393263 NJN393260:NJN393263 NTJ393260:NTJ393263 ODF393260:ODF393263 ONB393260:ONB393263 OWX393260:OWX393263 PGT393260:PGT393263 PQP393260:PQP393263 QAL393260:QAL393263 QKH393260:QKH393263 QUD393260:QUD393263 RDZ393260:RDZ393263 RNV393260:RNV393263 RXR393260:RXR393263 SHN393260:SHN393263 SRJ393260:SRJ393263 TBF393260:TBF393263 TLB393260:TLB393263 TUX393260:TUX393263 UET393260:UET393263 UOP393260:UOP393263 UYL393260:UYL393263 VIH393260:VIH393263 VSD393260:VSD393263 WBZ393260:WBZ393263 WLV393260:WLV393263 WVR393260:WVR393263 J458796:J458799 JF458796:JF458799 TB458796:TB458799 ACX458796:ACX458799 AMT458796:AMT458799 AWP458796:AWP458799 BGL458796:BGL458799 BQH458796:BQH458799 CAD458796:CAD458799 CJZ458796:CJZ458799 CTV458796:CTV458799 DDR458796:DDR458799 DNN458796:DNN458799 DXJ458796:DXJ458799 EHF458796:EHF458799 ERB458796:ERB458799 FAX458796:FAX458799 FKT458796:FKT458799 FUP458796:FUP458799 GEL458796:GEL458799 GOH458796:GOH458799 GYD458796:GYD458799 HHZ458796:HHZ458799 HRV458796:HRV458799 IBR458796:IBR458799 ILN458796:ILN458799 IVJ458796:IVJ458799 JFF458796:JFF458799 JPB458796:JPB458799 JYX458796:JYX458799 KIT458796:KIT458799 KSP458796:KSP458799 LCL458796:LCL458799 LMH458796:LMH458799 LWD458796:LWD458799 MFZ458796:MFZ458799 MPV458796:MPV458799 MZR458796:MZR458799 NJN458796:NJN458799 NTJ458796:NTJ458799 ODF458796:ODF458799 ONB458796:ONB458799 OWX458796:OWX458799 PGT458796:PGT458799 PQP458796:PQP458799 QAL458796:QAL458799 QKH458796:QKH458799 QUD458796:QUD458799 RDZ458796:RDZ458799 RNV458796:RNV458799 RXR458796:RXR458799 SHN458796:SHN458799 SRJ458796:SRJ458799 TBF458796:TBF458799 TLB458796:TLB458799 TUX458796:TUX458799 UET458796:UET458799 UOP458796:UOP458799 UYL458796:UYL458799 VIH458796:VIH458799 VSD458796:VSD458799 WBZ458796:WBZ458799 WLV458796:WLV458799 WVR458796:WVR458799 J524332:J524335 JF524332:JF524335 TB524332:TB524335 ACX524332:ACX524335 AMT524332:AMT524335 AWP524332:AWP524335 BGL524332:BGL524335 BQH524332:BQH524335 CAD524332:CAD524335 CJZ524332:CJZ524335 CTV524332:CTV524335 DDR524332:DDR524335 DNN524332:DNN524335 DXJ524332:DXJ524335 EHF524332:EHF524335 ERB524332:ERB524335 FAX524332:FAX524335 FKT524332:FKT524335 FUP524332:FUP524335 GEL524332:GEL524335 GOH524332:GOH524335 GYD524332:GYD524335 HHZ524332:HHZ524335 HRV524332:HRV524335 IBR524332:IBR524335 ILN524332:ILN524335 IVJ524332:IVJ524335 JFF524332:JFF524335 JPB524332:JPB524335 JYX524332:JYX524335 KIT524332:KIT524335 KSP524332:KSP524335 LCL524332:LCL524335 LMH524332:LMH524335 LWD524332:LWD524335 MFZ524332:MFZ524335 MPV524332:MPV524335 MZR524332:MZR524335 NJN524332:NJN524335 NTJ524332:NTJ524335 ODF524332:ODF524335 ONB524332:ONB524335 OWX524332:OWX524335 PGT524332:PGT524335 PQP524332:PQP524335 QAL524332:QAL524335 QKH524332:QKH524335 QUD524332:QUD524335 RDZ524332:RDZ524335 RNV524332:RNV524335 RXR524332:RXR524335 SHN524332:SHN524335 SRJ524332:SRJ524335 TBF524332:TBF524335 TLB524332:TLB524335 TUX524332:TUX524335 UET524332:UET524335 UOP524332:UOP524335 UYL524332:UYL524335 VIH524332:VIH524335 VSD524332:VSD524335 WBZ524332:WBZ524335 WLV524332:WLV524335 WVR524332:WVR524335 J589868:J589871 JF589868:JF589871 TB589868:TB589871 ACX589868:ACX589871 AMT589868:AMT589871 AWP589868:AWP589871 BGL589868:BGL589871 BQH589868:BQH589871 CAD589868:CAD589871 CJZ589868:CJZ589871 CTV589868:CTV589871 DDR589868:DDR589871 DNN589868:DNN589871 DXJ589868:DXJ589871 EHF589868:EHF589871 ERB589868:ERB589871 FAX589868:FAX589871 FKT589868:FKT589871 FUP589868:FUP589871 GEL589868:GEL589871 GOH589868:GOH589871 GYD589868:GYD589871 HHZ589868:HHZ589871 HRV589868:HRV589871 IBR589868:IBR589871 ILN589868:ILN589871 IVJ589868:IVJ589871 JFF589868:JFF589871 JPB589868:JPB589871 JYX589868:JYX589871 KIT589868:KIT589871 KSP589868:KSP589871 LCL589868:LCL589871 LMH589868:LMH589871 LWD589868:LWD589871 MFZ589868:MFZ589871 MPV589868:MPV589871 MZR589868:MZR589871 NJN589868:NJN589871 NTJ589868:NTJ589871 ODF589868:ODF589871 ONB589868:ONB589871 OWX589868:OWX589871 PGT589868:PGT589871 PQP589868:PQP589871 QAL589868:QAL589871 QKH589868:QKH589871 QUD589868:QUD589871 RDZ589868:RDZ589871 RNV589868:RNV589871 RXR589868:RXR589871 SHN589868:SHN589871 SRJ589868:SRJ589871 TBF589868:TBF589871 TLB589868:TLB589871 TUX589868:TUX589871 UET589868:UET589871 UOP589868:UOP589871 UYL589868:UYL589871 VIH589868:VIH589871 VSD589868:VSD589871 WBZ589868:WBZ589871 WLV589868:WLV589871 WVR589868:WVR589871 J655404:J655407 JF655404:JF655407 TB655404:TB655407 ACX655404:ACX655407 AMT655404:AMT655407 AWP655404:AWP655407 BGL655404:BGL655407 BQH655404:BQH655407 CAD655404:CAD655407 CJZ655404:CJZ655407 CTV655404:CTV655407 DDR655404:DDR655407 DNN655404:DNN655407 DXJ655404:DXJ655407 EHF655404:EHF655407 ERB655404:ERB655407 FAX655404:FAX655407 FKT655404:FKT655407 FUP655404:FUP655407 GEL655404:GEL655407 GOH655404:GOH655407 GYD655404:GYD655407 HHZ655404:HHZ655407 HRV655404:HRV655407 IBR655404:IBR655407 ILN655404:ILN655407 IVJ655404:IVJ655407 JFF655404:JFF655407 JPB655404:JPB655407 JYX655404:JYX655407 KIT655404:KIT655407 KSP655404:KSP655407 LCL655404:LCL655407 LMH655404:LMH655407 LWD655404:LWD655407 MFZ655404:MFZ655407 MPV655404:MPV655407 MZR655404:MZR655407 NJN655404:NJN655407 NTJ655404:NTJ655407 ODF655404:ODF655407 ONB655404:ONB655407 OWX655404:OWX655407 PGT655404:PGT655407 PQP655404:PQP655407 QAL655404:QAL655407 QKH655404:QKH655407 QUD655404:QUD655407 RDZ655404:RDZ655407 RNV655404:RNV655407 RXR655404:RXR655407 SHN655404:SHN655407 SRJ655404:SRJ655407 TBF655404:TBF655407 TLB655404:TLB655407 TUX655404:TUX655407 UET655404:UET655407 UOP655404:UOP655407 UYL655404:UYL655407 VIH655404:VIH655407 VSD655404:VSD655407 WBZ655404:WBZ655407 WLV655404:WLV655407 WVR655404:WVR655407 J720940:J720943 JF720940:JF720943 TB720940:TB720943 ACX720940:ACX720943 AMT720940:AMT720943 AWP720940:AWP720943 BGL720940:BGL720943 BQH720940:BQH720943 CAD720940:CAD720943 CJZ720940:CJZ720943 CTV720940:CTV720943 DDR720940:DDR720943 DNN720940:DNN720943 DXJ720940:DXJ720943 EHF720940:EHF720943 ERB720940:ERB720943 FAX720940:FAX720943 FKT720940:FKT720943 FUP720940:FUP720943 GEL720940:GEL720943 GOH720940:GOH720943 GYD720940:GYD720943 HHZ720940:HHZ720943 HRV720940:HRV720943 IBR720940:IBR720943 ILN720940:ILN720943 IVJ720940:IVJ720943 JFF720940:JFF720943 JPB720940:JPB720943 JYX720940:JYX720943 KIT720940:KIT720943 KSP720940:KSP720943 LCL720940:LCL720943 LMH720940:LMH720943 LWD720940:LWD720943 MFZ720940:MFZ720943 MPV720940:MPV720943 MZR720940:MZR720943 NJN720940:NJN720943 NTJ720940:NTJ720943 ODF720940:ODF720943 ONB720940:ONB720943 OWX720940:OWX720943 PGT720940:PGT720943 PQP720940:PQP720943 QAL720940:QAL720943 QKH720940:QKH720943 QUD720940:QUD720943 RDZ720940:RDZ720943 RNV720940:RNV720943 RXR720940:RXR720943 SHN720940:SHN720943 SRJ720940:SRJ720943 TBF720940:TBF720943 TLB720940:TLB720943 TUX720940:TUX720943 UET720940:UET720943 UOP720940:UOP720943 UYL720940:UYL720943 VIH720940:VIH720943 VSD720940:VSD720943 WBZ720940:WBZ720943 WLV720940:WLV720943 WVR720940:WVR720943 J786476:J786479 JF786476:JF786479 TB786476:TB786479 ACX786476:ACX786479 AMT786476:AMT786479 AWP786476:AWP786479 BGL786476:BGL786479 BQH786476:BQH786479 CAD786476:CAD786479 CJZ786476:CJZ786479 CTV786476:CTV786479 DDR786476:DDR786479 DNN786476:DNN786479 DXJ786476:DXJ786479 EHF786476:EHF786479 ERB786476:ERB786479 FAX786476:FAX786479 FKT786476:FKT786479 FUP786476:FUP786479 GEL786476:GEL786479 GOH786476:GOH786479 GYD786476:GYD786479 HHZ786476:HHZ786479 HRV786476:HRV786479 IBR786476:IBR786479 ILN786476:ILN786479 IVJ786476:IVJ786479 JFF786476:JFF786479 JPB786476:JPB786479 JYX786476:JYX786479 KIT786476:KIT786479 KSP786476:KSP786479 LCL786476:LCL786479 LMH786476:LMH786479 LWD786476:LWD786479 MFZ786476:MFZ786479 MPV786476:MPV786479 MZR786476:MZR786479 NJN786476:NJN786479 NTJ786476:NTJ786479 ODF786476:ODF786479 ONB786476:ONB786479 OWX786476:OWX786479 PGT786476:PGT786479 PQP786476:PQP786479 QAL786476:QAL786479 QKH786476:QKH786479 QUD786476:QUD786479 RDZ786476:RDZ786479 RNV786476:RNV786479 RXR786476:RXR786479 SHN786476:SHN786479 SRJ786476:SRJ786479 TBF786476:TBF786479 TLB786476:TLB786479 TUX786476:TUX786479 UET786476:UET786479 UOP786476:UOP786479 UYL786476:UYL786479 VIH786476:VIH786479 VSD786476:VSD786479 WBZ786476:WBZ786479 WLV786476:WLV786479 WVR786476:WVR786479 J852012:J852015 JF852012:JF852015 TB852012:TB852015 ACX852012:ACX852015 AMT852012:AMT852015 AWP852012:AWP852015 BGL852012:BGL852015 BQH852012:BQH852015 CAD852012:CAD852015 CJZ852012:CJZ852015 CTV852012:CTV852015 DDR852012:DDR852015 DNN852012:DNN852015 DXJ852012:DXJ852015 EHF852012:EHF852015 ERB852012:ERB852015 FAX852012:FAX852015 FKT852012:FKT852015 FUP852012:FUP852015 GEL852012:GEL852015 GOH852012:GOH852015 GYD852012:GYD852015 HHZ852012:HHZ852015 HRV852012:HRV852015 IBR852012:IBR852015 ILN852012:ILN852015 IVJ852012:IVJ852015 JFF852012:JFF852015 JPB852012:JPB852015 JYX852012:JYX852015 KIT852012:KIT852015 KSP852012:KSP852015 LCL852012:LCL852015 LMH852012:LMH852015 LWD852012:LWD852015 MFZ852012:MFZ852015 MPV852012:MPV852015 MZR852012:MZR852015 NJN852012:NJN852015 NTJ852012:NTJ852015 ODF852012:ODF852015 ONB852012:ONB852015 OWX852012:OWX852015 PGT852012:PGT852015 PQP852012:PQP852015 QAL852012:QAL852015 QKH852012:QKH852015 QUD852012:QUD852015 RDZ852012:RDZ852015 RNV852012:RNV852015 RXR852012:RXR852015 SHN852012:SHN852015 SRJ852012:SRJ852015 TBF852012:TBF852015 TLB852012:TLB852015 TUX852012:TUX852015 UET852012:UET852015 UOP852012:UOP852015 UYL852012:UYL852015 VIH852012:VIH852015 VSD852012:VSD852015 WBZ852012:WBZ852015 WLV852012:WLV852015 WVR852012:WVR852015 J917548:J917551 JF917548:JF917551 TB917548:TB917551 ACX917548:ACX917551 AMT917548:AMT917551 AWP917548:AWP917551 BGL917548:BGL917551 BQH917548:BQH917551 CAD917548:CAD917551 CJZ917548:CJZ917551 CTV917548:CTV917551 DDR917548:DDR917551 DNN917548:DNN917551 DXJ917548:DXJ917551 EHF917548:EHF917551 ERB917548:ERB917551 FAX917548:FAX917551 FKT917548:FKT917551 FUP917548:FUP917551 GEL917548:GEL917551 GOH917548:GOH917551 GYD917548:GYD917551 HHZ917548:HHZ917551 HRV917548:HRV917551 IBR917548:IBR917551 ILN917548:ILN917551 IVJ917548:IVJ917551 JFF917548:JFF917551 JPB917548:JPB917551 JYX917548:JYX917551 KIT917548:KIT917551 KSP917548:KSP917551 LCL917548:LCL917551 LMH917548:LMH917551 LWD917548:LWD917551 MFZ917548:MFZ917551 MPV917548:MPV917551 MZR917548:MZR917551 NJN917548:NJN917551 NTJ917548:NTJ917551 ODF917548:ODF917551 ONB917548:ONB917551 OWX917548:OWX917551 PGT917548:PGT917551 PQP917548:PQP917551 QAL917548:QAL917551 QKH917548:QKH917551 QUD917548:QUD917551 RDZ917548:RDZ917551 RNV917548:RNV917551 RXR917548:RXR917551 SHN917548:SHN917551 SRJ917548:SRJ917551 TBF917548:TBF917551 TLB917548:TLB917551 TUX917548:TUX917551 UET917548:UET917551 UOP917548:UOP917551 UYL917548:UYL917551 VIH917548:VIH917551 VSD917548:VSD917551 WBZ917548:WBZ917551 WLV917548:WLV917551 WVR917548:WVR917551 J983084:J983087 JF983084:JF983087 TB983084:TB983087 ACX983084:ACX983087 AMT983084:AMT983087 AWP983084:AWP983087 BGL983084:BGL983087 BQH983084:BQH983087 CAD983084:CAD983087 CJZ983084:CJZ983087 CTV983084:CTV983087 DDR983084:DDR983087 DNN983084:DNN983087 DXJ983084:DXJ983087 EHF983084:EHF983087 ERB983084:ERB983087 FAX983084:FAX983087 FKT983084:FKT983087 FUP983084:FUP983087 GEL983084:GEL983087 GOH983084:GOH983087 GYD983084:GYD983087 HHZ983084:HHZ983087 HRV983084:HRV983087 IBR983084:IBR983087 ILN983084:ILN983087 IVJ983084:IVJ983087 JFF983084:JFF983087 JPB983084:JPB983087 JYX983084:JYX983087 KIT983084:KIT983087 KSP983084:KSP983087 LCL983084:LCL983087 LMH983084:LMH983087 LWD983084:LWD983087 MFZ983084:MFZ983087 MPV983084:MPV983087 MZR983084:MZR983087 NJN983084:NJN983087 NTJ983084:NTJ983087 ODF983084:ODF983087 ONB983084:ONB983087 OWX983084:OWX983087 PGT983084:PGT983087 PQP983084:PQP983087 QAL983084:QAL983087 QKH983084:QKH983087 QUD983084:QUD983087 RDZ983084:RDZ983087 RNV983084:RNV983087 RXR983084:RXR983087 SHN983084:SHN983087 SRJ983084:SRJ983087 TBF983084:TBF983087 TLB983084:TLB983087 TUX983084:TUX983087 UET983084:UET983087 UOP983084:UOP983087 UYL983084:UYL983087 VIH983084:VIH983087 VSD983084:VSD983087 WBZ983084:WBZ983087 WLV983084:WLV983087 WVR983084:WVR983087</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W53"/>
  <sheetViews>
    <sheetView zoomScaleNormal="100" workbookViewId="0">
      <selection activeCell="G4" sqref="G4"/>
    </sheetView>
  </sheetViews>
  <sheetFormatPr defaultRowHeight="12.75" x14ac:dyDescent="0.2"/>
  <cols>
    <col min="1" max="1" width="16.140625" style="259" customWidth="1"/>
    <col min="2" max="2" width="8.85546875" style="259" customWidth="1"/>
    <col min="3" max="3" width="4.5703125" style="259" customWidth="1"/>
    <col min="4" max="4" width="8" style="259" customWidth="1"/>
    <col min="5" max="5" width="5.140625" style="259" customWidth="1"/>
    <col min="6" max="8" width="15" style="259" customWidth="1"/>
    <col min="9" max="9" width="14.7109375" style="259" customWidth="1"/>
    <col min="10" max="10" width="1.28515625" style="259" customWidth="1"/>
    <col min="11" max="11" width="2.42578125" style="259" customWidth="1"/>
    <col min="12" max="33" width="5.140625" style="259" customWidth="1"/>
    <col min="34" max="256" width="9.140625" style="259"/>
    <col min="257" max="257" width="16.140625" style="259" customWidth="1"/>
    <col min="258" max="258" width="8.85546875" style="259" customWidth="1"/>
    <col min="259" max="259" width="4.5703125" style="259" customWidth="1"/>
    <col min="260" max="260" width="8" style="259" customWidth="1"/>
    <col min="261" max="261" width="5.140625" style="259" customWidth="1"/>
    <col min="262" max="264" width="15" style="259" customWidth="1"/>
    <col min="265" max="265" width="14.7109375" style="259" customWidth="1"/>
    <col min="266" max="266" width="1.28515625" style="259" customWidth="1"/>
    <col min="267" max="267" width="2.42578125" style="259" customWidth="1"/>
    <col min="268" max="289" width="5.140625" style="259" customWidth="1"/>
    <col min="290" max="512" width="9.140625" style="259"/>
    <col min="513" max="513" width="16.140625" style="259" customWidth="1"/>
    <col min="514" max="514" width="8.85546875" style="259" customWidth="1"/>
    <col min="515" max="515" width="4.5703125" style="259" customWidth="1"/>
    <col min="516" max="516" width="8" style="259" customWidth="1"/>
    <col min="517" max="517" width="5.140625" style="259" customWidth="1"/>
    <col min="518" max="520" width="15" style="259" customWidth="1"/>
    <col min="521" max="521" width="14.7109375" style="259" customWidth="1"/>
    <col min="522" max="522" width="1.28515625" style="259" customWidth="1"/>
    <col min="523" max="523" width="2.42578125" style="259" customWidth="1"/>
    <col min="524" max="545" width="5.140625" style="259" customWidth="1"/>
    <col min="546" max="768" width="9.140625" style="259"/>
    <col min="769" max="769" width="16.140625" style="259" customWidth="1"/>
    <col min="770" max="770" width="8.85546875" style="259" customWidth="1"/>
    <col min="771" max="771" width="4.5703125" style="259" customWidth="1"/>
    <col min="772" max="772" width="8" style="259" customWidth="1"/>
    <col min="773" max="773" width="5.140625" style="259" customWidth="1"/>
    <col min="774" max="776" width="15" style="259" customWidth="1"/>
    <col min="777" max="777" width="14.7109375" style="259" customWidth="1"/>
    <col min="778" max="778" width="1.28515625" style="259" customWidth="1"/>
    <col min="779" max="779" width="2.42578125" style="259" customWidth="1"/>
    <col min="780" max="801" width="5.140625" style="259" customWidth="1"/>
    <col min="802" max="1024" width="9.140625" style="259"/>
    <col min="1025" max="1025" width="16.140625" style="259" customWidth="1"/>
    <col min="1026" max="1026" width="8.85546875" style="259" customWidth="1"/>
    <col min="1027" max="1027" width="4.5703125" style="259" customWidth="1"/>
    <col min="1028" max="1028" width="8" style="259" customWidth="1"/>
    <col min="1029" max="1029" width="5.140625" style="259" customWidth="1"/>
    <col min="1030" max="1032" width="15" style="259" customWidth="1"/>
    <col min="1033" max="1033" width="14.7109375" style="259" customWidth="1"/>
    <col min="1034" max="1034" width="1.28515625" style="259" customWidth="1"/>
    <col min="1035" max="1035" width="2.42578125" style="259" customWidth="1"/>
    <col min="1036" max="1057" width="5.140625" style="259" customWidth="1"/>
    <col min="1058" max="1280" width="9.140625" style="259"/>
    <col min="1281" max="1281" width="16.140625" style="259" customWidth="1"/>
    <col min="1282" max="1282" width="8.85546875" style="259" customWidth="1"/>
    <col min="1283" max="1283" width="4.5703125" style="259" customWidth="1"/>
    <col min="1284" max="1284" width="8" style="259" customWidth="1"/>
    <col min="1285" max="1285" width="5.140625" style="259" customWidth="1"/>
    <col min="1286" max="1288" width="15" style="259" customWidth="1"/>
    <col min="1289" max="1289" width="14.7109375" style="259" customWidth="1"/>
    <col min="1290" max="1290" width="1.28515625" style="259" customWidth="1"/>
    <col min="1291" max="1291" width="2.42578125" style="259" customWidth="1"/>
    <col min="1292" max="1313" width="5.140625" style="259" customWidth="1"/>
    <col min="1314" max="1536" width="9.140625" style="259"/>
    <col min="1537" max="1537" width="16.140625" style="259" customWidth="1"/>
    <col min="1538" max="1538" width="8.85546875" style="259" customWidth="1"/>
    <col min="1539" max="1539" width="4.5703125" style="259" customWidth="1"/>
    <col min="1540" max="1540" width="8" style="259" customWidth="1"/>
    <col min="1541" max="1541" width="5.140625" style="259" customWidth="1"/>
    <col min="1542" max="1544" width="15" style="259" customWidth="1"/>
    <col min="1545" max="1545" width="14.7109375" style="259" customWidth="1"/>
    <col min="1546" max="1546" width="1.28515625" style="259" customWidth="1"/>
    <col min="1547" max="1547" width="2.42578125" style="259" customWidth="1"/>
    <col min="1548" max="1569" width="5.140625" style="259" customWidth="1"/>
    <col min="1570" max="1792" width="9.140625" style="259"/>
    <col min="1793" max="1793" width="16.140625" style="259" customWidth="1"/>
    <col min="1794" max="1794" width="8.85546875" style="259" customWidth="1"/>
    <col min="1795" max="1795" width="4.5703125" style="259" customWidth="1"/>
    <col min="1796" max="1796" width="8" style="259" customWidth="1"/>
    <col min="1797" max="1797" width="5.140625" style="259" customWidth="1"/>
    <col min="1798" max="1800" width="15" style="259" customWidth="1"/>
    <col min="1801" max="1801" width="14.7109375" style="259" customWidth="1"/>
    <col min="1802" max="1802" width="1.28515625" style="259" customWidth="1"/>
    <col min="1803" max="1803" width="2.42578125" style="259" customWidth="1"/>
    <col min="1804" max="1825" width="5.140625" style="259" customWidth="1"/>
    <col min="1826" max="2048" width="9.140625" style="259"/>
    <col min="2049" max="2049" width="16.140625" style="259" customWidth="1"/>
    <col min="2050" max="2050" width="8.85546875" style="259" customWidth="1"/>
    <col min="2051" max="2051" width="4.5703125" style="259" customWidth="1"/>
    <col min="2052" max="2052" width="8" style="259" customWidth="1"/>
    <col min="2053" max="2053" width="5.140625" style="259" customWidth="1"/>
    <col min="2054" max="2056" width="15" style="259" customWidth="1"/>
    <col min="2057" max="2057" width="14.7109375" style="259" customWidth="1"/>
    <col min="2058" max="2058" width="1.28515625" style="259" customWidth="1"/>
    <col min="2059" max="2059" width="2.42578125" style="259" customWidth="1"/>
    <col min="2060" max="2081" width="5.140625" style="259" customWidth="1"/>
    <col min="2082" max="2304" width="9.140625" style="259"/>
    <col min="2305" max="2305" width="16.140625" style="259" customWidth="1"/>
    <col min="2306" max="2306" width="8.85546875" style="259" customWidth="1"/>
    <col min="2307" max="2307" width="4.5703125" style="259" customWidth="1"/>
    <col min="2308" max="2308" width="8" style="259" customWidth="1"/>
    <col min="2309" max="2309" width="5.140625" style="259" customWidth="1"/>
    <col min="2310" max="2312" width="15" style="259" customWidth="1"/>
    <col min="2313" max="2313" width="14.7109375" style="259" customWidth="1"/>
    <col min="2314" max="2314" width="1.28515625" style="259" customWidth="1"/>
    <col min="2315" max="2315" width="2.42578125" style="259" customWidth="1"/>
    <col min="2316" max="2337" width="5.140625" style="259" customWidth="1"/>
    <col min="2338" max="2560" width="9.140625" style="259"/>
    <col min="2561" max="2561" width="16.140625" style="259" customWidth="1"/>
    <col min="2562" max="2562" width="8.85546875" style="259" customWidth="1"/>
    <col min="2563" max="2563" width="4.5703125" style="259" customWidth="1"/>
    <col min="2564" max="2564" width="8" style="259" customWidth="1"/>
    <col min="2565" max="2565" width="5.140625" style="259" customWidth="1"/>
    <col min="2566" max="2568" width="15" style="259" customWidth="1"/>
    <col min="2569" max="2569" width="14.7109375" style="259" customWidth="1"/>
    <col min="2570" max="2570" width="1.28515625" style="259" customWidth="1"/>
    <col min="2571" max="2571" width="2.42578125" style="259" customWidth="1"/>
    <col min="2572" max="2593" width="5.140625" style="259" customWidth="1"/>
    <col min="2594" max="2816" width="9.140625" style="259"/>
    <col min="2817" max="2817" width="16.140625" style="259" customWidth="1"/>
    <col min="2818" max="2818" width="8.85546875" style="259" customWidth="1"/>
    <col min="2819" max="2819" width="4.5703125" style="259" customWidth="1"/>
    <col min="2820" max="2820" width="8" style="259" customWidth="1"/>
    <col min="2821" max="2821" width="5.140625" style="259" customWidth="1"/>
    <col min="2822" max="2824" width="15" style="259" customWidth="1"/>
    <col min="2825" max="2825" width="14.7109375" style="259" customWidth="1"/>
    <col min="2826" max="2826" width="1.28515625" style="259" customWidth="1"/>
    <col min="2827" max="2827" width="2.42578125" style="259" customWidth="1"/>
    <col min="2828" max="2849" width="5.140625" style="259" customWidth="1"/>
    <col min="2850" max="3072" width="9.140625" style="259"/>
    <col min="3073" max="3073" width="16.140625" style="259" customWidth="1"/>
    <col min="3074" max="3074" width="8.85546875" style="259" customWidth="1"/>
    <col min="3075" max="3075" width="4.5703125" style="259" customWidth="1"/>
    <col min="3076" max="3076" width="8" style="259" customWidth="1"/>
    <col min="3077" max="3077" width="5.140625" style="259" customWidth="1"/>
    <col min="3078" max="3080" width="15" style="259" customWidth="1"/>
    <col min="3081" max="3081" width="14.7109375" style="259" customWidth="1"/>
    <col min="3082" max="3082" width="1.28515625" style="259" customWidth="1"/>
    <col min="3083" max="3083" width="2.42578125" style="259" customWidth="1"/>
    <col min="3084" max="3105" width="5.140625" style="259" customWidth="1"/>
    <col min="3106" max="3328" width="9.140625" style="259"/>
    <col min="3329" max="3329" width="16.140625" style="259" customWidth="1"/>
    <col min="3330" max="3330" width="8.85546875" style="259" customWidth="1"/>
    <col min="3331" max="3331" width="4.5703125" style="259" customWidth="1"/>
    <col min="3332" max="3332" width="8" style="259" customWidth="1"/>
    <col min="3333" max="3333" width="5.140625" style="259" customWidth="1"/>
    <col min="3334" max="3336" width="15" style="259" customWidth="1"/>
    <col min="3337" max="3337" width="14.7109375" style="259" customWidth="1"/>
    <col min="3338" max="3338" width="1.28515625" style="259" customWidth="1"/>
    <col min="3339" max="3339" width="2.42578125" style="259" customWidth="1"/>
    <col min="3340" max="3361" width="5.140625" style="259" customWidth="1"/>
    <col min="3362" max="3584" width="9.140625" style="259"/>
    <col min="3585" max="3585" width="16.140625" style="259" customWidth="1"/>
    <col min="3586" max="3586" width="8.85546875" style="259" customWidth="1"/>
    <col min="3587" max="3587" width="4.5703125" style="259" customWidth="1"/>
    <col min="3588" max="3588" width="8" style="259" customWidth="1"/>
    <col min="3589" max="3589" width="5.140625" style="259" customWidth="1"/>
    <col min="3590" max="3592" width="15" style="259" customWidth="1"/>
    <col min="3593" max="3593" width="14.7109375" style="259" customWidth="1"/>
    <col min="3594" max="3594" width="1.28515625" style="259" customWidth="1"/>
    <col min="3595" max="3595" width="2.42578125" style="259" customWidth="1"/>
    <col min="3596" max="3617" width="5.140625" style="259" customWidth="1"/>
    <col min="3618" max="3840" width="9.140625" style="259"/>
    <col min="3841" max="3841" width="16.140625" style="259" customWidth="1"/>
    <col min="3842" max="3842" width="8.85546875" style="259" customWidth="1"/>
    <col min="3843" max="3843" width="4.5703125" style="259" customWidth="1"/>
    <col min="3844" max="3844" width="8" style="259" customWidth="1"/>
    <col min="3845" max="3845" width="5.140625" style="259" customWidth="1"/>
    <col min="3846" max="3848" width="15" style="259" customWidth="1"/>
    <col min="3849" max="3849" width="14.7109375" style="259" customWidth="1"/>
    <col min="3850" max="3850" width="1.28515625" style="259" customWidth="1"/>
    <col min="3851" max="3851" width="2.42578125" style="259" customWidth="1"/>
    <col min="3852" max="3873" width="5.140625" style="259" customWidth="1"/>
    <col min="3874" max="4096" width="9.140625" style="259"/>
    <col min="4097" max="4097" width="16.140625" style="259" customWidth="1"/>
    <col min="4098" max="4098" width="8.85546875" style="259" customWidth="1"/>
    <col min="4099" max="4099" width="4.5703125" style="259" customWidth="1"/>
    <col min="4100" max="4100" width="8" style="259" customWidth="1"/>
    <col min="4101" max="4101" width="5.140625" style="259" customWidth="1"/>
    <col min="4102" max="4104" width="15" style="259" customWidth="1"/>
    <col min="4105" max="4105" width="14.7109375" style="259" customWidth="1"/>
    <col min="4106" max="4106" width="1.28515625" style="259" customWidth="1"/>
    <col min="4107" max="4107" width="2.42578125" style="259" customWidth="1"/>
    <col min="4108" max="4129" width="5.140625" style="259" customWidth="1"/>
    <col min="4130" max="4352" width="9.140625" style="259"/>
    <col min="4353" max="4353" width="16.140625" style="259" customWidth="1"/>
    <col min="4354" max="4354" width="8.85546875" style="259" customWidth="1"/>
    <col min="4355" max="4355" width="4.5703125" style="259" customWidth="1"/>
    <col min="4356" max="4356" width="8" style="259" customWidth="1"/>
    <col min="4357" max="4357" width="5.140625" style="259" customWidth="1"/>
    <col min="4358" max="4360" width="15" style="259" customWidth="1"/>
    <col min="4361" max="4361" width="14.7109375" style="259" customWidth="1"/>
    <col min="4362" max="4362" width="1.28515625" style="259" customWidth="1"/>
    <col min="4363" max="4363" width="2.42578125" style="259" customWidth="1"/>
    <col min="4364" max="4385" width="5.140625" style="259" customWidth="1"/>
    <col min="4386" max="4608" width="9.140625" style="259"/>
    <col min="4609" max="4609" width="16.140625" style="259" customWidth="1"/>
    <col min="4610" max="4610" width="8.85546875" style="259" customWidth="1"/>
    <col min="4611" max="4611" width="4.5703125" style="259" customWidth="1"/>
    <col min="4612" max="4612" width="8" style="259" customWidth="1"/>
    <col min="4613" max="4613" width="5.140625" style="259" customWidth="1"/>
    <col min="4614" max="4616" width="15" style="259" customWidth="1"/>
    <col min="4617" max="4617" width="14.7109375" style="259" customWidth="1"/>
    <col min="4618" max="4618" width="1.28515625" style="259" customWidth="1"/>
    <col min="4619" max="4619" width="2.42578125" style="259" customWidth="1"/>
    <col min="4620" max="4641" width="5.140625" style="259" customWidth="1"/>
    <col min="4642" max="4864" width="9.140625" style="259"/>
    <col min="4865" max="4865" width="16.140625" style="259" customWidth="1"/>
    <col min="4866" max="4866" width="8.85546875" style="259" customWidth="1"/>
    <col min="4867" max="4867" width="4.5703125" style="259" customWidth="1"/>
    <col min="4868" max="4868" width="8" style="259" customWidth="1"/>
    <col min="4869" max="4869" width="5.140625" style="259" customWidth="1"/>
    <col min="4870" max="4872" width="15" style="259" customWidth="1"/>
    <col min="4873" max="4873" width="14.7109375" style="259" customWidth="1"/>
    <col min="4874" max="4874" width="1.28515625" style="259" customWidth="1"/>
    <col min="4875" max="4875" width="2.42578125" style="259" customWidth="1"/>
    <col min="4876" max="4897" width="5.140625" style="259" customWidth="1"/>
    <col min="4898" max="5120" width="9.140625" style="259"/>
    <col min="5121" max="5121" width="16.140625" style="259" customWidth="1"/>
    <col min="5122" max="5122" width="8.85546875" style="259" customWidth="1"/>
    <col min="5123" max="5123" width="4.5703125" style="259" customWidth="1"/>
    <col min="5124" max="5124" width="8" style="259" customWidth="1"/>
    <col min="5125" max="5125" width="5.140625" style="259" customWidth="1"/>
    <col min="5126" max="5128" width="15" style="259" customWidth="1"/>
    <col min="5129" max="5129" width="14.7109375" style="259" customWidth="1"/>
    <col min="5130" max="5130" width="1.28515625" style="259" customWidth="1"/>
    <col min="5131" max="5131" width="2.42578125" style="259" customWidth="1"/>
    <col min="5132" max="5153" width="5.140625" style="259" customWidth="1"/>
    <col min="5154" max="5376" width="9.140625" style="259"/>
    <col min="5377" max="5377" width="16.140625" style="259" customWidth="1"/>
    <col min="5378" max="5378" width="8.85546875" style="259" customWidth="1"/>
    <col min="5379" max="5379" width="4.5703125" style="259" customWidth="1"/>
    <col min="5380" max="5380" width="8" style="259" customWidth="1"/>
    <col min="5381" max="5381" width="5.140625" style="259" customWidth="1"/>
    <col min="5382" max="5384" width="15" style="259" customWidth="1"/>
    <col min="5385" max="5385" width="14.7109375" style="259" customWidth="1"/>
    <col min="5386" max="5386" width="1.28515625" style="259" customWidth="1"/>
    <col min="5387" max="5387" width="2.42578125" style="259" customWidth="1"/>
    <col min="5388" max="5409" width="5.140625" style="259" customWidth="1"/>
    <col min="5410" max="5632" width="9.140625" style="259"/>
    <col min="5633" max="5633" width="16.140625" style="259" customWidth="1"/>
    <col min="5634" max="5634" width="8.85546875" style="259" customWidth="1"/>
    <col min="5635" max="5635" width="4.5703125" style="259" customWidth="1"/>
    <col min="5636" max="5636" width="8" style="259" customWidth="1"/>
    <col min="5637" max="5637" width="5.140625" style="259" customWidth="1"/>
    <col min="5638" max="5640" width="15" style="259" customWidth="1"/>
    <col min="5641" max="5641" width="14.7109375" style="259" customWidth="1"/>
    <col min="5642" max="5642" width="1.28515625" style="259" customWidth="1"/>
    <col min="5643" max="5643" width="2.42578125" style="259" customWidth="1"/>
    <col min="5644" max="5665" width="5.140625" style="259" customWidth="1"/>
    <col min="5666" max="5888" width="9.140625" style="259"/>
    <col min="5889" max="5889" width="16.140625" style="259" customWidth="1"/>
    <col min="5890" max="5890" width="8.85546875" style="259" customWidth="1"/>
    <col min="5891" max="5891" width="4.5703125" style="259" customWidth="1"/>
    <col min="5892" max="5892" width="8" style="259" customWidth="1"/>
    <col min="5893" max="5893" width="5.140625" style="259" customWidth="1"/>
    <col min="5894" max="5896" width="15" style="259" customWidth="1"/>
    <col min="5897" max="5897" width="14.7109375" style="259" customWidth="1"/>
    <col min="5898" max="5898" width="1.28515625" style="259" customWidth="1"/>
    <col min="5899" max="5899" width="2.42578125" style="259" customWidth="1"/>
    <col min="5900" max="5921" width="5.140625" style="259" customWidth="1"/>
    <col min="5922" max="6144" width="9.140625" style="259"/>
    <col min="6145" max="6145" width="16.140625" style="259" customWidth="1"/>
    <col min="6146" max="6146" width="8.85546875" style="259" customWidth="1"/>
    <col min="6147" max="6147" width="4.5703125" style="259" customWidth="1"/>
    <col min="6148" max="6148" width="8" style="259" customWidth="1"/>
    <col min="6149" max="6149" width="5.140625" style="259" customWidth="1"/>
    <col min="6150" max="6152" width="15" style="259" customWidth="1"/>
    <col min="6153" max="6153" width="14.7109375" style="259" customWidth="1"/>
    <col min="6154" max="6154" width="1.28515625" style="259" customWidth="1"/>
    <col min="6155" max="6155" width="2.42578125" style="259" customWidth="1"/>
    <col min="6156" max="6177" width="5.140625" style="259" customWidth="1"/>
    <col min="6178" max="6400" width="9.140625" style="259"/>
    <col min="6401" max="6401" width="16.140625" style="259" customWidth="1"/>
    <col min="6402" max="6402" width="8.85546875" style="259" customWidth="1"/>
    <col min="6403" max="6403" width="4.5703125" style="259" customWidth="1"/>
    <col min="6404" max="6404" width="8" style="259" customWidth="1"/>
    <col min="6405" max="6405" width="5.140625" style="259" customWidth="1"/>
    <col min="6406" max="6408" width="15" style="259" customWidth="1"/>
    <col min="6409" max="6409" width="14.7109375" style="259" customWidth="1"/>
    <col min="6410" max="6410" width="1.28515625" style="259" customWidth="1"/>
    <col min="6411" max="6411" width="2.42578125" style="259" customWidth="1"/>
    <col min="6412" max="6433" width="5.140625" style="259" customWidth="1"/>
    <col min="6434" max="6656" width="9.140625" style="259"/>
    <col min="6657" max="6657" width="16.140625" style="259" customWidth="1"/>
    <col min="6658" max="6658" width="8.85546875" style="259" customWidth="1"/>
    <col min="6659" max="6659" width="4.5703125" style="259" customWidth="1"/>
    <col min="6660" max="6660" width="8" style="259" customWidth="1"/>
    <col min="6661" max="6661" width="5.140625" style="259" customWidth="1"/>
    <col min="6662" max="6664" width="15" style="259" customWidth="1"/>
    <col min="6665" max="6665" width="14.7109375" style="259" customWidth="1"/>
    <col min="6666" max="6666" width="1.28515625" style="259" customWidth="1"/>
    <col min="6667" max="6667" width="2.42578125" style="259" customWidth="1"/>
    <col min="6668" max="6689" width="5.140625" style="259" customWidth="1"/>
    <col min="6690" max="6912" width="9.140625" style="259"/>
    <col min="6913" max="6913" width="16.140625" style="259" customWidth="1"/>
    <col min="6914" max="6914" width="8.85546875" style="259" customWidth="1"/>
    <col min="6915" max="6915" width="4.5703125" style="259" customWidth="1"/>
    <col min="6916" max="6916" width="8" style="259" customWidth="1"/>
    <col min="6917" max="6917" width="5.140625" style="259" customWidth="1"/>
    <col min="6918" max="6920" width="15" style="259" customWidth="1"/>
    <col min="6921" max="6921" width="14.7109375" style="259" customWidth="1"/>
    <col min="6922" max="6922" width="1.28515625" style="259" customWidth="1"/>
    <col min="6923" max="6923" width="2.42578125" style="259" customWidth="1"/>
    <col min="6924" max="6945" width="5.140625" style="259" customWidth="1"/>
    <col min="6946" max="7168" width="9.140625" style="259"/>
    <col min="7169" max="7169" width="16.140625" style="259" customWidth="1"/>
    <col min="7170" max="7170" width="8.85546875" style="259" customWidth="1"/>
    <col min="7171" max="7171" width="4.5703125" style="259" customWidth="1"/>
    <col min="7172" max="7172" width="8" style="259" customWidth="1"/>
    <col min="7173" max="7173" width="5.140625" style="259" customWidth="1"/>
    <col min="7174" max="7176" width="15" style="259" customWidth="1"/>
    <col min="7177" max="7177" width="14.7109375" style="259" customWidth="1"/>
    <col min="7178" max="7178" width="1.28515625" style="259" customWidth="1"/>
    <col min="7179" max="7179" width="2.42578125" style="259" customWidth="1"/>
    <col min="7180" max="7201" width="5.140625" style="259" customWidth="1"/>
    <col min="7202" max="7424" width="9.140625" style="259"/>
    <col min="7425" max="7425" width="16.140625" style="259" customWidth="1"/>
    <col min="7426" max="7426" width="8.85546875" style="259" customWidth="1"/>
    <col min="7427" max="7427" width="4.5703125" style="259" customWidth="1"/>
    <col min="7428" max="7428" width="8" style="259" customWidth="1"/>
    <col min="7429" max="7429" width="5.140625" style="259" customWidth="1"/>
    <col min="7430" max="7432" width="15" style="259" customWidth="1"/>
    <col min="7433" max="7433" width="14.7109375" style="259" customWidth="1"/>
    <col min="7434" max="7434" width="1.28515625" style="259" customWidth="1"/>
    <col min="7435" max="7435" width="2.42578125" style="259" customWidth="1"/>
    <col min="7436" max="7457" width="5.140625" style="259" customWidth="1"/>
    <col min="7458" max="7680" width="9.140625" style="259"/>
    <col min="7681" max="7681" width="16.140625" style="259" customWidth="1"/>
    <col min="7682" max="7682" width="8.85546875" style="259" customWidth="1"/>
    <col min="7683" max="7683" width="4.5703125" style="259" customWidth="1"/>
    <col min="7684" max="7684" width="8" style="259" customWidth="1"/>
    <col min="7685" max="7685" width="5.140625" style="259" customWidth="1"/>
    <col min="7686" max="7688" width="15" style="259" customWidth="1"/>
    <col min="7689" max="7689" width="14.7109375" style="259" customWidth="1"/>
    <col min="7690" max="7690" width="1.28515625" style="259" customWidth="1"/>
    <col min="7691" max="7691" width="2.42578125" style="259" customWidth="1"/>
    <col min="7692" max="7713" width="5.140625" style="259" customWidth="1"/>
    <col min="7714" max="7936" width="9.140625" style="259"/>
    <col min="7937" max="7937" width="16.140625" style="259" customWidth="1"/>
    <col min="7938" max="7938" width="8.85546875" style="259" customWidth="1"/>
    <col min="7939" max="7939" width="4.5703125" style="259" customWidth="1"/>
    <col min="7940" max="7940" width="8" style="259" customWidth="1"/>
    <col min="7941" max="7941" width="5.140625" style="259" customWidth="1"/>
    <col min="7942" max="7944" width="15" style="259" customWidth="1"/>
    <col min="7945" max="7945" width="14.7109375" style="259" customWidth="1"/>
    <col min="7946" max="7946" width="1.28515625" style="259" customWidth="1"/>
    <col min="7947" max="7947" width="2.42578125" style="259" customWidth="1"/>
    <col min="7948" max="7969" width="5.140625" style="259" customWidth="1"/>
    <col min="7970" max="8192" width="9.140625" style="259"/>
    <col min="8193" max="8193" width="16.140625" style="259" customWidth="1"/>
    <col min="8194" max="8194" width="8.85546875" style="259" customWidth="1"/>
    <col min="8195" max="8195" width="4.5703125" style="259" customWidth="1"/>
    <col min="8196" max="8196" width="8" style="259" customWidth="1"/>
    <col min="8197" max="8197" width="5.140625" style="259" customWidth="1"/>
    <col min="8198" max="8200" width="15" style="259" customWidth="1"/>
    <col min="8201" max="8201" width="14.7109375" style="259" customWidth="1"/>
    <col min="8202" max="8202" width="1.28515625" style="259" customWidth="1"/>
    <col min="8203" max="8203" width="2.42578125" style="259" customWidth="1"/>
    <col min="8204" max="8225" width="5.140625" style="259" customWidth="1"/>
    <col min="8226" max="8448" width="9.140625" style="259"/>
    <col min="8449" max="8449" width="16.140625" style="259" customWidth="1"/>
    <col min="8450" max="8450" width="8.85546875" style="259" customWidth="1"/>
    <col min="8451" max="8451" width="4.5703125" style="259" customWidth="1"/>
    <col min="8452" max="8452" width="8" style="259" customWidth="1"/>
    <col min="8453" max="8453" width="5.140625" style="259" customWidth="1"/>
    <col min="8454" max="8456" width="15" style="259" customWidth="1"/>
    <col min="8457" max="8457" width="14.7109375" style="259" customWidth="1"/>
    <col min="8458" max="8458" width="1.28515625" style="259" customWidth="1"/>
    <col min="8459" max="8459" width="2.42578125" style="259" customWidth="1"/>
    <col min="8460" max="8481" width="5.140625" style="259" customWidth="1"/>
    <col min="8482" max="8704" width="9.140625" style="259"/>
    <col min="8705" max="8705" width="16.140625" style="259" customWidth="1"/>
    <col min="8706" max="8706" width="8.85546875" style="259" customWidth="1"/>
    <col min="8707" max="8707" width="4.5703125" style="259" customWidth="1"/>
    <col min="8708" max="8708" width="8" style="259" customWidth="1"/>
    <col min="8709" max="8709" width="5.140625" style="259" customWidth="1"/>
    <col min="8710" max="8712" width="15" style="259" customWidth="1"/>
    <col min="8713" max="8713" width="14.7109375" style="259" customWidth="1"/>
    <col min="8714" max="8714" width="1.28515625" style="259" customWidth="1"/>
    <col min="8715" max="8715" width="2.42578125" style="259" customWidth="1"/>
    <col min="8716" max="8737" width="5.140625" style="259" customWidth="1"/>
    <col min="8738" max="8960" width="9.140625" style="259"/>
    <col min="8961" max="8961" width="16.140625" style="259" customWidth="1"/>
    <col min="8962" max="8962" width="8.85546875" style="259" customWidth="1"/>
    <col min="8963" max="8963" width="4.5703125" style="259" customWidth="1"/>
    <col min="8964" max="8964" width="8" style="259" customWidth="1"/>
    <col min="8965" max="8965" width="5.140625" style="259" customWidth="1"/>
    <col min="8966" max="8968" width="15" style="259" customWidth="1"/>
    <col min="8969" max="8969" width="14.7109375" style="259" customWidth="1"/>
    <col min="8970" max="8970" width="1.28515625" style="259" customWidth="1"/>
    <col min="8971" max="8971" width="2.42578125" style="259" customWidth="1"/>
    <col min="8972" max="8993" width="5.140625" style="259" customWidth="1"/>
    <col min="8994" max="9216" width="9.140625" style="259"/>
    <col min="9217" max="9217" width="16.140625" style="259" customWidth="1"/>
    <col min="9218" max="9218" width="8.85546875" style="259" customWidth="1"/>
    <col min="9219" max="9219" width="4.5703125" style="259" customWidth="1"/>
    <col min="9220" max="9220" width="8" style="259" customWidth="1"/>
    <col min="9221" max="9221" width="5.140625" style="259" customWidth="1"/>
    <col min="9222" max="9224" width="15" style="259" customWidth="1"/>
    <col min="9225" max="9225" width="14.7109375" style="259" customWidth="1"/>
    <col min="9226" max="9226" width="1.28515625" style="259" customWidth="1"/>
    <col min="9227" max="9227" width="2.42578125" style="259" customWidth="1"/>
    <col min="9228" max="9249" width="5.140625" style="259" customWidth="1"/>
    <col min="9250" max="9472" width="9.140625" style="259"/>
    <col min="9473" max="9473" width="16.140625" style="259" customWidth="1"/>
    <col min="9474" max="9474" width="8.85546875" style="259" customWidth="1"/>
    <col min="9475" max="9475" width="4.5703125" style="259" customWidth="1"/>
    <col min="9476" max="9476" width="8" style="259" customWidth="1"/>
    <col min="9477" max="9477" width="5.140625" style="259" customWidth="1"/>
    <col min="9478" max="9480" width="15" style="259" customWidth="1"/>
    <col min="9481" max="9481" width="14.7109375" style="259" customWidth="1"/>
    <col min="9482" max="9482" width="1.28515625" style="259" customWidth="1"/>
    <col min="9483" max="9483" width="2.42578125" style="259" customWidth="1"/>
    <col min="9484" max="9505" width="5.140625" style="259" customWidth="1"/>
    <col min="9506" max="9728" width="9.140625" style="259"/>
    <col min="9729" max="9729" width="16.140625" style="259" customWidth="1"/>
    <col min="9730" max="9730" width="8.85546875" style="259" customWidth="1"/>
    <col min="9731" max="9731" width="4.5703125" style="259" customWidth="1"/>
    <col min="9732" max="9732" width="8" style="259" customWidth="1"/>
    <col min="9733" max="9733" width="5.140625" style="259" customWidth="1"/>
    <col min="9734" max="9736" width="15" style="259" customWidth="1"/>
    <col min="9737" max="9737" width="14.7109375" style="259" customWidth="1"/>
    <col min="9738" max="9738" width="1.28515625" style="259" customWidth="1"/>
    <col min="9739" max="9739" width="2.42578125" style="259" customWidth="1"/>
    <col min="9740" max="9761" width="5.140625" style="259" customWidth="1"/>
    <col min="9762" max="9984" width="9.140625" style="259"/>
    <col min="9985" max="9985" width="16.140625" style="259" customWidth="1"/>
    <col min="9986" max="9986" width="8.85546875" style="259" customWidth="1"/>
    <col min="9987" max="9987" width="4.5703125" style="259" customWidth="1"/>
    <col min="9988" max="9988" width="8" style="259" customWidth="1"/>
    <col min="9989" max="9989" width="5.140625" style="259" customWidth="1"/>
    <col min="9990" max="9992" width="15" style="259" customWidth="1"/>
    <col min="9993" max="9993" width="14.7109375" style="259" customWidth="1"/>
    <col min="9994" max="9994" width="1.28515625" style="259" customWidth="1"/>
    <col min="9995" max="9995" width="2.42578125" style="259" customWidth="1"/>
    <col min="9996" max="10017" width="5.140625" style="259" customWidth="1"/>
    <col min="10018" max="10240" width="9.140625" style="259"/>
    <col min="10241" max="10241" width="16.140625" style="259" customWidth="1"/>
    <col min="10242" max="10242" width="8.85546875" style="259" customWidth="1"/>
    <col min="10243" max="10243" width="4.5703125" style="259" customWidth="1"/>
    <col min="10244" max="10244" width="8" style="259" customWidth="1"/>
    <col min="10245" max="10245" width="5.140625" style="259" customWidth="1"/>
    <col min="10246" max="10248" width="15" style="259" customWidth="1"/>
    <col min="10249" max="10249" width="14.7109375" style="259" customWidth="1"/>
    <col min="10250" max="10250" width="1.28515625" style="259" customWidth="1"/>
    <col min="10251" max="10251" width="2.42578125" style="259" customWidth="1"/>
    <col min="10252" max="10273" width="5.140625" style="259" customWidth="1"/>
    <col min="10274" max="10496" width="9.140625" style="259"/>
    <col min="10497" max="10497" width="16.140625" style="259" customWidth="1"/>
    <col min="10498" max="10498" width="8.85546875" style="259" customWidth="1"/>
    <col min="10499" max="10499" width="4.5703125" style="259" customWidth="1"/>
    <col min="10500" max="10500" width="8" style="259" customWidth="1"/>
    <col min="10501" max="10501" width="5.140625" style="259" customWidth="1"/>
    <col min="10502" max="10504" width="15" style="259" customWidth="1"/>
    <col min="10505" max="10505" width="14.7109375" style="259" customWidth="1"/>
    <col min="10506" max="10506" width="1.28515625" style="259" customWidth="1"/>
    <col min="10507" max="10507" width="2.42578125" style="259" customWidth="1"/>
    <col min="10508" max="10529" width="5.140625" style="259" customWidth="1"/>
    <col min="10530" max="10752" width="9.140625" style="259"/>
    <col min="10753" max="10753" width="16.140625" style="259" customWidth="1"/>
    <col min="10754" max="10754" width="8.85546875" style="259" customWidth="1"/>
    <col min="10755" max="10755" width="4.5703125" style="259" customWidth="1"/>
    <col min="10756" max="10756" width="8" style="259" customWidth="1"/>
    <col min="10757" max="10757" width="5.140625" style="259" customWidth="1"/>
    <col min="10758" max="10760" width="15" style="259" customWidth="1"/>
    <col min="10761" max="10761" width="14.7109375" style="259" customWidth="1"/>
    <col min="10762" max="10762" width="1.28515625" style="259" customWidth="1"/>
    <col min="10763" max="10763" width="2.42578125" style="259" customWidth="1"/>
    <col min="10764" max="10785" width="5.140625" style="259" customWidth="1"/>
    <col min="10786" max="11008" width="9.140625" style="259"/>
    <col min="11009" max="11009" width="16.140625" style="259" customWidth="1"/>
    <col min="11010" max="11010" width="8.85546875" style="259" customWidth="1"/>
    <col min="11011" max="11011" width="4.5703125" style="259" customWidth="1"/>
    <col min="11012" max="11012" width="8" style="259" customWidth="1"/>
    <col min="11013" max="11013" width="5.140625" style="259" customWidth="1"/>
    <col min="11014" max="11016" width="15" style="259" customWidth="1"/>
    <col min="11017" max="11017" width="14.7109375" style="259" customWidth="1"/>
    <col min="11018" max="11018" width="1.28515625" style="259" customWidth="1"/>
    <col min="11019" max="11019" width="2.42578125" style="259" customWidth="1"/>
    <col min="11020" max="11041" width="5.140625" style="259" customWidth="1"/>
    <col min="11042" max="11264" width="9.140625" style="259"/>
    <col min="11265" max="11265" width="16.140625" style="259" customWidth="1"/>
    <col min="11266" max="11266" width="8.85546875" style="259" customWidth="1"/>
    <col min="11267" max="11267" width="4.5703125" style="259" customWidth="1"/>
    <col min="11268" max="11268" width="8" style="259" customWidth="1"/>
    <col min="11269" max="11269" width="5.140625" style="259" customWidth="1"/>
    <col min="11270" max="11272" width="15" style="259" customWidth="1"/>
    <col min="11273" max="11273" width="14.7109375" style="259" customWidth="1"/>
    <col min="11274" max="11274" width="1.28515625" style="259" customWidth="1"/>
    <col min="11275" max="11275" width="2.42578125" style="259" customWidth="1"/>
    <col min="11276" max="11297" width="5.140625" style="259" customWidth="1"/>
    <col min="11298" max="11520" width="9.140625" style="259"/>
    <col min="11521" max="11521" width="16.140625" style="259" customWidth="1"/>
    <col min="11522" max="11522" width="8.85546875" style="259" customWidth="1"/>
    <col min="11523" max="11523" width="4.5703125" style="259" customWidth="1"/>
    <col min="11524" max="11524" width="8" style="259" customWidth="1"/>
    <col min="11525" max="11525" width="5.140625" style="259" customWidth="1"/>
    <col min="11526" max="11528" width="15" style="259" customWidth="1"/>
    <col min="11529" max="11529" width="14.7109375" style="259" customWidth="1"/>
    <col min="11530" max="11530" width="1.28515625" style="259" customWidth="1"/>
    <col min="11531" max="11531" width="2.42578125" style="259" customWidth="1"/>
    <col min="11532" max="11553" width="5.140625" style="259" customWidth="1"/>
    <col min="11554" max="11776" width="9.140625" style="259"/>
    <col min="11777" max="11777" width="16.140625" style="259" customWidth="1"/>
    <col min="11778" max="11778" width="8.85546875" style="259" customWidth="1"/>
    <col min="11779" max="11779" width="4.5703125" style="259" customWidth="1"/>
    <col min="11780" max="11780" width="8" style="259" customWidth="1"/>
    <col min="11781" max="11781" width="5.140625" style="259" customWidth="1"/>
    <col min="11782" max="11784" width="15" style="259" customWidth="1"/>
    <col min="11785" max="11785" width="14.7109375" style="259" customWidth="1"/>
    <col min="11786" max="11786" width="1.28515625" style="259" customWidth="1"/>
    <col min="11787" max="11787" width="2.42578125" style="259" customWidth="1"/>
    <col min="11788" max="11809" width="5.140625" style="259" customWidth="1"/>
    <col min="11810" max="12032" width="9.140625" style="259"/>
    <col min="12033" max="12033" width="16.140625" style="259" customWidth="1"/>
    <col min="12034" max="12034" width="8.85546875" style="259" customWidth="1"/>
    <col min="12035" max="12035" width="4.5703125" style="259" customWidth="1"/>
    <col min="12036" max="12036" width="8" style="259" customWidth="1"/>
    <col min="12037" max="12037" width="5.140625" style="259" customWidth="1"/>
    <col min="12038" max="12040" width="15" style="259" customWidth="1"/>
    <col min="12041" max="12041" width="14.7109375" style="259" customWidth="1"/>
    <col min="12042" max="12042" width="1.28515625" style="259" customWidth="1"/>
    <col min="12043" max="12043" width="2.42578125" style="259" customWidth="1"/>
    <col min="12044" max="12065" width="5.140625" style="259" customWidth="1"/>
    <col min="12066" max="12288" width="9.140625" style="259"/>
    <col min="12289" max="12289" width="16.140625" style="259" customWidth="1"/>
    <col min="12290" max="12290" width="8.85546875" style="259" customWidth="1"/>
    <col min="12291" max="12291" width="4.5703125" style="259" customWidth="1"/>
    <col min="12292" max="12292" width="8" style="259" customWidth="1"/>
    <col min="12293" max="12293" width="5.140625" style="259" customWidth="1"/>
    <col min="12294" max="12296" width="15" style="259" customWidth="1"/>
    <col min="12297" max="12297" width="14.7109375" style="259" customWidth="1"/>
    <col min="12298" max="12298" width="1.28515625" style="259" customWidth="1"/>
    <col min="12299" max="12299" width="2.42578125" style="259" customWidth="1"/>
    <col min="12300" max="12321" width="5.140625" style="259" customWidth="1"/>
    <col min="12322" max="12544" width="9.140625" style="259"/>
    <col min="12545" max="12545" width="16.140625" style="259" customWidth="1"/>
    <col min="12546" max="12546" width="8.85546875" style="259" customWidth="1"/>
    <col min="12547" max="12547" width="4.5703125" style="259" customWidth="1"/>
    <col min="12548" max="12548" width="8" style="259" customWidth="1"/>
    <col min="12549" max="12549" width="5.140625" style="259" customWidth="1"/>
    <col min="12550" max="12552" width="15" style="259" customWidth="1"/>
    <col min="12553" max="12553" width="14.7109375" style="259" customWidth="1"/>
    <col min="12554" max="12554" width="1.28515625" style="259" customWidth="1"/>
    <col min="12555" max="12555" width="2.42578125" style="259" customWidth="1"/>
    <col min="12556" max="12577" width="5.140625" style="259" customWidth="1"/>
    <col min="12578" max="12800" width="9.140625" style="259"/>
    <col min="12801" max="12801" width="16.140625" style="259" customWidth="1"/>
    <col min="12802" max="12802" width="8.85546875" style="259" customWidth="1"/>
    <col min="12803" max="12803" width="4.5703125" style="259" customWidth="1"/>
    <col min="12804" max="12804" width="8" style="259" customWidth="1"/>
    <col min="12805" max="12805" width="5.140625" style="259" customWidth="1"/>
    <col min="12806" max="12808" width="15" style="259" customWidth="1"/>
    <col min="12809" max="12809" width="14.7109375" style="259" customWidth="1"/>
    <col min="12810" max="12810" width="1.28515625" style="259" customWidth="1"/>
    <col min="12811" max="12811" width="2.42578125" style="259" customWidth="1"/>
    <col min="12812" max="12833" width="5.140625" style="259" customWidth="1"/>
    <col min="12834" max="13056" width="9.140625" style="259"/>
    <col min="13057" max="13057" width="16.140625" style="259" customWidth="1"/>
    <col min="13058" max="13058" width="8.85546875" style="259" customWidth="1"/>
    <col min="13059" max="13059" width="4.5703125" style="259" customWidth="1"/>
    <col min="13060" max="13060" width="8" style="259" customWidth="1"/>
    <col min="13061" max="13061" width="5.140625" style="259" customWidth="1"/>
    <col min="13062" max="13064" width="15" style="259" customWidth="1"/>
    <col min="13065" max="13065" width="14.7109375" style="259" customWidth="1"/>
    <col min="13066" max="13066" width="1.28515625" style="259" customWidth="1"/>
    <col min="13067" max="13067" width="2.42578125" style="259" customWidth="1"/>
    <col min="13068" max="13089" width="5.140625" style="259" customWidth="1"/>
    <col min="13090" max="13312" width="9.140625" style="259"/>
    <col min="13313" max="13313" width="16.140625" style="259" customWidth="1"/>
    <col min="13314" max="13314" width="8.85546875" style="259" customWidth="1"/>
    <col min="13315" max="13315" width="4.5703125" style="259" customWidth="1"/>
    <col min="13316" max="13316" width="8" style="259" customWidth="1"/>
    <col min="13317" max="13317" width="5.140625" style="259" customWidth="1"/>
    <col min="13318" max="13320" width="15" style="259" customWidth="1"/>
    <col min="13321" max="13321" width="14.7109375" style="259" customWidth="1"/>
    <col min="13322" max="13322" width="1.28515625" style="259" customWidth="1"/>
    <col min="13323" max="13323" width="2.42578125" style="259" customWidth="1"/>
    <col min="13324" max="13345" width="5.140625" style="259" customWidth="1"/>
    <col min="13346" max="13568" width="9.140625" style="259"/>
    <col min="13569" max="13569" width="16.140625" style="259" customWidth="1"/>
    <col min="13570" max="13570" width="8.85546875" style="259" customWidth="1"/>
    <col min="13571" max="13571" width="4.5703125" style="259" customWidth="1"/>
    <col min="13572" max="13572" width="8" style="259" customWidth="1"/>
    <col min="13573" max="13573" width="5.140625" style="259" customWidth="1"/>
    <col min="13574" max="13576" width="15" style="259" customWidth="1"/>
    <col min="13577" max="13577" width="14.7109375" style="259" customWidth="1"/>
    <col min="13578" max="13578" width="1.28515625" style="259" customWidth="1"/>
    <col min="13579" max="13579" width="2.42578125" style="259" customWidth="1"/>
    <col min="13580" max="13601" width="5.140625" style="259" customWidth="1"/>
    <col min="13602" max="13824" width="9.140625" style="259"/>
    <col min="13825" max="13825" width="16.140625" style="259" customWidth="1"/>
    <col min="13826" max="13826" width="8.85546875" style="259" customWidth="1"/>
    <col min="13827" max="13827" width="4.5703125" style="259" customWidth="1"/>
    <col min="13828" max="13828" width="8" style="259" customWidth="1"/>
    <col min="13829" max="13829" width="5.140625" style="259" customWidth="1"/>
    <col min="13830" max="13832" width="15" style="259" customWidth="1"/>
    <col min="13833" max="13833" width="14.7109375" style="259" customWidth="1"/>
    <col min="13834" max="13834" width="1.28515625" style="259" customWidth="1"/>
    <col min="13835" max="13835" width="2.42578125" style="259" customWidth="1"/>
    <col min="13836" max="13857" width="5.140625" style="259" customWidth="1"/>
    <col min="13858" max="14080" width="9.140625" style="259"/>
    <col min="14081" max="14081" width="16.140625" style="259" customWidth="1"/>
    <col min="14082" max="14082" width="8.85546875" style="259" customWidth="1"/>
    <col min="14083" max="14083" width="4.5703125" style="259" customWidth="1"/>
    <col min="14084" max="14084" width="8" style="259" customWidth="1"/>
    <col min="14085" max="14085" width="5.140625" style="259" customWidth="1"/>
    <col min="14086" max="14088" width="15" style="259" customWidth="1"/>
    <col min="14089" max="14089" width="14.7109375" style="259" customWidth="1"/>
    <col min="14090" max="14090" width="1.28515625" style="259" customWidth="1"/>
    <col min="14091" max="14091" width="2.42578125" style="259" customWidth="1"/>
    <col min="14092" max="14113" width="5.140625" style="259" customWidth="1"/>
    <col min="14114" max="14336" width="9.140625" style="259"/>
    <col min="14337" max="14337" width="16.140625" style="259" customWidth="1"/>
    <col min="14338" max="14338" width="8.85546875" style="259" customWidth="1"/>
    <col min="14339" max="14339" width="4.5703125" style="259" customWidth="1"/>
    <col min="14340" max="14340" width="8" style="259" customWidth="1"/>
    <col min="14341" max="14341" width="5.140625" style="259" customWidth="1"/>
    <col min="14342" max="14344" width="15" style="259" customWidth="1"/>
    <col min="14345" max="14345" width="14.7109375" style="259" customWidth="1"/>
    <col min="14346" max="14346" width="1.28515625" style="259" customWidth="1"/>
    <col min="14347" max="14347" width="2.42578125" style="259" customWidth="1"/>
    <col min="14348" max="14369" width="5.140625" style="259" customWidth="1"/>
    <col min="14370" max="14592" width="9.140625" style="259"/>
    <col min="14593" max="14593" width="16.140625" style="259" customWidth="1"/>
    <col min="14594" max="14594" width="8.85546875" style="259" customWidth="1"/>
    <col min="14595" max="14595" width="4.5703125" style="259" customWidth="1"/>
    <col min="14596" max="14596" width="8" style="259" customWidth="1"/>
    <col min="14597" max="14597" width="5.140625" style="259" customWidth="1"/>
    <col min="14598" max="14600" width="15" style="259" customWidth="1"/>
    <col min="14601" max="14601" width="14.7109375" style="259" customWidth="1"/>
    <col min="14602" max="14602" width="1.28515625" style="259" customWidth="1"/>
    <col min="14603" max="14603" width="2.42578125" style="259" customWidth="1"/>
    <col min="14604" max="14625" width="5.140625" style="259" customWidth="1"/>
    <col min="14626" max="14848" width="9.140625" style="259"/>
    <col min="14849" max="14849" width="16.140625" style="259" customWidth="1"/>
    <col min="14850" max="14850" width="8.85546875" style="259" customWidth="1"/>
    <col min="14851" max="14851" width="4.5703125" style="259" customWidth="1"/>
    <col min="14852" max="14852" width="8" style="259" customWidth="1"/>
    <col min="14853" max="14853" width="5.140625" style="259" customWidth="1"/>
    <col min="14854" max="14856" width="15" style="259" customWidth="1"/>
    <col min="14857" max="14857" width="14.7109375" style="259" customWidth="1"/>
    <col min="14858" max="14858" width="1.28515625" style="259" customWidth="1"/>
    <col min="14859" max="14859" width="2.42578125" style="259" customWidth="1"/>
    <col min="14860" max="14881" width="5.140625" style="259" customWidth="1"/>
    <col min="14882" max="15104" width="9.140625" style="259"/>
    <col min="15105" max="15105" width="16.140625" style="259" customWidth="1"/>
    <col min="15106" max="15106" width="8.85546875" style="259" customWidth="1"/>
    <col min="15107" max="15107" width="4.5703125" style="259" customWidth="1"/>
    <col min="15108" max="15108" width="8" style="259" customWidth="1"/>
    <col min="15109" max="15109" width="5.140625" style="259" customWidth="1"/>
    <col min="15110" max="15112" width="15" style="259" customWidth="1"/>
    <col min="15113" max="15113" width="14.7109375" style="259" customWidth="1"/>
    <col min="15114" max="15114" width="1.28515625" style="259" customWidth="1"/>
    <col min="15115" max="15115" width="2.42578125" style="259" customWidth="1"/>
    <col min="15116" max="15137" width="5.140625" style="259" customWidth="1"/>
    <col min="15138" max="15360" width="9.140625" style="259"/>
    <col min="15361" max="15361" width="16.140625" style="259" customWidth="1"/>
    <col min="15362" max="15362" width="8.85546875" style="259" customWidth="1"/>
    <col min="15363" max="15363" width="4.5703125" style="259" customWidth="1"/>
    <col min="15364" max="15364" width="8" style="259" customWidth="1"/>
    <col min="15365" max="15365" width="5.140625" style="259" customWidth="1"/>
    <col min="15366" max="15368" width="15" style="259" customWidth="1"/>
    <col min="15369" max="15369" width="14.7109375" style="259" customWidth="1"/>
    <col min="15370" max="15370" width="1.28515625" style="259" customWidth="1"/>
    <col min="15371" max="15371" width="2.42578125" style="259" customWidth="1"/>
    <col min="15372" max="15393" width="5.140625" style="259" customWidth="1"/>
    <col min="15394" max="15616" width="9.140625" style="259"/>
    <col min="15617" max="15617" width="16.140625" style="259" customWidth="1"/>
    <col min="15618" max="15618" width="8.85546875" style="259" customWidth="1"/>
    <col min="15619" max="15619" width="4.5703125" style="259" customWidth="1"/>
    <col min="15620" max="15620" width="8" style="259" customWidth="1"/>
    <col min="15621" max="15621" width="5.140625" style="259" customWidth="1"/>
    <col min="15622" max="15624" width="15" style="259" customWidth="1"/>
    <col min="15625" max="15625" width="14.7109375" style="259" customWidth="1"/>
    <col min="15626" max="15626" width="1.28515625" style="259" customWidth="1"/>
    <col min="15627" max="15627" width="2.42578125" style="259" customWidth="1"/>
    <col min="15628" max="15649" width="5.140625" style="259" customWidth="1"/>
    <col min="15650" max="15872" width="9.140625" style="259"/>
    <col min="15873" max="15873" width="16.140625" style="259" customWidth="1"/>
    <col min="15874" max="15874" width="8.85546875" style="259" customWidth="1"/>
    <col min="15875" max="15875" width="4.5703125" style="259" customWidth="1"/>
    <col min="15876" max="15876" width="8" style="259" customWidth="1"/>
    <col min="15877" max="15877" width="5.140625" style="259" customWidth="1"/>
    <col min="15878" max="15880" width="15" style="259" customWidth="1"/>
    <col min="15881" max="15881" width="14.7109375" style="259" customWidth="1"/>
    <col min="15882" max="15882" width="1.28515625" style="259" customWidth="1"/>
    <col min="15883" max="15883" width="2.42578125" style="259" customWidth="1"/>
    <col min="15884" max="15905" width="5.140625" style="259" customWidth="1"/>
    <col min="15906" max="16128" width="9.140625" style="259"/>
    <col min="16129" max="16129" width="16.140625" style="259" customWidth="1"/>
    <col min="16130" max="16130" width="8.85546875" style="259" customWidth="1"/>
    <col min="16131" max="16131" width="4.5703125" style="259" customWidth="1"/>
    <col min="16132" max="16132" width="8" style="259" customWidth="1"/>
    <col min="16133" max="16133" width="5.140625" style="259" customWidth="1"/>
    <col min="16134" max="16136" width="15" style="259" customWidth="1"/>
    <col min="16137" max="16137" width="14.7109375" style="259" customWidth="1"/>
    <col min="16138" max="16138" width="1.28515625" style="259" customWidth="1"/>
    <col min="16139" max="16139" width="2.42578125" style="259" customWidth="1"/>
    <col min="16140" max="16161" width="5.140625" style="259" customWidth="1"/>
    <col min="16162" max="16384" width="9.140625" style="259"/>
  </cols>
  <sheetData>
    <row r="1" spans="1:20" ht="18" customHeight="1" x14ac:dyDescent="0.25">
      <c r="A1" s="1094" t="s">
        <v>536</v>
      </c>
      <c r="B1" s="1094"/>
      <c r="C1" s="1094"/>
      <c r="D1" s="1094"/>
      <c r="E1" s="1094"/>
      <c r="F1" s="1094"/>
      <c r="G1" s="1094"/>
      <c r="H1" s="1094"/>
      <c r="I1" s="1094"/>
      <c r="J1" s="1064"/>
    </row>
    <row r="2" spans="1:20" ht="13.5" thickBot="1" x14ac:dyDescent="0.25">
      <c r="A2" s="1063"/>
      <c r="B2" s="1063"/>
      <c r="C2" s="1063"/>
      <c r="D2" s="1063"/>
      <c r="E2" s="1063"/>
      <c r="F2" s="1063"/>
      <c r="G2" s="1063"/>
      <c r="H2" s="1063"/>
      <c r="I2" s="1063"/>
      <c r="J2" s="1063"/>
    </row>
    <row r="3" spans="1:20" ht="6" customHeight="1" x14ac:dyDescent="0.2">
      <c r="A3" s="1095"/>
      <c r="B3" s="1096"/>
      <c r="C3" s="1096"/>
      <c r="D3" s="1096"/>
      <c r="E3" s="1096"/>
      <c r="F3" s="1096"/>
      <c r="G3" s="1096"/>
      <c r="H3" s="1096"/>
      <c r="I3" s="1096"/>
      <c r="J3" s="1097"/>
    </row>
    <row r="4" spans="1:20" ht="18" customHeight="1" x14ac:dyDescent="0.2">
      <c r="A4" s="1098" t="s">
        <v>537</v>
      </c>
      <c r="B4" s="1099"/>
      <c r="C4" s="1099"/>
      <c r="D4" s="260"/>
      <c r="E4" s="261"/>
      <c r="F4" s="261" t="s">
        <v>471</v>
      </c>
      <c r="G4" s="262"/>
      <c r="H4" s="261"/>
      <c r="I4" s="1100"/>
      <c r="J4" s="1101"/>
    </row>
    <row r="5" spans="1:20" ht="8.25" customHeight="1" x14ac:dyDescent="0.2">
      <c r="A5" s="1098"/>
      <c r="B5" s="1099"/>
      <c r="C5" s="1099"/>
      <c r="D5" s="1099"/>
      <c r="E5" s="1099"/>
      <c r="F5" s="1099"/>
      <c r="G5" s="1099"/>
      <c r="H5" s="261"/>
      <c r="I5" s="1100"/>
      <c r="J5" s="1101"/>
    </row>
    <row r="6" spans="1:20" ht="18" customHeight="1" x14ac:dyDescent="0.2">
      <c r="A6" s="263" t="s">
        <v>538</v>
      </c>
      <c r="B6" s="1102"/>
      <c r="C6" s="1102"/>
      <c r="D6" s="1102"/>
      <c r="E6" s="261"/>
      <c r="F6" s="261" t="s">
        <v>474</v>
      </c>
      <c r="G6" s="264"/>
      <c r="H6" s="265" t="s">
        <v>539</v>
      </c>
      <c r="I6" s="266"/>
      <c r="J6" s="267"/>
    </row>
    <row r="7" spans="1:20" ht="6.75" customHeight="1" thickBot="1" x14ac:dyDescent="0.25">
      <c r="A7" s="1103"/>
      <c r="B7" s="1104"/>
      <c r="C7" s="1104"/>
      <c r="D7" s="1104"/>
      <c r="E7" s="1104"/>
      <c r="F7" s="1104"/>
      <c r="G7" s="1104"/>
      <c r="H7" s="1104"/>
      <c r="I7" s="1104"/>
      <c r="J7" s="1105"/>
    </row>
    <row r="8" spans="1:20" ht="13.5" thickBot="1" x14ac:dyDescent="0.25">
      <c r="A8" s="1063"/>
      <c r="B8" s="1063"/>
      <c r="C8" s="1063"/>
      <c r="D8" s="1063"/>
      <c r="E8" s="1063"/>
      <c r="F8" s="1063"/>
      <c r="G8" s="1063"/>
      <c r="H8" s="1063"/>
      <c r="I8" s="1063"/>
      <c r="J8" s="1063"/>
      <c r="L8" s="268"/>
    </row>
    <row r="9" spans="1:20" ht="16.5" customHeight="1" thickBot="1" x14ac:dyDescent="0.25">
      <c r="A9" s="1089"/>
      <c r="B9" s="1089"/>
      <c r="C9" s="1089"/>
      <c r="D9" s="1089"/>
      <c r="E9" s="1089"/>
      <c r="F9" s="269" t="s">
        <v>491</v>
      </c>
      <c r="G9" s="269" t="s">
        <v>540</v>
      </c>
      <c r="H9" s="269" t="s">
        <v>541</v>
      </c>
      <c r="I9" s="1090" t="s">
        <v>492</v>
      </c>
      <c r="J9" s="1091"/>
      <c r="L9" s="268"/>
      <c r="M9" s="268"/>
      <c r="O9" s="268"/>
      <c r="P9" s="268"/>
      <c r="Q9" s="268"/>
      <c r="R9" s="268"/>
      <c r="S9" s="268"/>
      <c r="T9" s="268"/>
    </row>
    <row r="10" spans="1:20" ht="16.5" customHeight="1" thickBot="1" x14ac:dyDescent="0.3">
      <c r="A10" s="1075" t="s">
        <v>542</v>
      </c>
      <c r="B10" s="1076"/>
      <c r="C10" s="1076"/>
      <c r="D10" s="1076"/>
      <c r="E10" s="1077"/>
      <c r="F10" s="270"/>
      <c r="G10" s="271"/>
      <c r="H10" s="272" t="str">
        <f>IF(I10&gt;=F10,"","ERR")</f>
        <v/>
      </c>
      <c r="I10" s="1078"/>
      <c r="J10" s="1078"/>
      <c r="M10" s="268"/>
      <c r="O10" s="268"/>
      <c r="R10" s="268"/>
      <c r="T10" s="268"/>
    </row>
    <row r="11" spans="1:20" ht="16.5" customHeight="1" thickTop="1" thickBot="1" x14ac:dyDescent="0.25">
      <c r="A11" s="1079" t="s">
        <v>543</v>
      </c>
      <c r="B11" s="1080"/>
      <c r="C11" s="1080"/>
      <c r="D11" s="1080"/>
      <c r="E11" s="1081"/>
      <c r="F11" s="273"/>
      <c r="G11" s="274"/>
      <c r="H11" s="275" t="str">
        <f>IF(I11&gt;F10,"ERR","")</f>
        <v/>
      </c>
      <c r="I11" s="1082"/>
      <c r="J11" s="1083"/>
    </row>
    <row r="12" spans="1:20" ht="16.5" customHeight="1" thickTop="1" x14ac:dyDescent="0.2">
      <c r="A12" s="1084" t="s">
        <v>544</v>
      </c>
      <c r="B12" s="1085"/>
      <c r="C12" s="1085"/>
      <c r="D12" s="1085"/>
      <c r="E12" s="1086"/>
      <c r="F12" s="276"/>
      <c r="G12" s="274"/>
      <c r="H12" s="277" t="str">
        <f>IF($I$10&gt;=I12,"","ERR")</f>
        <v/>
      </c>
      <c r="I12" s="1087"/>
      <c r="J12" s="1088"/>
    </row>
    <row r="13" spans="1:20" ht="16.5" customHeight="1" x14ac:dyDescent="0.2">
      <c r="A13" s="1065" t="s">
        <v>545</v>
      </c>
      <c r="B13" s="1066"/>
      <c r="C13" s="1066"/>
      <c r="D13" s="1066"/>
      <c r="E13" s="1067"/>
      <c r="F13" s="276"/>
      <c r="G13" s="274"/>
      <c r="H13" s="277" t="str">
        <f>IF($I$12&gt;=I13,"","ERR")</f>
        <v/>
      </c>
      <c r="I13" s="1068"/>
      <c r="J13" s="1069"/>
    </row>
    <row r="14" spans="1:20" ht="16.5" customHeight="1" x14ac:dyDescent="0.2">
      <c r="A14" s="1065" t="s">
        <v>546</v>
      </c>
      <c r="B14" s="1066"/>
      <c r="C14" s="1066"/>
      <c r="D14" s="1066"/>
      <c r="E14" s="1067"/>
      <c r="F14" s="276"/>
      <c r="G14" s="274"/>
      <c r="H14" s="277" t="str">
        <f>IF($I$10&gt;=I14,"","ERR")</f>
        <v/>
      </c>
      <c r="I14" s="1070"/>
      <c r="J14" s="1071"/>
    </row>
    <row r="15" spans="1:20" ht="16.5" customHeight="1" x14ac:dyDescent="0.2">
      <c r="A15" s="1065" t="s">
        <v>547</v>
      </c>
      <c r="B15" s="1066"/>
      <c r="C15" s="1066"/>
      <c r="D15" s="1066"/>
      <c r="E15" s="1067"/>
      <c r="F15" s="276"/>
      <c r="G15" s="274"/>
      <c r="H15" s="277" t="str">
        <f>IF($I$14&gt;=I15,"","ERR")</f>
        <v/>
      </c>
      <c r="I15" s="1070"/>
      <c r="J15" s="1071"/>
    </row>
    <row r="16" spans="1:20" ht="16.5" customHeight="1" x14ac:dyDescent="0.2">
      <c r="A16" s="1065" t="s">
        <v>548</v>
      </c>
      <c r="B16" s="1066"/>
      <c r="C16" s="1066"/>
      <c r="D16" s="1066"/>
      <c r="E16" s="1067"/>
      <c r="F16" s="276"/>
      <c r="G16" s="274"/>
      <c r="H16" s="277" t="str">
        <f>IF($I$14&gt;=I16,"","ERR")</f>
        <v/>
      </c>
      <c r="I16" s="1068"/>
      <c r="J16" s="1069"/>
    </row>
    <row r="17" spans="1:10" ht="16.5" customHeight="1" x14ac:dyDescent="0.2">
      <c r="A17" s="1065" t="s">
        <v>549</v>
      </c>
      <c r="B17" s="1066"/>
      <c r="C17" s="1066"/>
      <c r="D17" s="1066"/>
      <c r="E17" s="1067"/>
      <c r="F17" s="276"/>
      <c r="G17" s="274"/>
      <c r="H17" s="277" t="str">
        <f>IF($I$14&gt;=I17,"","ERR")</f>
        <v/>
      </c>
      <c r="I17" s="1070"/>
      <c r="J17" s="1071"/>
    </row>
    <row r="18" spans="1:10" ht="16.5" customHeight="1" x14ac:dyDescent="0.2">
      <c r="A18" s="1065" t="s">
        <v>550</v>
      </c>
      <c r="B18" s="1066"/>
      <c r="C18" s="1066"/>
      <c r="D18" s="1066"/>
      <c r="E18" s="1067"/>
      <c r="F18" s="276"/>
      <c r="G18" s="274"/>
      <c r="H18" s="277" t="str">
        <f>IF($I$10&gt;=I18,"","ERR")</f>
        <v/>
      </c>
      <c r="I18" s="1068"/>
      <c r="J18" s="1069"/>
    </row>
    <row r="19" spans="1:10" ht="16.5" customHeight="1" x14ac:dyDescent="0.2">
      <c r="A19" s="1072" t="s">
        <v>551</v>
      </c>
      <c r="B19" s="1073"/>
      <c r="C19" s="1073"/>
      <c r="D19" s="1073"/>
      <c r="E19" s="1074"/>
      <c r="F19" s="276"/>
      <c r="G19" s="274"/>
      <c r="H19" s="277" t="str">
        <f>IF($I$18&gt;=I19,"","ERR")</f>
        <v/>
      </c>
      <c r="I19" s="1070"/>
      <c r="J19" s="1071"/>
    </row>
    <row r="20" spans="1:10" ht="16.5" customHeight="1" x14ac:dyDescent="0.2">
      <c r="A20" s="1072" t="s">
        <v>552</v>
      </c>
      <c r="B20" s="1073"/>
      <c r="C20" s="1073"/>
      <c r="D20" s="1073"/>
      <c r="E20" s="1074"/>
      <c r="F20" s="276"/>
      <c r="G20" s="274"/>
      <c r="H20" s="277" t="str">
        <f>IF($I$18&gt;=I20,"","ERR")</f>
        <v/>
      </c>
      <c r="I20" s="1070"/>
      <c r="J20" s="1071"/>
    </row>
    <row r="21" spans="1:10" ht="16.5" customHeight="1" x14ac:dyDescent="0.2">
      <c r="A21" s="1065" t="s">
        <v>553</v>
      </c>
      <c r="B21" s="1066"/>
      <c r="C21" s="1066"/>
      <c r="D21" s="1066"/>
      <c r="E21" s="1067"/>
      <c r="F21" s="276"/>
      <c r="G21" s="274"/>
      <c r="H21" s="277" t="str">
        <f>IF($I$18&gt;=I21,"","ERR")</f>
        <v/>
      </c>
      <c r="I21" s="1068"/>
      <c r="J21" s="1069"/>
    </row>
    <row r="22" spans="1:10" ht="16.5" customHeight="1" thickBot="1" x14ac:dyDescent="0.25">
      <c r="A22" s="1058" t="s">
        <v>554</v>
      </c>
      <c r="B22" s="1059"/>
      <c r="C22" s="1059"/>
      <c r="D22" s="1059"/>
      <c r="E22" s="1060"/>
      <c r="F22" s="278"/>
      <c r="G22" s="279"/>
      <c r="H22" s="280" t="str">
        <f>IF($I$10&gt;=I22,"","ERR")</f>
        <v/>
      </c>
      <c r="I22" s="1092"/>
      <c r="J22" s="1093"/>
    </row>
    <row r="23" spans="1:10" ht="12" customHeight="1" thickBot="1" x14ac:dyDescent="0.25">
      <c r="A23" s="1063"/>
      <c r="B23" s="1063"/>
      <c r="C23" s="1063"/>
      <c r="D23" s="1063"/>
      <c r="E23" s="1063"/>
      <c r="F23" s="1063"/>
      <c r="G23" s="1063"/>
      <c r="H23" s="1063"/>
      <c r="I23" s="1063"/>
      <c r="J23" s="1063"/>
    </row>
    <row r="24" spans="1:10" ht="16.5" customHeight="1" thickBot="1" x14ac:dyDescent="0.25">
      <c r="A24" s="1089"/>
      <c r="B24" s="1089"/>
      <c r="C24" s="1089"/>
      <c r="D24" s="1089"/>
      <c r="E24" s="1089"/>
      <c r="F24" s="269" t="s">
        <v>491</v>
      </c>
      <c r="G24" s="269" t="s">
        <v>540</v>
      </c>
      <c r="H24" s="269" t="s">
        <v>541</v>
      </c>
      <c r="I24" s="1090" t="s">
        <v>492</v>
      </c>
      <c r="J24" s="1091"/>
    </row>
    <row r="25" spans="1:10" ht="16.5" customHeight="1" thickBot="1" x14ac:dyDescent="0.3">
      <c r="A25" s="1075" t="s">
        <v>555</v>
      </c>
      <c r="B25" s="1076"/>
      <c r="C25" s="1076"/>
      <c r="D25" s="1076"/>
      <c r="E25" s="1077"/>
      <c r="F25" s="270"/>
      <c r="G25" s="271"/>
      <c r="H25" s="272" t="str">
        <f>IF(I25&gt;=F25,"","ERR")</f>
        <v/>
      </c>
      <c r="I25" s="1078"/>
      <c r="J25" s="1078"/>
    </row>
    <row r="26" spans="1:10" ht="16.5" customHeight="1" thickTop="1" thickBot="1" x14ac:dyDescent="0.25">
      <c r="A26" s="1079" t="s">
        <v>543</v>
      </c>
      <c r="B26" s="1080"/>
      <c r="C26" s="1080"/>
      <c r="D26" s="1080"/>
      <c r="E26" s="1081"/>
      <c r="F26" s="273"/>
      <c r="G26" s="274"/>
      <c r="H26" s="275" t="str">
        <f>IF(I26&gt;F25,"ERR","")</f>
        <v/>
      </c>
      <c r="I26" s="1082"/>
      <c r="J26" s="1083"/>
    </row>
    <row r="27" spans="1:10" ht="16.5" customHeight="1" thickTop="1" x14ac:dyDescent="0.2">
      <c r="A27" s="1084" t="s">
        <v>544</v>
      </c>
      <c r="B27" s="1085"/>
      <c r="C27" s="1085"/>
      <c r="D27" s="1085"/>
      <c r="E27" s="1086"/>
      <c r="F27" s="276"/>
      <c r="G27" s="274"/>
      <c r="H27" s="277" t="str">
        <f>IF($I$25&gt;=I27,"","ERR")</f>
        <v/>
      </c>
      <c r="I27" s="1087"/>
      <c r="J27" s="1088"/>
    </row>
    <row r="28" spans="1:10" ht="16.5" customHeight="1" x14ac:dyDescent="0.2">
      <c r="A28" s="1065" t="s">
        <v>545</v>
      </c>
      <c r="B28" s="1066"/>
      <c r="C28" s="1066"/>
      <c r="D28" s="1066"/>
      <c r="E28" s="1067"/>
      <c r="F28" s="276"/>
      <c r="G28" s="274"/>
      <c r="H28" s="277" t="str">
        <f>IF($I$27&gt;=I28,"","ERR")</f>
        <v/>
      </c>
      <c r="I28" s="1068"/>
      <c r="J28" s="1069"/>
    </row>
    <row r="29" spans="1:10" ht="16.5" customHeight="1" x14ac:dyDescent="0.2">
      <c r="A29" s="1065" t="s">
        <v>546</v>
      </c>
      <c r="B29" s="1066"/>
      <c r="C29" s="1066"/>
      <c r="D29" s="1066"/>
      <c r="E29" s="1067"/>
      <c r="F29" s="276"/>
      <c r="G29" s="274"/>
      <c r="H29" s="277" t="str">
        <f>IF($I$25&gt;=I29,"","ERR")</f>
        <v/>
      </c>
      <c r="I29" s="1070"/>
      <c r="J29" s="1071"/>
    </row>
    <row r="30" spans="1:10" ht="16.5" customHeight="1" x14ac:dyDescent="0.2">
      <c r="A30" s="1065" t="s">
        <v>547</v>
      </c>
      <c r="B30" s="1066"/>
      <c r="C30" s="1066"/>
      <c r="D30" s="1066"/>
      <c r="E30" s="1067"/>
      <c r="F30" s="276"/>
      <c r="G30" s="274"/>
      <c r="H30" s="277" t="str">
        <f>IF($I$29&gt;=I30,"","ERR")</f>
        <v/>
      </c>
      <c r="I30" s="1070"/>
      <c r="J30" s="1071"/>
    </row>
    <row r="31" spans="1:10" ht="16.5" customHeight="1" x14ac:dyDescent="0.2">
      <c r="A31" s="1065" t="s">
        <v>548</v>
      </c>
      <c r="B31" s="1066"/>
      <c r="C31" s="1066"/>
      <c r="D31" s="1066"/>
      <c r="E31" s="1067"/>
      <c r="F31" s="276"/>
      <c r="G31" s="274"/>
      <c r="H31" s="277" t="str">
        <f>IF($I$29&gt;=I31,"","ERR")</f>
        <v/>
      </c>
      <c r="I31" s="1068"/>
      <c r="J31" s="1069"/>
    </row>
    <row r="32" spans="1:10" ht="16.5" customHeight="1" x14ac:dyDescent="0.2">
      <c r="A32" s="1065" t="s">
        <v>549</v>
      </c>
      <c r="B32" s="1066"/>
      <c r="C32" s="1066"/>
      <c r="D32" s="1066"/>
      <c r="E32" s="1067"/>
      <c r="F32" s="276"/>
      <c r="G32" s="274"/>
      <c r="H32" s="277" t="str">
        <f>IF($I$29&gt;=I32,"","ERR")</f>
        <v/>
      </c>
      <c r="I32" s="1070"/>
      <c r="J32" s="1071"/>
    </row>
    <row r="33" spans="1:23" ht="16.5" customHeight="1" x14ac:dyDescent="0.2">
      <c r="A33" s="1065" t="s">
        <v>550</v>
      </c>
      <c r="B33" s="1066"/>
      <c r="C33" s="1066"/>
      <c r="D33" s="1066"/>
      <c r="E33" s="1067"/>
      <c r="F33" s="276"/>
      <c r="G33" s="274"/>
      <c r="H33" s="277" t="str">
        <f>IF($I$25&gt;=I33,"","ERR")</f>
        <v/>
      </c>
      <c r="I33" s="1068"/>
      <c r="J33" s="1069"/>
    </row>
    <row r="34" spans="1:23" ht="16.5" customHeight="1" x14ac:dyDescent="0.2">
      <c r="A34" s="1072" t="s">
        <v>551</v>
      </c>
      <c r="B34" s="1073"/>
      <c r="C34" s="1073"/>
      <c r="D34" s="1073"/>
      <c r="E34" s="1074"/>
      <c r="F34" s="276"/>
      <c r="G34" s="274"/>
      <c r="H34" s="277" t="str">
        <f>IF($I$33&gt;=I34,"","ERR")</f>
        <v/>
      </c>
      <c r="I34" s="1070"/>
      <c r="J34" s="1071"/>
    </row>
    <row r="35" spans="1:23" ht="16.5" customHeight="1" x14ac:dyDescent="0.2">
      <c r="A35" s="1072" t="s">
        <v>552</v>
      </c>
      <c r="B35" s="1073"/>
      <c r="C35" s="1073"/>
      <c r="D35" s="1073"/>
      <c r="E35" s="1074"/>
      <c r="F35" s="276"/>
      <c r="G35" s="274"/>
      <c r="H35" s="277" t="str">
        <f>IF($I$33&gt;=I35,"","ERR")</f>
        <v/>
      </c>
      <c r="I35" s="1070"/>
      <c r="J35" s="1071"/>
    </row>
    <row r="36" spans="1:23" ht="16.5" customHeight="1" x14ac:dyDescent="0.2">
      <c r="A36" s="1065" t="s">
        <v>553</v>
      </c>
      <c r="B36" s="1066"/>
      <c r="C36" s="1066"/>
      <c r="D36" s="1066"/>
      <c r="E36" s="1067"/>
      <c r="F36" s="276"/>
      <c r="G36" s="274"/>
      <c r="H36" s="277" t="str">
        <f>IF($I$33&gt;=I36,"","ERR")</f>
        <v/>
      </c>
      <c r="I36" s="1068"/>
      <c r="J36" s="1069"/>
    </row>
    <row r="37" spans="1:23" ht="16.5" customHeight="1" thickBot="1" x14ac:dyDescent="0.25">
      <c r="A37" s="1058" t="s">
        <v>554</v>
      </c>
      <c r="B37" s="1059"/>
      <c r="C37" s="1059"/>
      <c r="D37" s="1059"/>
      <c r="E37" s="1060"/>
      <c r="F37" s="278"/>
      <c r="G37" s="279"/>
      <c r="H37" s="280" t="str">
        <f>IF($I$25&gt;=I37,"","ERR")</f>
        <v/>
      </c>
      <c r="I37" s="1092"/>
      <c r="J37" s="1093"/>
    </row>
    <row r="38" spans="1:23" ht="12" customHeight="1" thickBot="1" x14ac:dyDescent="0.25">
      <c r="A38" s="1063"/>
      <c r="B38" s="1063"/>
      <c r="C38" s="1063"/>
      <c r="D38" s="1063"/>
      <c r="E38" s="1063"/>
      <c r="F38" s="1063"/>
      <c r="G38" s="1063"/>
      <c r="H38" s="1063"/>
      <c r="I38" s="1063"/>
      <c r="J38" s="1063"/>
    </row>
    <row r="39" spans="1:23" ht="16.5" customHeight="1" thickBot="1" x14ac:dyDescent="0.25">
      <c r="A39" s="1089"/>
      <c r="B39" s="1089"/>
      <c r="C39" s="1089"/>
      <c r="D39" s="1089"/>
      <c r="E39" s="1089"/>
      <c r="F39" s="269" t="s">
        <v>491</v>
      </c>
      <c r="G39" s="269" t="s">
        <v>540</v>
      </c>
      <c r="H39" s="269" t="s">
        <v>541</v>
      </c>
      <c r="I39" s="1090" t="s">
        <v>492</v>
      </c>
      <c r="J39" s="1091"/>
      <c r="L39" s="268"/>
      <c r="M39" s="268"/>
      <c r="N39" s="268"/>
    </row>
    <row r="40" spans="1:23" ht="16.5" customHeight="1" thickBot="1" x14ac:dyDescent="0.3">
      <c r="A40" s="1075" t="s">
        <v>556</v>
      </c>
      <c r="B40" s="1076"/>
      <c r="C40" s="1076"/>
      <c r="D40" s="1076"/>
      <c r="E40" s="1077"/>
      <c r="F40" s="270"/>
      <c r="G40" s="271"/>
      <c r="H40" s="272" t="str">
        <f>IF(I40&gt;=F40,"","ERR")</f>
        <v/>
      </c>
      <c r="I40" s="1078"/>
      <c r="J40" s="1078"/>
      <c r="L40" s="268"/>
      <c r="M40" s="268"/>
      <c r="N40" s="268"/>
      <c r="Q40" s="268"/>
      <c r="R40" s="268"/>
      <c r="S40" s="268"/>
      <c r="T40" s="268"/>
      <c r="U40" s="268"/>
      <c r="V40" s="268"/>
      <c r="W40" s="268"/>
    </row>
    <row r="41" spans="1:23" ht="16.5" customHeight="1" thickTop="1" thickBot="1" x14ac:dyDescent="0.25">
      <c r="A41" s="1079" t="s">
        <v>543</v>
      </c>
      <c r="B41" s="1080"/>
      <c r="C41" s="1080"/>
      <c r="D41" s="1080"/>
      <c r="E41" s="1081"/>
      <c r="F41" s="273"/>
      <c r="G41" s="274"/>
      <c r="H41" s="275" t="str">
        <f>IF(I41&gt;F40,"ERR","")</f>
        <v/>
      </c>
      <c r="I41" s="1082"/>
      <c r="J41" s="1083"/>
      <c r="M41" s="268"/>
      <c r="N41" s="268"/>
    </row>
    <row r="42" spans="1:23" ht="16.5" customHeight="1" thickTop="1" x14ac:dyDescent="0.2">
      <c r="A42" s="1084" t="s">
        <v>557</v>
      </c>
      <c r="B42" s="1085"/>
      <c r="C42" s="1085"/>
      <c r="D42" s="1085"/>
      <c r="E42" s="1086"/>
      <c r="F42" s="276"/>
      <c r="G42" s="274"/>
      <c r="H42" s="277" t="str">
        <f>IF($I$40&gt;=I42,"","ERR")</f>
        <v/>
      </c>
      <c r="I42" s="1087"/>
      <c r="J42" s="1088"/>
    </row>
    <row r="43" spans="1:23" ht="16.5" customHeight="1" x14ac:dyDescent="0.2">
      <c r="A43" s="1065" t="s">
        <v>547</v>
      </c>
      <c r="B43" s="1066"/>
      <c r="C43" s="1066"/>
      <c r="D43" s="1066"/>
      <c r="E43" s="1067"/>
      <c r="F43" s="276"/>
      <c r="G43" s="274"/>
      <c r="H43" s="277" t="str">
        <f>IF($I$42&gt;=I43,"","ERR")</f>
        <v/>
      </c>
      <c r="I43" s="1070"/>
      <c r="J43" s="1071"/>
    </row>
    <row r="44" spans="1:23" ht="16.5" customHeight="1" x14ac:dyDescent="0.2">
      <c r="A44" s="1065" t="s">
        <v>548</v>
      </c>
      <c r="B44" s="1066"/>
      <c r="C44" s="1066"/>
      <c r="D44" s="1066"/>
      <c r="E44" s="1067"/>
      <c r="F44" s="276"/>
      <c r="G44" s="274"/>
      <c r="H44" s="277" t="str">
        <f>IF($I$42&gt;=I44,"","ERR")</f>
        <v/>
      </c>
      <c r="I44" s="1070"/>
      <c r="J44" s="1071"/>
    </row>
    <row r="45" spans="1:23" ht="16.5" customHeight="1" x14ac:dyDescent="0.2">
      <c r="A45" s="1065" t="s">
        <v>549</v>
      </c>
      <c r="B45" s="1066"/>
      <c r="C45" s="1066"/>
      <c r="D45" s="1066"/>
      <c r="E45" s="1067"/>
      <c r="F45" s="276"/>
      <c r="G45" s="274"/>
      <c r="H45" s="277" t="str">
        <f>IF($I$42&gt;=I45,"","ERR")</f>
        <v/>
      </c>
      <c r="I45" s="1070"/>
      <c r="J45" s="1071"/>
    </row>
    <row r="46" spans="1:23" ht="16.5" customHeight="1" x14ac:dyDescent="0.2">
      <c r="A46" s="1065" t="s">
        <v>558</v>
      </c>
      <c r="B46" s="1066"/>
      <c r="C46" s="1066"/>
      <c r="D46" s="1066"/>
      <c r="E46" s="1067"/>
      <c r="F46" s="276"/>
      <c r="G46" s="274"/>
      <c r="H46" s="277" t="str">
        <f>IF($I$42&gt;=I46,"","ERR")</f>
        <v/>
      </c>
      <c r="I46" s="1070"/>
      <c r="J46" s="1071"/>
    </row>
    <row r="47" spans="1:23" ht="16.5" customHeight="1" x14ac:dyDescent="0.2">
      <c r="A47" s="1065" t="s">
        <v>559</v>
      </c>
      <c r="B47" s="1066"/>
      <c r="C47" s="1066"/>
      <c r="D47" s="1066"/>
      <c r="E47" s="1067"/>
      <c r="F47" s="276"/>
      <c r="G47" s="274"/>
      <c r="H47" s="277" t="str">
        <f>IF($I$40&gt;=I47,"","ERR")</f>
        <v/>
      </c>
      <c r="I47" s="1070"/>
      <c r="J47" s="1071"/>
    </row>
    <row r="48" spans="1:23" ht="16.5" customHeight="1" x14ac:dyDescent="0.2">
      <c r="A48" s="1072" t="s">
        <v>545</v>
      </c>
      <c r="B48" s="1073"/>
      <c r="C48" s="1073"/>
      <c r="D48" s="1073"/>
      <c r="E48" s="1074"/>
      <c r="F48" s="276"/>
      <c r="G48" s="274"/>
      <c r="H48" s="277" t="str">
        <f>IF($I$47&gt;=I48,"","ERR")</f>
        <v/>
      </c>
      <c r="I48" s="1070"/>
      <c r="J48" s="1071"/>
    </row>
    <row r="49" spans="1:14" ht="16.5" customHeight="1" x14ac:dyDescent="0.2">
      <c r="A49" s="1065" t="s">
        <v>560</v>
      </c>
      <c r="B49" s="1066"/>
      <c r="C49" s="1066"/>
      <c r="D49" s="1066"/>
      <c r="E49" s="1067"/>
      <c r="F49" s="276"/>
      <c r="G49" s="274"/>
      <c r="H49" s="277" t="str">
        <f>IF($I$47&gt;=I49,"","ERR")</f>
        <v/>
      </c>
      <c r="I49" s="1068"/>
      <c r="J49" s="1069"/>
    </row>
    <row r="50" spans="1:14" ht="16.5" customHeight="1" x14ac:dyDescent="0.2">
      <c r="A50" s="1065" t="s">
        <v>561</v>
      </c>
      <c r="B50" s="1066"/>
      <c r="C50" s="1066"/>
      <c r="D50" s="1066"/>
      <c r="E50" s="1067"/>
      <c r="F50" s="276"/>
      <c r="G50" s="274"/>
      <c r="H50" s="277" t="str">
        <f>IF($I$47&gt;=I50,"","ERR")</f>
        <v/>
      </c>
      <c r="I50" s="1070"/>
      <c r="J50" s="1071"/>
      <c r="N50" s="281"/>
    </row>
    <row r="51" spans="1:14" ht="16.5" customHeight="1" x14ac:dyDescent="0.2">
      <c r="A51" s="1065" t="s">
        <v>558</v>
      </c>
      <c r="B51" s="1066"/>
      <c r="C51" s="1066"/>
      <c r="D51" s="1066"/>
      <c r="E51" s="1067"/>
      <c r="F51" s="276"/>
      <c r="G51" s="274"/>
      <c r="H51" s="277" t="str">
        <f>IF($I$47&gt;=I51,"","ERR")</f>
        <v/>
      </c>
      <c r="I51" s="1070"/>
      <c r="J51" s="1071"/>
    </row>
    <row r="52" spans="1:14" ht="16.5" customHeight="1" thickBot="1" x14ac:dyDescent="0.25">
      <c r="A52" s="1058" t="s">
        <v>562</v>
      </c>
      <c r="B52" s="1059"/>
      <c r="C52" s="1059"/>
      <c r="D52" s="1059"/>
      <c r="E52" s="1060"/>
      <c r="F52" s="278"/>
      <c r="G52" s="279"/>
      <c r="H52" s="280" t="str">
        <f>IF($I$40&gt;=I52,"","ERR")</f>
        <v/>
      </c>
      <c r="I52" s="1061"/>
      <c r="J52" s="1062"/>
    </row>
    <row r="53" spans="1:14" ht="12.75" customHeight="1" x14ac:dyDescent="0.2">
      <c r="A53" s="1063"/>
      <c r="B53" s="1063"/>
      <c r="C53" s="1063"/>
      <c r="D53" s="1063"/>
      <c r="E53" s="1063"/>
      <c r="F53" s="1063"/>
      <c r="G53" s="1063"/>
      <c r="H53" s="1063"/>
      <c r="I53" s="1063"/>
      <c r="J53" s="1064"/>
    </row>
  </sheetData>
  <sheetProtection password="DBAD" sheet="1" objects="1" scenarios="1" selectLockedCells="1"/>
  <mergeCells count="97">
    <mergeCell ref="A10:E10"/>
    <mergeCell ref="I10:J10"/>
    <mergeCell ref="A1:J1"/>
    <mergeCell ref="A2:J2"/>
    <mergeCell ref="A3:J3"/>
    <mergeCell ref="A4:C4"/>
    <mergeCell ref="I4:J4"/>
    <mergeCell ref="A5:G5"/>
    <mergeCell ref="I5:J5"/>
    <mergeCell ref="B6:D6"/>
    <mergeCell ref="A7:J7"/>
    <mergeCell ref="A8:J8"/>
    <mergeCell ref="A9:E9"/>
    <mergeCell ref="I9:J9"/>
    <mergeCell ref="A11:E11"/>
    <mergeCell ref="I11:J11"/>
    <mergeCell ref="A12:E12"/>
    <mergeCell ref="I12:J12"/>
    <mergeCell ref="A13:E13"/>
    <mergeCell ref="I13:J13"/>
    <mergeCell ref="A14:E14"/>
    <mergeCell ref="I14:J14"/>
    <mergeCell ref="A15:E15"/>
    <mergeCell ref="I15:J15"/>
    <mergeCell ref="A16:E16"/>
    <mergeCell ref="I16:J16"/>
    <mergeCell ref="A17:E17"/>
    <mergeCell ref="I17:J17"/>
    <mergeCell ref="A18:E18"/>
    <mergeCell ref="I18:J18"/>
    <mergeCell ref="A19:E19"/>
    <mergeCell ref="I19:J19"/>
    <mergeCell ref="A26:E26"/>
    <mergeCell ref="I26:J26"/>
    <mergeCell ref="A20:E20"/>
    <mergeCell ref="I20:J20"/>
    <mergeCell ref="A21:E21"/>
    <mergeCell ref="I21:J21"/>
    <mergeCell ref="A22:E22"/>
    <mergeCell ref="I22:J22"/>
    <mergeCell ref="A23:J23"/>
    <mergeCell ref="A24:E24"/>
    <mergeCell ref="I24:J24"/>
    <mergeCell ref="A25:E25"/>
    <mergeCell ref="I25:J25"/>
    <mergeCell ref="A27:E27"/>
    <mergeCell ref="I27:J27"/>
    <mergeCell ref="A28:E28"/>
    <mergeCell ref="I28:J28"/>
    <mergeCell ref="A29:E29"/>
    <mergeCell ref="I29:J29"/>
    <mergeCell ref="A30:E30"/>
    <mergeCell ref="I30:J30"/>
    <mergeCell ref="A31:E31"/>
    <mergeCell ref="I31:J31"/>
    <mergeCell ref="A32:E32"/>
    <mergeCell ref="I32:J32"/>
    <mergeCell ref="A39:E39"/>
    <mergeCell ref="I39:J39"/>
    <mergeCell ref="A33:E33"/>
    <mergeCell ref="I33:J33"/>
    <mergeCell ref="A34:E34"/>
    <mergeCell ref="I34:J34"/>
    <mergeCell ref="A35:E35"/>
    <mergeCell ref="I35:J35"/>
    <mergeCell ref="A36:E36"/>
    <mergeCell ref="I36:J36"/>
    <mergeCell ref="A37:E37"/>
    <mergeCell ref="I37:J37"/>
    <mergeCell ref="A38:J38"/>
    <mergeCell ref="A40:E40"/>
    <mergeCell ref="I40:J40"/>
    <mergeCell ref="A41:E41"/>
    <mergeCell ref="I41:J41"/>
    <mergeCell ref="A42:E42"/>
    <mergeCell ref="I42:J42"/>
    <mergeCell ref="A43:E43"/>
    <mergeCell ref="I43:J43"/>
    <mergeCell ref="A44:E44"/>
    <mergeCell ref="I44:J44"/>
    <mergeCell ref="A45:E45"/>
    <mergeCell ref="I45:J45"/>
    <mergeCell ref="A46:E46"/>
    <mergeCell ref="I46:J46"/>
    <mergeCell ref="A47:E47"/>
    <mergeCell ref="I47:J47"/>
    <mergeCell ref="A48:E48"/>
    <mergeCell ref="I48:J48"/>
    <mergeCell ref="A52:E52"/>
    <mergeCell ref="I52:J52"/>
    <mergeCell ref="A53:J53"/>
    <mergeCell ref="A49:E49"/>
    <mergeCell ref="I49:J49"/>
    <mergeCell ref="A50:E50"/>
    <mergeCell ref="I50:J50"/>
    <mergeCell ref="A51:E51"/>
    <mergeCell ref="I51:J51"/>
  </mergeCells>
  <pageMargins left="0.7" right="0.7" top="0.75" bottom="0.75" header="0.3" footer="0.3"/>
  <pageSetup scale="86" fitToHeight="0" orientation="portrait" r:id="rId1"/>
  <headerFooter>
    <oddFooter>&amp;RRevised April 2016</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N30"/>
  <sheetViews>
    <sheetView workbookViewId="0">
      <selection activeCell="A20" sqref="A20"/>
    </sheetView>
  </sheetViews>
  <sheetFormatPr defaultRowHeight="15" x14ac:dyDescent="0.25"/>
  <cols>
    <col min="1" max="9" width="14.42578125" style="1" customWidth="1"/>
    <col min="10" max="16384" width="9.140625" style="1"/>
  </cols>
  <sheetData>
    <row r="1" spans="1:9" ht="32.25" customHeight="1" thickTop="1" thickBot="1" x14ac:dyDescent="0.3">
      <c r="A1" s="1109" t="s">
        <v>626</v>
      </c>
      <c r="B1" s="747"/>
      <c r="C1" s="748"/>
      <c r="D1" s="746" t="s">
        <v>627</v>
      </c>
      <c r="E1" s="747"/>
      <c r="F1" s="748"/>
      <c r="G1" s="740" t="s">
        <v>628</v>
      </c>
      <c r="H1" s="741"/>
      <c r="I1" s="742"/>
    </row>
    <row r="2" spans="1:9" ht="16.5" thickTop="1" thickBot="1" x14ac:dyDescent="0.3">
      <c r="A2" s="740" t="str">
        <f>+'Section A'!A2</f>
        <v>Organization Name:</v>
      </c>
      <c r="B2" s="741"/>
      <c r="C2" s="741"/>
      <c r="D2" s="735" t="str">
        <f>+'Section A'!B3</f>
        <v>CSFA Description:</v>
      </c>
      <c r="E2" s="736"/>
      <c r="F2" s="749"/>
      <c r="G2" s="740" t="str">
        <f>+'Section A'!C2</f>
        <v>NOFO #</v>
      </c>
      <c r="H2" s="741"/>
      <c r="I2" s="742"/>
    </row>
    <row r="3" spans="1:9" ht="16.5" thickTop="1" thickBot="1" x14ac:dyDescent="0.3">
      <c r="A3" s="735" t="str">
        <f>+'Section A'!A3</f>
        <v xml:space="preserve">CSFA Number: </v>
      </c>
      <c r="B3" s="736"/>
      <c r="C3" s="736"/>
      <c r="D3" s="737" t="str">
        <f>+'Section A'!B2</f>
        <v>DUNS#</v>
      </c>
      <c r="E3" s="738"/>
      <c r="F3" s="739"/>
      <c r="G3" s="740" t="str">
        <f>+'Section A'!C3</f>
        <v>Fiscal Year:</v>
      </c>
      <c r="H3" s="741"/>
      <c r="I3" s="742"/>
    </row>
    <row r="4" spans="1:9" ht="16.5" thickTop="1" thickBot="1" x14ac:dyDescent="0.3">
      <c r="A4" s="323" t="s">
        <v>629</v>
      </c>
      <c r="B4" s="323" t="str">
        <f>+'Section A'!C4</f>
        <v>Grant Number from Section A</v>
      </c>
      <c r="C4" s="324"/>
      <c r="D4" s="324"/>
      <c r="E4" s="324"/>
      <c r="F4" s="324"/>
      <c r="G4" s="324"/>
      <c r="H4" s="324"/>
      <c r="I4" s="324"/>
    </row>
    <row r="5" spans="1:9" ht="15.75" thickTop="1" x14ac:dyDescent="0.25">
      <c r="A5" s="325"/>
      <c r="B5" s="325"/>
      <c r="C5" s="325"/>
      <c r="D5" s="324"/>
      <c r="E5" s="324"/>
      <c r="F5" s="324"/>
      <c r="G5" s="324"/>
      <c r="H5" s="324"/>
      <c r="I5" s="324"/>
    </row>
    <row r="6" spans="1:9" x14ac:dyDescent="0.25">
      <c r="A6" s="326"/>
      <c r="B6" s="324"/>
      <c r="C6" s="324"/>
      <c r="D6" s="324"/>
      <c r="E6" s="324"/>
      <c r="F6" s="324"/>
      <c r="G6" s="324"/>
      <c r="H6" s="324"/>
      <c r="I6" s="324"/>
    </row>
    <row r="7" spans="1:9" x14ac:dyDescent="0.25">
      <c r="A7" s="324"/>
      <c r="B7" s="324"/>
      <c r="C7" s="324"/>
      <c r="D7" s="324"/>
      <c r="E7" s="324"/>
      <c r="F7" s="324"/>
      <c r="G7" s="324"/>
      <c r="H7" s="324"/>
      <c r="I7" s="324"/>
    </row>
    <row r="8" spans="1:9" x14ac:dyDescent="0.25">
      <c r="A8" s="324"/>
      <c r="B8" s="324"/>
      <c r="C8" s="324"/>
      <c r="D8" s="324"/>
      <c r="E8" s="324"/>
      <c r="F8" s="324"/>
      <c r="G8" s="324"/>
      <c r="H8" s="324"/>
      <c r="I8" s="324"/>
    </row>
    <row r="9" spans="1:9" x14ac:dyDescent="0.25">
      <c r="A9" s="1106" t="s">
        <v>630</v>
      </c>
      <c r="B9" s="1106"/>
      <c r="C9" s="1106"/>
      <c r="D9" s="1107" t="s">
        <v>631</v>
      </c>
      <c r="E9" s="1107"/>
      <c r="F9" s="327" t="s">
        <v>632</v>
      </c>
      <c r="G9" s="1107" t="s">
        <v>633</v>
      </c>
      <c r="H9" s="1107"/>
      <c r="I9" s="327" t="s">
        <v>632</v>
      </c>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1106" t="s">
        <v>634</v>
      </c>
      <c r="B16" s="1106"/>
      <c r="C16" s="1106"/>
      <c r="D16" s="1107" t="s">
        <v>631</v>
      </c>
      <c r="E16" s="1107"/>
      <c r="F16" s="327" t="s">
        <v>632</v>
      </c>
      <c r="G16" s="1107" t="s">
        <v>633</v>
      </c>
      <c r="H16" s="1107"/>
      <c r="I16" s="327" t="s">
        <v>632</v>
      </c>
    </row>
    <row r="17" spans="1:14" x14ac:dyDescent="0.25">
      <c r="A17" s="324"/>
      <c r="B17" s="324"/>
      <c r="C17" s="324"/>
      <c r="D17" s="324"/>
      <c r="E17" s="324"/>
      <c r="F17" s="324"/>
      <c r="G17" s="324"/>
      <c r="H17" s="324"/>
      <c r="I17" s="324"/>
    </row>
    <row r="18" spans="1:14" x14ac:dyDescent="0.25">
      <c r="J18" s="329"/>
      <c r="K18" s="329"/>
      <c r="L18" s="329"/>
      <c r="M18" s="329"/>
      <c r="N18" s="329"/>
    </row>
    <row r="19" spans="1:14" x14ac:dyDescent="0.25">
      <c r="J19" s="329"/>
      <c r="K19" s="329"/>
      <c r="L19" s="329"/>
      <c r="M19" s="329"/>
      <c r="N19" s="329"/>
    </row>
    <row r="20" spans="1:14" x14ac:dyDescent="0.25">
      <c r="J20" s="86"/>
      <c r="K20" s="86"/>
      <c r="L20" s="86"/>
      <c r="M20" s="86"/>
      <c r="N20" s="86"/>
    </row>
    <row r="21" spans="1:14" x14ac:dyDescent="0.25">
      <c r="A21" s="324"/>
      <c r="B21" s="324"/>
      <c r="C21" s="324"/>
      <c r="D21" s="324"/>
      <c r="E21" s="324"/>
      <c r="F21" s="324"/>
      <c r="G21" s="324"/>
      <c r="H21" s="324"/>
      <c r="I21" s="324"/>
    </row>
    <row r="22" spans="1:14" x14ac:dyDescent="0.25">
      <c r="A22" s="330" t="s">
        <v>51</v>
      </c>
      <c r="B22" s="329"/>
      <c r="C22" s="329"/>
      <c r="D22" s="329"/>
      <c r="E22" s="329"/>
      <c r="F22" s="329"/>
      <c r="G22" s="329"/>
      <c r="H22" s="329"/>
      <c r="I22" s="329"/>
    </row>
    <row r="23" spans="1:14" x14ac:dyDescent="0.25">
      <c r="A23" s="331"/>
      <c r="B23" s="329"/>
      <c r="C23" s="329"/>
      <c r="D23" s="329"/>
      <c r="E23" s="329"/>
      <c r="F23" s="329"/>
      <c r="G23" s="329"/>
      <c r="H23" s="329"/>
      <c r="I23" s="329"/>
    </row>
    <row r="24" spans="1:14" ht="51.75" customHeight="1" x14ac:dyDescent="0.25">
      <c r="A24" s="1108" t="s">
        <v>52</v>
      </c>
      <c r="B24" s="1108"/>
      <c r="C24" s="1108"/>
      <c r="D24" s="1108"/>
      <c r="E24" s="1108"/>
      <c r="F24" s="1108"/>
      <c r="G24" s="1108"/>
      <c r="H24" s="1108"/>
      <c r="I24" s="1108"/>
    </row>
    <row r="25" spans="1:14" x14ac:dyDescent="0.25">
      <c r="A25" s="324"/>
      <c r="B25" s="324"/>
      <c r="C25" s="324"/>
      <c r="D25" s="324"/>
      <c r="E25" s="324"/>
      <c r="F25" s="324"/>
      <c r="G25" s="324"/>
      <c r="H25" s="324"/>
      <c r="I25" s="324"/>
    </row>
    <row r="26" spans="1:14" x14ac:dyDescent="0.25">
      <c r="A26" s="324"/>
      <c r="B26" s="324"/>
      <c r="C26" s="324"/>
      <c r="D26" s="324"/>
      <c r="E26" s="324"/>
      <c r="F26" s="324"/>
      <c r="G26" s="324"/>
      <c r="H26" s="324"/>
      <c r="I26" s="324"/>
    </row>
    <row r="27" spans="1:14" x14ac:dyDescent="0.25">
      <c r="A27" s="324"/>
      <c r="B27" s="324"/>
      <c r="C27" s="324"/>
      <c r="D27" s="324"/>
      <c r="E27" s="324"/>
      <c r="F27" s="324"/>
      <c r="G27" s="324"/>
      <c r="H27" s="324"/>
      <c r="I27" s="324"/>
    </row>
    <row r="28" spans="1:14" x14ac:dyDescent="0.25">
      <c r="A28" s="324"/>
      <c r="B28" s="324"/>
      <c r="C28" s="324"/>
      <c r="D28" s="324"/>
      <c r="E28" s="324"/>
      <c r="F28" s="324"/>
      <c r="G28" s="324"/>
      <c r="H28" s="324"/>
      <c r="I28" s="324"/>
    </row>
    <row r="29" spans="1:14" x14ac:dyDescent="0.25">
      <c r="A29" s="324"/>
      <c r="B29" s="324"/>
      <c r="C29" s="324"/>
      <c r="D29" s="324"/>
      <c r="E29" s="324"/>
      <c r="F29" s="324"/>
      <c r="G29" s="324"/>
      <c r="H29" s="324"/>
      <c r="I29" s="324"/>
    </row>
    <row r="30" spans="1:14" x14ac:dyDescent="0.25">
      <c r="A30" s="324"/>
      <c r="B30" s="324"/>
      <c r="C30" s="324"/>
      <c r="D30" s="324"/>
      <c r="E30" s="324"/>
      <c r="F30" s="324"/>
      <c r="G30" s="324"/>
      <c r="H30" s="324"/>
      <c r="I30" s="324"/>
    </row>
  </sheetData>
  <sheetProtection password="DBAD" sheet="1" objects="1" scenarios="1"/>
  <mergeCells count="16">
    <mergeCell ref="A1:C1"/>
    <mergeCell ref="D1:F1"/>
    <mergeCell ref="G1:I1"/>
    <mergeCell ref="A2:C2"/>
    <mergeCell ref="D2:F2"/>
    <mergeCell ref="G2:I2"/>
    <mergeCell ref="A16:C16"/>
    <mergeCell ref="D16:E16"/>
    <mergeCell ref="G16:H16"/>
    <mergeCell ref="A24:I24"/>
    <mergeCell ref="A3:C3"/>
    <mergeCell ref="D3:F3"/>
    <mergeCell ref="G3:I3"/>
    <mergeCell ref="A9:C9"/>
    <mergeCell ref="D9:E9"/>
    <mergeCell ref="G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65"/>
  <sheetViews>
    <sheetView workbookViewId="0">
      <selection activeCell="A2" sqref="A2"/>
    </sheetView>
  </sheetViews>
  <sheetFormatPr defaultRowHeight="15" x14ac:dyDescent="0.25"/>
  <cols>
    <col min="1" max="3" width="44.5703125" style="1" customWidth="1"/>
    <col min="4" max="4" width="7.85546875" style="1" customWidth="1"/>
    <col min="5" max="6" width="9.140625" style="1" hidden="1" customWidth="1"/>
    <col min="7" max="16384" width="9.140625" style="1"/>
  </cols>
  <sheetData>
    <row r="1" spans="1:4" ht="20.100000000000001" customHeight="1" x14ac:dyDescent="0.25">
      <c r="A1" s="48" t="str">
        <f>+'Section A'!A1</f>
        <v xml:space="preserve">STATE OF ILLINOIS </v>
      </c>
      <c r="B1" s="46" t="str">
        <f>+'Section A'!B1</f>
        <v>UNIFORM GRANT BUDGET TEMPLATE</v>
      </c>
      <c r="C1" s="47" t="str">
        <f>+'Section A'!C1</f>
        <v>Commerce &amp; Economic Opportunity</v>
      </c>
      <c r="D1" s="60" t="s">
        <v>259</v>
      </c>
    </row>
    <row r="2" spans="1:4" ht="20.100000000000001" customHeight="1" x14ac:dyDescent="0.25">
      <c r="A2" s="41" t="str">
        <f>+'Section A'!A2</f>
        <v>Organization Name:</v>
      </c>
      <c r="B2" s="48" t="str">
        <f>+'Section A'!B2</f>
        <v>DUNS#</v>
      </c>
      <c r="C2" s="48" t="str">
        <f>+'Section A'!C2</f>
        <v>NOFO #</v>
      </c>
    </row>
    <row r="3" spans="1:4" ht="20.100000000000001" customHeight="1" x14ac:dyDescent="0.25">
      <c r="A3" s="52" t="str">
        <f>+'Section A'!A3</f>
        <v xml:space="preserve">CSFA Number: </v>
      </c>
      <c r="B3" s="52" t="str">
        <f>+'Section A'!B3</f>
        <v>CSFA Description:</v>
      </c>
      <c r="C3" s="53" t="str">
        <f>+'Section A'!C3</f>
        <v>Fiscal Year:</v>
      </c>
    </row>
    <row r="4" spans="1:4" ht="20.100000000000001" customHeight="1" x14ac:dyDescent="0.25">
      <c r="A4" s="729" t="s">
        <v>260</v>
      </c>
      <c r="B4" s="730"/>
      <c r="C4" s="59" t="str">
        <f>+'Section A'!C4</f>
        <v>Grant Number from Section A</v>
      </c>
    </row>
    <row r="5" spans="1:4" ht="20.100000000000001" customHeight="1" x14ac:dyDescent="0.25">
      <c r="A5" s="54" t="s">
        <v>174</v>
      </c>
      <c r="B5" s="55"/>
      <c r="C5" s="56" t="s">
        <v>175</v>
      </c>
    </row>
    <row r="6" spans="1:4" ht="15" customHeight="1" x14ac:dyDescent="0.25">
      <c r="A6" s="731" t="s">
        <v>261</v>
      </c>
      <c r="B6" s="731"/>
      <c r="C6" s="65"/>
    </row>
    <row r="7" spans="1:4" ht="15" customHeight="1" x14ac:dyDescent="0.25">
      <c r="A7" s="732" t="s">
        <v>262</v>
      </c>
      <c r="B7" s="732"/>
      <c r="C7" s="66">
        <v>0</v>
      </c>
    </row>
    <row r="8" spans="1:4" ht="15" customHeight="1" x14ac:dyDescent="0.25">
      <c r="A8" s="732" t="s">
        <v>263</v>
      </c>
      <c r="B8" s="732"/>
      <c r="C8" s="66">
        <v>0</v>
      </c>
    </row>
    <row r="9" spans="1:4" ht="15" customHeight="1" x14ac:dyDescent="0.25">
      <c r="A9" s="733" t="s">
        <v>264</v>
      </c>
      <c r="B9" s="733"/>
      <c r="C9" s="66">
        <v>0</v>
      </c>
    </row>
    <row r="10" spans="1:4" ht="20.100000000000001" customHeight="1" thickBot="1" x14ac:dyDescent="0.3">
      <c r="A10" s="734" t="s">
        <v>265</v>
      </c>
      <c r="B10" s="734"/>
      <c r="C10" s="67">
        <f>(C7+C8+C9)</f>
        <v>0</v>
      </c>
    </row>
    <row r="11" spans="1:4" ht="20.100000000000001" customHeight="1" x14ac:dyDescent="0.25">
      <c r="A11" s="728" t="s">
        <v>266</v>
      </c>
      <c r="B11" s="728"/>
      <c r="C11" s="728"/>
      <c r="D11" s="60" t="s">
        <v>267</v>
      </c>
    </row>
    <row r="12" spans="1:4" ht="28.5" customHeight="1" x14ac:dyDescent="0.25">
      <c r="A12" s="46" t="s">
        <v>178</v>
      </c>
      <c r="B12" s="46" t="s">
        <v>179</v>
      </c>
      <c r="C12" s="397" t="s">
        <v>180</v>
      </c>
    </row>
    <row r="13" spans="1:4" ht="16.5" customHeight="1" x14ac:dyDescent="0.25">
      <c r="A13" s="398" t="s">
        <v>181</v>
      </c>
      <c r="B13" s="38">
        <v>200.43</v>
      </c>
      <c r="C13" s="42">
        <f>+'1A'!H39</f>
        <v>0</v>
      </c>
    </row>
    <row r="14" spans="1:4" ht="16.5" customHeight="1" x14ac:dyDescent="0.25">
      <c r="A14" s="398" t="s">
        <v>182</v>
      </c>
      <c r="B14" s="38">
        <v>200.43</v>
      </c>
      <c r="C14" s="42">
        <f>+'1B'!H39</f>
        <v>0</v>
      </c>
    </row>
    <row r="15" spans="1:4" ht="16.5" customHeight="1" x14ac:dyDescent="0.25">
      <c r="A15" s="398" t="s">
        <v>183</v>
      </c>
      <c r="B15" s="38"/>
      <c r="C15" s="42">
        <f>+'1C'!H39</f>
        <v>0</v>
      </c>
    </row>
    <row r="16" spans="1:4" ht="16.5" customHeight="1" x14ac:dyDescent="0.25">
      <c r="A16" s="398" t="s">
        <v>184</v>
      </c>
      <c r="B16" s="38"/>
      <c r="C16" s="42">
        <f>+'1D'!H39</f>
        <v>0</v>
      </c>
    </row>
    <row r="17" spans="1:3" ht="16.5" customHeight="1" x14ac:dyDescent="0.25">
      <c r="A17" s="398" t="s">
        <v>185</v>
      </c>
      <c r="B17" s="38"/>
      <c r="C17" s="42">
        <f>+'1E'!H39</f>
        <v>0</v>
      </c>
    </row>
    <row r="18" spans="1:3" ht="16.5" customHeight="1" x14ac:dyDescent="0.25">
      <c r="A18" s="398" t="s">
        <v>186</v>
      </c>
      <c r="B18" s="39">
        <v>200.43100000000001</v>
      </c>
      <c r="C18" s="42">
        <f>+'2A'!H37</f>
        <v>0</v>
      </c>
    </row>
    <row r="19" spans="1:3" ht="16.5" customHeight="1" x14ac:dyDescent="0.25">
      <c r="A19" s="398" t="s">
        <v>187</v>
      </c>
      <c r="B19" s="39">
        <v>200.43100000000001</v>
      </c>
      <c r="C19" s="42">
        <f>+'2B'!H37</f>
        <v>0</v>
      </c>
    </row>
    <row r="20" spans="1:3" ht="16.5" customHeight="1" x14ac:dyDescent="0.25">
      <c r="A20" s="398" t="s">
        <v>188</v>
      </c>
      <c r="B20" s="39"/>
      <c r="C20" s="42">
        <f>+'2C'!H37</f>
        <v>0</v>
      </c>
    </row>
    <row r="21" spans="1:3" ht="16.5" customHeight="1" x14ac:dyDescent="0.25">
      <c r="A21" s="398" t="s">
        <v>189</v>
      </c>
      <c r="B21" s="39"/>
      <c r="C21" s="42">
        <f>+'2D'!H37</f>
        <v>0</v>
      </c>
    </row>
    <row r="22" spans="1:3" ht="16.5" customHeight="1" x14ac:dyDescent="0.25">
      <c r="A22" s="398" t="s">
        <v>190</v>
      </c>
      <c r="B22" s="39"/>
      <c r="C22" s="42">
        <f>+'2E'!H37</f>
        <v>0</v>
      </c>
    </row>
    <row r="23" spans="1:3" ht="16.5" customHeight="1" x14ac:dyDescent="0.25">
      <c r="A23" s="399" t="s">
        <v>191</v>
      </c>
      <c r="B23" s="75">
        <v>200.47399999999999</v>
      </c>
      <c r="C23" s="76">
        <f>+Travel!I25</f>
        <v>0</v>
      </c>
    </row>
    <row r="24" spans="1:3" ht="16.5" customHeight="1" x14ac:dyDescent="0.25">
      <c r="A24" s="399" t="s">
        <v>192</v>
      </c>
      <c r="B24" s="75">
        <v>200.43899999999999</v>
      </c>
      <c r="C24" s="76">
        <f>+Equipment!G22</f>
        <v>0</v>
      </c>
    </row>
    <row r="25" spans="1:3" ht="16.5" customHeight="1" x14ac:dyDescent="0.25">
      <c r="A25" s="399" t="s">
        <v>193</v>
      </c>
      <c r="B25" s="75">
        <v>200.94</v>
      </c>
      <c r="C25" s="76">
        <f>+Supplies!H27</f>
        <v>0</v>
      </c>
    </row>
    <row r="26" spans="1:3" ht="16.5" customHeight="1" x14ac:dyDescent="0.25">
      <c r="A26" s="74" t="s">
        <v>194</v>
      </c>
      <c r="B26" s="75" t="s">
        <v>195</v>
      </c>
      <c r="C26" s="76">
        <f>+'Contractual Services'!G28</f>
        <v>0</v>
      </c>
    </row>
    <row r="27" spans="1:3" ht="16.5" customHeight="1" x14ac:dyDescent="0.25">
      <c r="A27" s="74" t="s">
        <v>196</v>
      </c>
      <c r="B27" s="75">
        <v>200.459</v>
      </c>
      <c r="C27" s="76">
        <f>+Consultant!I32</f>
        <v>0</v>
      </c>
    </row>
    <row r="28" spans="1:3" ht="16.5" customHeight="1" x14ac:dyDescent="0.25">
      <c r="A28" s="74" t="s">
        <v>197</v>
      </c>
      <c r="B28" s="75"/>
      <c r="C28" s="76">
        <f>+Construction!G22</f>
        <v>0</v>
      </c>
    </row>
    <row r="29" spans="1:3" ht="16.5" customHeight="1" x14ac:dyDescent="0.25">
      <c r="A29" s="74" t="s">
        <v>198</v>
      </c>
      <c r="B29" s="75">
        <v>200.465</v>
      </c>
      <c r="C29" s="76">
        <f>+Occupancy!H25</f>
        <v>0</v>
      </c>
    </row>
    <row r="30" spans="1:3" ht="16.5" customHeight="1" x14ac:dyDescent="0.25">
      <c r="A30" s="74" t="s">
        <v>199</v>
      </c>
      <c r="B30" s="75">
        <v>200.87</v>
      </c>
      <c r="C30" s="76">
        <f>+'R &amp; D'!G22</f>
        <v>0</v>
      </c>
    </row>
    <row r="31" spans="1:3" ht="16.5" customHeight="1" x14ac:dyDescent="0.25">
      <c r="A31" s="399" t="s">
        <v>200</v>
      </c>
      <c r="B31" s="75"/>
      <c r="C31" s="76">
        <f>+Telecommunications!G24</f>
        <v>0</v>
      </c>
    </row>
    <row r="32" spans="1:3" ht="16.5" customHeight="1" x14ac:dyDescent="0.25">
      <c r="A32" s="399" t="s">
        <v>201</v>
      </c>
      <c r="B32" s="75">
        <v>200.47200000000001</v>
      </c>
      <c r="C32" s="76">
        <f>+'Training &amp; Education'!G25</f>
        <v>0</v>
      </c>
    </row>
    <row r="33" spans="1:3" ht="16.5" customHeight="1" x14ac:dyDescent="0.25">
      <c r="A33" s="399" t="s">
        <v>202</v>
      </c>
      <c r="B33" s="75" t="s">
        <v>203</v>
      </c>
      <c r="C33" s="76">
        <f>+'Direct Administrative'!H24</f>
        <v>0</v>
      </c>
    </row>
    <row r="34" spans="1:3" ht="16.5" customHeight="1" x14ac:dyDescent="0.25">
      <c r="A34" s="74" t="s">
        <v>204</v>
      </c>
      <c r="B34" s="75"/>
      <c r="C34" s="76">
        <f>+'Miscellaneous (other) Costs'!G26</f>
        <v>0</v>
      </c>
    </row>
    <row r="35" spans="1:3" ht="16.5" customHeight="1" x14ac:dyDescent="0.25">
      <c r="A35" s="400" t="s">
        <v>205</v>
      </c>
      <c r="B35" s="39"/>
      <c r="C35" s="42">
        <f>+'15A'!G39</f>
        <v>0</v>
      </c>
    </row>
    <row r="36" spans="1:3" ht="16.5" customHeight="1" x14ac:dyDescent="0.25">
      <c r="A36" s="401" t="s">
        <v>718</v>
      </c>
      <c r="B36" s="39"/>
      <c r="C36" s="42">
        <f>+'15B1'!G38</f>
        <v>0</v>
      </c>
    </row>
    <row r="37" spans="1:3" ht="16.5" customHeight="1" x14ac:dyDescent="0.25">
      <c r="A37" s="402" t="s">
        <v>207</v>
      </c>
      <c r="B37" s="39"/>
      <c r="C37" s="42">
        <f>+'15B2'!G38</f>
        <v>0</v>
      </c>
    </row>
    <row r="38" spans="1:3" ht="16.5" customHeight="1" x14ac:dyDescent="0.25">
      <c r="A38" s="402" t="s">
        <v>208</v>
      </c>
      <c r="B38" s="39"/>
      <c r="C38" s="42">
        <f>+'15B3'!G38</f>
        <v>0</v>
      </c>
    </row>
    <row r="39" spans="1:3" ht="16.5" customHeight="1" x14ac:dyDescent="0.25">
      <c r="A39" s="402" t="s">
        <v>209</v>
      </c>
      <c r="B39" s="39"/>
      <c r="C39" s="42">
        <f>+'15C1'!G38</f>
        <v>0</v>
      </c>
    </row>
    <row r="40" spans="1:3" ht="16.5" customHeight="1" x14ac:dyDescent="0.25">
      <c r="A40" s="402" t="s">
        <v>719</v>
      </c>
      <c r="B40" s="39"/>
      <c r="C40" s="42">
        <f>+'15C2'!G38</f>
        <v>0</v>
      </c>
    </row>
    <row r="41" spans="1:3" ht="16.5" customHeight="1" x14ac:dyDescent="0.25">
      <c r="A41" s="402" t="s">
        <v>211</v>
      </c>
      <c r="B41" s="39"/>
      <c r="C41" s="42">
        <f>+'15C3'!G38</f>
        <v>0</v>
      </c>
    </row>
    <row r="42" spans="1:3" ht="16.5" customHeight="1" x14ac:dyDescent="0.25">
      <c r="A42" s="402" t="s">
        <v>212</v>
      </c>
      <c r="B42" s="39"/>
      <c r="C42" s="42">
        <f>+'15D1'!G38</f>
        <v>0</v>
      </c>
    </row>
    <row r="43" spans="1:3" ht="16.5" customHeight="1" x14ac:dyDescent="0.25">
      <c r="A43" s="402" t="s">
        <v>213</v>
      </c>
      <c r="B43" s="39"/>
      <c r="C43" s="42">
        <f>+'15D2'!G38</f>
        <v>0</v>
      </c>
    </row>
    <row r="44" spans="1:3" ht="16.5" customHeight="1" x14ac:dyDescent="0.25">
      <c r="A44" s="402" t="s">
        <v>214</v>
      </c>
      <c r="B44" s="39"/>
      <c r="C44" s="42">
        <f>+'15D3'!G38</f>
        <v>0</v>
      </c>
    </row>
    <row r="45" spans="1:3" ht="16.5" customHeight="1" x14ac:dyDescent="0.25">
      <c r="A45" s="402" t="s">
        <v>215</v>
      </c>
      <c r="B45" s="39"/>
      <c r="C45" s="42">
        <f>+'15E1'!G38</f>
        <v>0</v>
      </c>
    </row>
    <row r="46" spans="1:3" ht="16.5" customHeight="1" x14ac:dyDescent="0.25">
      <c r="A46" s="402" t="s">
        <v>216</v>
      </c>
      <c r="B46" s="39"/>
      <c r="C46" s="42">
        <f>+'15E2'!G38</f>
        <v>0</v>
      </c>
    </row>
    <row r="47" spans="1:3" ht="16.5" customHeight="1" x14ac:dyDescent="0.25">
      <c r="A47" s="402" t="s">
        <v>217</v>
      </c>
      <c r="B47" s="39"/>
      <c r="C47" s="42">
        <f>+'15E3'!G38</f>
        <v>0</v>
      </c>
    </row>
    <row r="48" spans="1:3" ht="16.5" customHeight="1" x14ac:dyDescent="0.25">
      <c r="A48" s="37" t="s">
        <v>218</v>
      </c>
      <c r="B48" s="40">
        <v>200.41300000000001</v>
      </c>
      <c r="C48" s="42">
        <f>SUM(C13:C47)</f>
        <v>0</v>
      </c>
    </row>
    <row r="49" spans="1:3" ht="34.5" customHeight="1" x14ac:dyDescent="0.25">
      <c r="A49" s="61" t="s">
        <v>219</v>
      </c>
      <c r="B49" s="62">
        <v>200.41399999999999</v>
      </c>
      <c r="C49" s="42">
        <f>+'17A'!H32</f>
        <v>0</v>
      </c>
    </row>
    <row r="50" spans="1:3" ht="34.5" customHeight="1" x14ac:dyDescent="0.25">
      <c r="A50" s="63" t="s">
        <v>220</v>
      </c>
      <c r="B50" s="64"/>
      <c r="C50" s="42"/>
    </row>
    <row r="51" spans="1:3" ht="34.5" customHeight="1" x14ac:dyDescent="0.25">
      <c r="A51" s="61" t="s">
        <v>221</v>
      </c>
      <c r="B51" s="62">
        <v>200.41399999999999</v>
      </c>
      <c r="C51" s="42">
        <f>+'17B'!H33</f>
        <v>0</v>
      </c>
    </row>
    <row r="52" spans="1:3" ht="34.5" customHeight="1" x14ac:dyDescent="0.25">
      <c r="A52" s="63" t="s">
        <v>220</v>
      </c>
      <c r="B52" s="64"/>
      <c r="C52" s="43"/>
    </row>
    <row r="53" spans="1:3" ht="34.5" customHeight="1" x14ac:dyDescent="0.25">
      <c r="A53" s="61" t="s">
        <v>222</v>
      </c>
      <c r="B53" s="62">
        <v>200.41399999999999</v>
      </c>
      <c r="C53" s="42">
        <f>+'17C'!H32</f>
        <v>0</v>
      </c>
    </row>
    <row r="54" spans="1:3" ht="34.5" customHeight="1" x14ac:dyDescent="0.25">
      <c r="A54" s="63" t="s">
        <v>220</v>
      </c>
      <c r="B54" s="64"/>
      <c r="C54" s="43"/>
    </row>
    <row r="55" spans="1:3" ht="34.5" customHeight="1" x14ac:dyDescent="0.25">
      <c r="A55" s="61" t="s">
        <v>223</v>
      </c>
      <c r="B55" s="62">
        <v>200.41399999999999</v>
      </c>
      <c r="C55" s="42">
        <f>+'17D'!H32</f>
        <v>0</v>
      </c>
    </row>
    <row r="56" spans="1:3" ht="34.5" customHeight="1" x14ac:dyDescent="0.25">
      <c r="A56" s="63" t="s">
        <v>220</v>
      </c>
      <c r="B56" s="64"/>
      <c r="C56" s="43"/>
    </row>
    <row r="57" spans="1:3" ht="34.5" customHeight="1" x14ac:dyDescent="0.25">
      <c r="A57" s="61" t="s">
        <v>224</v>
      </c>
      <c r="B57" s="62">
        <v>200.41399999999999</v>
      </c>
      <c r="C57" s="42">
        <f>+'17E'!H32</f>
        <v>0</v>
      </c>
    </row>
    <row r="58" spans="1:3" ht="34.5" customHeight="1" x14ac:dyDescent="0.25">
      <c r="A58" s="63" t="s">
        <v>220</v>
      </c>
      <c r="B58" s="64"/>
      <c r="C58" s="43"/>
    </row>
    <row r="59" spans="1:3" ht="22.5" customHeight="1" x14ac:dyDescent="0.25">
      <c r="A59" s="45" t="s">
        <v>268</v>
      </c>
      <c r="B59" s="44"/>
      <c r="C59" s="49">
        <f>SUM(C48:C58)</f>
        <v>0</v>
      </c>
    </row>
    <row r="60" spans="1:3" ht="17.45" customHeight="1" x14ac:dyDescent="0.25"/>
    <row r="61" spans="1:3" ht="17.45" customHeight="1" x14ac:dyDescent="0.25"/>
    <row r="62" spans="1:3" ht="17.45" customHeight="1" x14ac:dyDescent="0.25"/>
    <row r="64" spans="1:3" ht="15" customHeight="1" x14ac:dyDescent="0.25"/>
    <row r="65" ht="22.5" customHeight="1" x14ac:dyDescent="0.25"/>
  </sheetData>
  <sheetProtection password="DBAD" sheet="1" objects="1" scenarios="1"/>
  <mergeCells count="7">
    <mergeCell ref="A11:C11"/>
    <mergeCell ref="A4:B4"/>
    <mergeCell ref="A6:B6"/>
    <mergeCell ref="A7:B7"/>
    <mergeCell ref="A8:B8"/>
    <mergeCell ref="A9:B9"/>
    <mergeCell ref="A10:B10"/>
  </mergeCells>
  <pageMargins left="0.5" right="0.5" top="0.5" bottom="0.5" header="0.3" footer="0.3"/>
  <pageSetup scale="9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27"/>
  <sheetViews>
    <sheetView workbookViewId="0">
      <selection activeCell="A10" sqref="A10:C10"/>
    </sheetView>
  </sheetViews>
  <sheetFormatPr defaultRowHeight="15" x14ac:dyDescent="0.25"/>
  <cols>
    <col min="1" max="9" width="14.28515625" style="1" customWidth="1"/>
    <col min="10" max="16384" width="9.140625" style="1"/>
  </cols>
  <sheetData>
    <row r="1" spans="1:9" ht="39.75" customHeight="1" thickTop="1" thickBot="1" x14ac:dyDescent="0.3">
      <c r="A1" s="746" t="s">
        <v>404</v>
      </c>
      <c r="B1" s="747"/>
      <c r="C1" s="748"/>
      <c r="D1" s="746" t="s">
        <v>405</v>
      </c>
      <c r="E1" s="747"/>
      <c r="F1" s="748"/>
      <c r="G1" s="740" t="str">
        <f>'Section A'!C1</f>
        <v>Commerce &amp; Economic Opportunity</v>
      </c>
      <c r="H1" s="741"/>
      <c r="I1" s="742"/>
    </row>
    <row r="2" spans="1:9" ht="16.5" customHeight="1" thickTop="1" thickBot="1" x14ac:dyDescent="0.3">
      <c r="A2" s="740" t="str">
        <f>'Section A'!A2</f>
        <v>Organization Name:</v>
      </c>
      <c r="B2" s="741"/>
      <c r="C2" s="741"/>
      <c r="D2" s="735" t="str">
        <f>'Section A'!B3</f>
        <v>CSFA Description:</v>
      </c>
      <c r="E2" s="736"/>
      <c r="F2" s="749"/>
      <c r="G2" s="740" t="str">
        <f>'Section A'!C2</f>
        <v>NOFO #</v>
      </c>
      <c r="H2" s="741"/>
      <c r="I2" s="742"/>
    </row>
    <row r="3" spans="1:9" ht="16.5" customHeight="1" thickTop="1" thickBot="1" x14ac:dyDescent="0.3">
      <c r="A3" s="735" t="str">
        <f>'Section A'!A3</f>
        <v xml:space="preserve">CSFA Number: </v>
      </c>
      <c r="B3" s="736"/>
      <c r="C3" s="736"/>
      <c r="D3" s="737" t="str">
        <f>'Section A'!B2</f>
        <v>DUNS#</v>
      </c>
      <c r="E3" s="738"/>
      <c r="F3" s="739"/>
      <c r="G3" s="740" t="str">
        <f>'Section A'!C3</f>
        <v>Fiscal Year:</v>
      </c>
      <c r="H3" s="741"/>
      <c r="I3" s="742"/>
    </row>
    <row r="4" spans="1:9" ht="15.75" thickTop="1" x14ac:dyDescent="0.25"/>
    <row r="5" spans="1:9" x14ac:dyDescent="0.25">
      <c r="A5" s="79" t="s">
        <v>406</v>
      </c>
      <c r="B5" s="80"/>
    </row>
    <row r="6" spans="1:9" ht="36" customHeight="1" x14ac:dyDescent="0.25">
      <c r="A6" s="743" t="s">
        <v>407</v>
      </c>
      <c r="B6" s="743"/>
      <c r="C6" s="743"/>
      <c r="D6" s="743"/>
      <c r="E6" s="743"/>
      <c r="F6" s="743"/>
      <c r="G6" s="743"/>
      <c r="H6" s="743"/>
      <c r="I6" s="743"/>
    </row>
    <row r="7" spans="1:9" x14ac:dyDescent="0.25">
      <c r="A7" s="81"/>
      <c r="B7" s="82"/>
      <c r="C7" s="82"/>
      <c r="D7" s="82"/>
      <c r="E7" s="82"/>
      <c r="F7" s="82"/>
      <c r="G7" s="82"/>
      <c r="H7" s="82"/>
      <c r="I7" s="82"/>
    </row>
    <row r="8" spans="1:9" x14ac:dyDescent="0.25">
      <c r="A8" s="81"/>
      <c r="B8" s="82"/>
      <c r="C8" s="82"/>
      <c r="D8" s="82"/>
      <c r="E8" s="82"/>
      <c r="F8" s="82"/>
      <c r="G8" s="82"/>
      <c r="H8" s="82"/>
      <c r="I8" s="82"/>
    </row>
    <row r="9" spans="1:9" x14ac:dyDescent="0.25">
      <c r="A9" s="81"/>
      <c r="B9" s="82"/>
      <c r="C9" s="82"/>
      <c r="D9" s="82"/>
      <c r="E9" s="82"/>
      <c r="F9" s="82"/>
      <c r="G9" s="82"/>
      <c r="H9" s="82"/>
      <c r="I9" s="82"/>
    </row>
    <row r="10" spans="1:9" x14ac:dyDescent="0.25">
      <c r="A10" s="745"/>
      <c r="B10" s="745"/>
      <c r="C10" s="745"/>
      <c r="D10" s="82"/>
      <c r="E10" s="745"/>
      <c r="F10" s="745"/>
      <c r="G10" s="745"/>
      <c r="H10" s="82"/>
      <c r="I10" s="82"/>
    </row>
    <row r="11" spans="1:9" x14ac:dyDescent="0.25">
      <c r="A11" s="81" t="s">
        <v>408</v>
      </c>
      <c r="B11" s="82"/>
      <c r="C11" s="82"/>
      <c r="D11" s="82"/>
      <c r="E11" s="81" t="s">
        <v>408</v>
      </c>
      <c r="F11" s="82"/>
      <c r="G11" s="82"/>
      <c r="H11" s="82"/>
      <c r="I11" s="82"/>
    </row>
    <row r="12" spans="1:9" x14ac:dyDescent="0.25">
      <c r="A12" s="81"/>
      <c r="B12" s="82"/>
      <c r="C12" s="82"/>
      <c r="D12" s="82"/>
      <c r="E12" s="81"/>
      <c r="F12" s="82"/>
      <c r="G12" s="82"/>
      <c r="H12" s="82"/>
      <c r="I12" s="82"/>
    </row>
    <row r="13" spans="1:9" x14ac:dyDescent="0.25">
      <c r="A13" s="624"/>
      <c r="B13" s="625"/>
      <c r="C13" s="625"/>
      <c r="D13" s="82"/>
      <c r="E13" s="624"/>
      <c r="F13" s="625"/>
      <c r="G13" s="625"/>
      <c r="H13" s="82"/>
      <c r="I13" s="82"/>
    </row>
    <row r="14" spans="1:9" x14ac:dyDescent="0.25">
      <c r="A14" s="81" t="s">
        <v>409</v>
      </c>
      <c r="B14" s="82"/>
      <c r="C14" s="82"/>
      <c r="D14" s="82"/>
      <c r="E14" s="81" t="s">
        <v>409</v>
      </c>
      <c r="F14" s="82"/>
      <c r="G14" s="82"/>
      <c r="H14" s="82"/>
      <c r="I14" s="82"/>
    </row>
    <row r="15" spans="1:9" x14ac:dyDescent="0.25">
      <c r="A15" s="81"/>
      <c r="B15" s="82"/>
      <c r="C15" s="82"/>
      <c r="D15" s="82"/>
      <c r="E15" s="81"/>
      <c r="F15" s="82"/>
      <c r="G15" s="82"/>
      <c r="H15" s="82"/>
      <c r="I15" s="82"/>
    </row>
    <row r="16" spans="1:9" x14ac:dyDescent="0.25">
      <c r="A16" s="745"/>
      <c r="B16" s="745"/>
      <c r="C16" s="745"/>
      <c r="D16" s="82"/>
      <c r="E16" s="745"/>
      <c r="F16" s="745"/>
      <c r="G16" s="745"/>
      <c r="H16" s="82"/>
      <c r="I16" s="82"/>
    </row>
    <row r="17" spans="1:9" x14ac:dyDescent="0.25">
      <c r="A17" s="81" t="s">
        <v>410</v>
      </c>
      <c r="B17" s="82"/>
      <c r="C17" s="82"/>
      <c r="D17" s="82"/>
      <c r="E17" s="81" t="s">
        <v>410</v>
      </c>
      <c r="F17" s="82"/>
      <c r="G17" s="82"/>
      <c r="H17" s="82"/>
      <c r="I17" s="82"/>
    </row>
    <row r="18" spans="1:9" x14ac:dyDescent="0.25">
      <c r="A18" s="81"/>
      <c r="B18" s="82"/>
      <c r="C18" s="82"/>
      <c r="D18" s="82"/>
      <c r="E18" s="81"/>
      <c r="F18" s="82"/>
      <c r="G18" s="82"/>
      <c r="H18" s="82"/>
      <c r="I18" s="82"/>
    </row>
    <row r="19" spans="1:9" x14ac:dyDescent="0.25">
      <c r="A19" s="745"/>
      <c r="B19" s="745"/>
      <c r="C19" s="745"/>
      <c r="D19" s="82"/>
      <c r="E19" s="745"/>
      <c r="F19" s="745"/>
      <c r="G19" s="745"/>
      <c r="H19" s="82"/>
      <c r="I19" s="82"/>
    </row>
    <row r="20" spans="1:9" x14ac:dyDescent="0.25">
      <c r="A20" s="81" t="s">
        <v>411</v>
      </c>
      <c r="B20" s="82"/>
      <c r="C20" s="82"/>
      <c r="D20" s="82"/>
      <c r="E20" s="81" t="s">
        <v>411</v>
      </c>
      <c r="F20" s="82"/>
      <c r="G20" s="82"/>
      <c r="H20" s="82"/>
      <c r="I20" s="82"/>
    </row>
    <row r="21" spans="1:9" x14ac:dyDescent="0.25">
      <c r="A21" s="81" t="s">
        <v>412</v>
      </c>
      <c r="B21" s="82"/>
      <c r="C21" s="82"/>
      <c r="D21" s="82"/>
      <c r="E21" s="81" t="s">
        <v>413</v>
      </c>
      <c r="F21" s="82"/>
      <c r="G21" s="82"/>
      <c r="H21" s="82"/>
      <c r="I21" s="82"/>
    </row>
    <row r="22" spans="1:9" x14ac:dyDescent="0.25">
      <c r="A22" s="745"/>
      <c r="B22" s="745"/>
      <c r="C22" s="745"/>
      <c r="D22" s="82"/>
      <c r="E22" s="745"/>
      <c r="F22" s="745"/>
      <c r="G22" s="745"/>
      <c r="H22" s="82"/>
      <c r="I22" s="82"/>
    </row>
    <row r="23" spans="1:9" x14ac:dyDescent="0.25">
      <c r="A23" s="81" t="s">
        <v>414</v>
      </c>
      <c r="B23" s="82"/>
      <c r="C23" s="82"/>
      <c r="D23" s="82"/>
      <c r="E23" s="81" t="s">
        <v>414</v>
      </c>
      <c r="F23" s="82"/>
      <c r="G23" s="82"/>
      <c r="H23" s="82"/>
      <c r="I23" s="82"/>
    </row>
    <row r="24" spans="1:9" x14ac:dyDescent="0.25">
      <c r="A24" s="82"/>
      <c r="B24" s="82"/>
      <c r="C24" s="82"/>
      <c r="D24" s="82"/>
      <c r="E24" s="82"/>
      <c r="F24" s="82"/>
      <c r="G24" s="82"/>
      <c r="H24" s="82"/>
      <c r="I24" s="82"/>
    </row>
    <row r="27" spans="1:9" ht="27" customHeight="1" x14ac:dyDescent="0.25">
      <c r="A27" s="744" t="s">
        <v>415</v>
      </c>
      <c r="B27" s="744"/>
      <c r="C27" s="744"/>
      <c r="D27" s="744"/>
      <c r="E27" s="744"/>
      <c r="F27" s="744"/>
      <c r="G27" s="744"/>
    </row>
  </sheetData>
  <sheetProtection password="DBAD" sheet="1" objects="1" scenarios="1"/>
  <mergeCells count="19">
    <mergeCell ref="A1:C1"/>
    <mergeCell ref="D1:F1"/>
    <mergeCell ref="G1:I1"/>
    <mergeCell ref="A2:C2"/>
    <mergeCell ref="D2:F2"/>
    <mergeCell ref="G2:I2"/>
    <mergeCell ref="A3:C3"/>
    <mergeCell ref="D3:F3"/>
    <mergeCell ref="G3:I3"/>
    <mergeCell ref="A6:I6"/>
    <mergeCell ref="A27:G27"/>
    <mergeCell ref="A10:C10"/>
    <mergeCell ref="E10:G10"/>
    <mergeCell ref="A16:C16"/>
    <mergeCell ref="E16:G16"/>
    <mergeCell ref="A19:C19"/>
    <mergeCell ref="E19:G19"/>
    <mergeCell ref="A22:C22"/>
    <mergeCell ref="E22:G22"/>
  </mergeCells>
  <pageMargins left="0.5" right="0.5" top="0.5" bottom="0.5" header="0.3" footer="0.3"/>
  <pageSetup scale="9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H43"/>
  <sheetViews>
    <sheetView workbookViewId="0">
      <selection activeCell="B2" sqref="B2:H2"/>
    </sheetView>
  </sheetViews>
  <sheetFormatPr defaultRowHeight="12" x14ac:dyDescent="0.2"/>
  <cols>
    <col min="1" max="1" width="1.42578125" style="9" customWidth="1"/>
    <col min="2" max="5" width="18.28515625" style="9" customWidth="1"/>
    <col min="6" max="6" width="15" style="9" customWidth="1"/>
    <col min="7" max="7" width="9.140625" style="9" customWidth="1"/>
    <col min="8" max="8" width="31.5703125" style="9" customWidth="1"/>
    <col min="9" max="9" width="2.42578125" style="9" customWidth="1"/>
    <col min="10" max="16384" width="9.140625" style="9"/>
  </cols>
  <sheetData>
    <row r="1" spans="2:8" ht="9.75" customHeight="1" x14ac:dyDescent="0.2"/>
    <row r="2" spans="2:8" x14ac:dyDescent="0.2">
      <c r="B2" s="782" t="s">
        <v>416</v>
      </c>
      <c r="C2" s="783"/>
      <c r="D2" s="783"/>
      <c r="E2" s="783"/>
      <c r="F2" s="783"/>
      <c r="G2" s="783"/>
      <c r="H2" s="783"/>
    </row>
    <row r="3" spans="2:8" ht="25.5" customHeight="1" thickBot="1" x14ac:dyDescent="0.25">
      <c r="B3" s="784" t="s">
        <v>417</v>
      </c>
      <c r="C3" s="784"/>
      <c r="D3" s="784"/>
      <c r="E3" s="784"/>
      <c r="F3" s="784"/>
      <c r="G3" s="784"/>
      <c r="H3" s="784"/>
    </row>
    <row r="4" spans="2:8" x14ac:dyDescent="0.2">
      <c r="B4" s="785" t="s">
        <v>418</v>
      </c>
      <c r="C4" s="786"/>
      <c r="D4" s="786"/>
      <c r="E4" s="786"/>
      <c r="F4" s="786"/>
      <c r="G4" s="786"/>
      <c r="H4" s="787"/>
    </row>
    <row r="5" spans="2:8" x14ac:dyDescent="0.2">
      <c r="B5" s="788" t="s">
        <v>419</v>
      </c>
      <c r="C5" s="789"/>
      <c r="D5" s="789"/>
      <c r="E5" s="789"/>
      <c r="F5" s="789"/>
      <c r="G5" s="789"/>
      <c r="H5" s="790"/>
    </row>
    <row r="6" spans="2:8" x14ac:dyDescent="0.2">
      <c r="B6" s="788" t="s">
        <v>420</v>
      </c>
      <c r="C6" s="789"/>
      <c r="D6" s="789"/>
      <c r="E6" s="789"/>
      <c r="F6" s="789"/>
      <c r="G6" s="789"/>
      <c r="H6" s="790"/>
    </row>
    <row r="7" spans="2:8" ht="8.25" customHeight="1" thickBot="1" x14ac:dyDescent="0.25">
      <c r="B7" s="778" t="s">
        <v>421</v>
      </c>
      <c r="C7" s="781"/>
      <c r="D7" s="781"/>
      <c r="E7" s="781"/>
      <c r="F7" s="781"/>
      <c r="G7" s="781"/>
      <c r="H7" s="779"/>
    </row>
    <row r="8" spans="2:8" ht="11.25" customHeight="1" x14ac:dyDescent="0.2">
      <c r="B8" s="776" t="s">
        <v>422</v>
      </c>
      <c r="C8" s="780"/>
      <c r="D8" s="780"/>
      <c r="E8" s="780"/>
      <c r="F8" s="780"/>
      <c r="G8" s="780"/>
      <c r="H8" s="777"/>
    </row>
    <row r="9" spans="2:8" ht="6.75" customHeight="1" thickBot="1" x14ac:dyDescent="0.25">
      <c r="B9" s="778"/>
      <c r="C9" s="781"/>
      <c r="D9" s="781"/>
      <c r="E9" s="781"/>
      <c r="F9" s="781"/>
      <c r="G9" s="781"/>
      <c r="H9" s="779"/>
    </row>
    <row r="10" spans="2:8" ht="12.75" thickBot="1" x14ac:dyDescent="0.25">
      <c r="B10" s="761" t="s">
        <v>423</v>
      </c>
      <c r="C10" s="762"/>
      <c r="D10" s="762"/>
      <c r="E10" s="762"/>
      <c r="F10" s="762"/>
      <c r="G10" s="762"/>
      <c r="H10" s="763"/>
    </row>
    <row r="11" spans="2:8" x14ac:dyDescent="0.2">
      <c r="B11" s="776" t="s">
        <v>424</v>
      </c>
      <c r="C11" s="780"/>
      <c r="D11" s="780"/>
      <c r="E11" s="780"/>
      <c r="F11" s="780"/>
      <c r="G11" s="780"/>
      <c r="H11" s="777"/>
    </row>
    <row r="12" spans="2:8" ht="7.5" customHeight="1" thickBot="1" x14ac:dyDescent="0.25">
      <c r="B12" s="778"/>
      <c r="C12" s="781"/>
      <c r="D12" s="781"/>
      <c r="E12" s="781"/>
      <c r="F12" s="781"/>
      <c r="G12" s="781"/>
      <c r="H12" s="779"/>
    </row>
    <row r="13" spans="2:8" ht="12.75" thickBot="1" x14ac:dyDescent="0.25">
      <c r="B13" s="84" t="s">
        <v>425</v>
      </c>
      <c r="C13" s="761" t="s">
        <v>426</v>
      </c>
      <c r="D13" s="763"/>
      <c r="E13" s="761" t="s">
        <v>427</v>
      </c>
      <c r="F13" s="763"/>
      <c r="G13" s="761" t="s">
        <v>428</v>
      </c>
      <c r="H13" s="763"/>
    </row>
    <row r="14" spans="2:8" ht="12.75" thickBot="1" x14ac:dyDescent="0.25">
      <c r="B14" s="761" t="s">
        <v>429</v>
      </c>
      <c r="C14" s="762"/>
      <c r="D14" s="762"/>
      <c r="E14" s="762"/>
      <c r="F14" s="762"/>
      <c r="G14" s="762"/>
      <c r="H14" s="763"/>
    </row>
    <row r="15" spans="2:8" ht="12.75" thickBot="1" x14ac:dyDescent="0.25">
      <c r="B15" s="84" t="s">
        <v>425</v>
      </c>
      <c r="C15" s="761" t="s">
        <v>426</v>
      </c>
      <c r="D15" s="763"/>
      <c r="E15" s="761" t="s">
        <v>427</v>
      </c>
      <c r="F15" s="763"/>
      <c r="G15" s="761" t="s">
        <v>430</v>
      </c>
      <c r="H15" s="763"/>
    </row>
    <row r="16" spans="2:8" x14ac:dyDescent="0.2">
      <c r="B16" s="776" t="s">
        <v>431</v>
      </c>
      <c r="C16" s="777"/>
      <c r="D16" s="776" t="s">
        <v>432</v>
      </c>
      <c r="E16" s="777"/>
      <c r="F16" s="776" t="s">
        <v>433</v>
      </c>
      <c r="G16" s="780"/>
      <c r="H16" s="777"/>
    </row>
    <row r="17" spans="2:8" ht="12.75" thickBot="1" x14ac:dyDescent="0.25">
      <c r="B17" s="778"/>
      <c r="C17" s="779"/>
      <c r="D17" s="778"/>
      <c r="E17" s="779"/>
      <c r="F17" s="778" t="s">
        <v>434</v>
      </c>
      <c r="G17" s="781"/>
      <c r="H17" s="779"/>
    </row>
    <row r="18" spans="2:8" ht="15" customHeight="1" x14ac:dyDescent="0.2">
      <c r="B18" s="764" t="s">
        <v>435</v>
      </c>
      <c r="C18" s="765"/>
      <c r="D18" s="765"/>
      <c r="E18" s="765"/>
      <c r="F18" s="765"/>
      <c r="G18" s="765"/>
      <c r="H18" s="766"/>
    </row>
    <row r="19" spans="2:8" ht="9.75" customHeight="1" x14ac:dyDescent="0.2">
      <c r="B19" s="767"/>
      <c r="C19" s="768"/>
      <c r="D19" s="768"/>
      <c r="E19" s="768"/>
      <c r="F19" s="768"/>
      <c r="G19" s="768"/>
      <c r="H19" s="769"/>
    </row>
    <row r="20" spans="2:8" ht="8.25" customHeight="1" thickBot="1" x14ac:dyDescent="0.25">
      <c r="B20" s="770"/>
      <c r="C20" s="771"/>
      <c r="D20" s="771"/>
      <c r="E20" s="771"/>
      <c r="F20" s="771"/>
      <c r="G20" s="771"/>
      <c r="H20" s="772"/>
    </row>
    <row r="21" spans="2:8" ht="25.5" customHeight="1" thickBot="1" x14ac:dyDescent="0.25">
      <c r="B21" s="761" t="s">
        <v>436</v>
      </c>
      <c r="C21" s="762"/>
      <c r="D21" s="762"/>
      <c r="E21" s="762"/>
      <c r="F21" s="762"/>
      <c r="G21" s="762"/>
      <c r="H21" s="763"/>
    </row>
    <row r="22" spans="2:8" ht="46.5" customHeight="1" x14ac:dyDescent="0.2">
      <c r="B22" s="773" t="s">
        <v>437</v>
      </c>
      <c r="C22" s="774"/>
      <c r="D22" s="774"/>
      <c r="E22" s="774"/>
      <c r="F22" s="774"/>
      <c r="G22" s="774"/>
      <c r="H22" s="775"/>
    </row>
    <row r="23" spans="2:8" x14ac:dyDescent="0.2">
      <c r="B23" s="753"/>
      <c r="C23" s="675"/>
      <c r="D23" s="675"/>
      <c r="E23" s="675"/>
      <c r="F23" s="675"/>
      <c r="G23" s="675"/>
      <c r="H23" s="754"/>
    </row>
    <row r="24" spans="2:8" x14ac:dyDescent="0.2">
      <c r="B24" s="755"/>
      <c r="C24" s="756"/>
      <c r="D24" s="756"/>
      <c r="E24" s="756"/>
      <c r="F24" s="756"/>
      <c r="G24" s="756"/>
      <c r="H24" s="757"/>
    </row>
    <row r="25" spans="2:8" x14ac:dyDescent="0.2">
      <c r="B25" s="753" t="s">
        <v>438</v>
      </c>
      <c r="C25" s="675"/>
      <c r="D25" s="675"/>
      <c r="E25" s="675"/>
      <c r="F25" s="675"/>
      <c r="G25" s="675"/>
      <c r="H25" s="754"/>
    </row>
    <row r="26" spans="2:8" x14ac:dyDescent="0.2">
      <c r="B26" s="753"/>
      <c r="C26" s="675"/>
      <c r="D26" s="675"/>
      <c r="E26" s="675"/>
      <c r="F26" s="675"/>
      <c r="G26" s="675"/>
      <c r="H26" s="754"/>
    </row>
    <row r="27" spans="2:8" x14ac:dyDescent="0.2">
      <c r="B27" s="755"/>
      <c r="C27" s="756"/>
      <c r="D27" s="756"/>
      <c r="E27" s="756"/>
      <c r="F27" s="756"/>
      <c r="G27" s="756"/>
      <c r="H27" s="757"/>
    </row>
    <row r="28" spans="2:8" ht="12.75" thickBot="1" x14ac:dyDescent="0.25">
      <c r="B28" s="758" t="s">
        <v>439</v>
      </c>
      <c r="C28" s="759"/>
      <c r="D28" s="759"/>
      <c r="E28" s="759"/>
      <c r="F28" s="759"/>
      <c r="G28" s="759"/>
      <c r="H28" s="760"/>
    </row>
    <row r="29" spans="2:8" ht="48.75" customHeight="1" x14ac:dyDescent="0.2">
      <c r="B29" s="773" t="s">
        <v>440</v>
      </c>
      <c r="C29" s="774"/>
      <c r="D29" s="774"/>
      <c r="E29" s="774"/>
      <c r="F29" s="774"/>
      <c r="G29" s="774"/>
      <c r="H29" s="775"/>
    </row>
    <row r="30" spans="2:8" x14ac:dyDescent="0.2">
      <c r="B30" s="753"/>
      <c r="C30" s="675"/>
      <c r="D30" s="675"/>
      <c r="E30" s="675"/>
      <c r="F30" s="675"/>
      <c r="G30" s="675"/>
      <c r="H30" s="754"/>
    </row>
    <row r="31" spans="2:8" x14ac:dyDescent="0.2">
      <c r="B31" s="755"/>
      <c r="C31" s="756"/>
      <c r="D31" s="756"/>
      <c r="E31" s="756"/>
      <c r="F31" s="756"/>
      <c r="G31" s="756"/>
      <c r="H31" s="757"/>
    </row>
    <row r="32" spans="2:8" x14ac:dyDescent="0.2">
      <c r="B32" s="753" t="s">
        <v>441</v>
      </c>
      <c r="C32" s="675"/>
      <c r="D32" s="675"/>
      <c r="E32" s="675"/>
      <c r="F32" s="675"/>
      <c r="G32" s="675"/>
      <c r="H32" s="754"/>
    </row>
    <row r="33" spans="2:8" x14ac:dyDescent="0.2">
      <c r="B33" s="753"/>
      <c r="C33" s="675"/>
      <c r="D33" s="675"/>
      <c r="E33" s="675"/>
      <c r="F33" s="675"/>
      <c r="G33" s="675"/>
      <c r="H33" s="754"/>
    </row>
    <row r="34" spans="2:8" x14ac:dyDescent="0.2">
      <c r="B34" s="755"/>
      <c r="C34" s="756"/>
      <c r="D34" s="756"/>
      <c r="E34" s="756"/>
      <c r="F34" s="756"/>
      <c r="G34" s="756"/>
      <c r="H34" s="757"/>
    </row>
    <row r="35" spans="2:8" ht="12.75" thickBot="1" x14ac:dyDescent="0.25">
      <c r="B35" s="758" t="s">
        <v>442</v>
      </c>
      <c r="C35" s="759"/>
      <c r="D35" s="759"/>
      <c r="E35" s="759"/>
      <c r="F35" s="759"/>
      <c r="G35" s="759"/>
      <c r="H35" s="760"/>
    </row>
    <row r="36" spans="2:8" ht="12.75" thickBot="1" x14ac:dyDescent="0.25">
      <c r="B36" s="761" t="s">
        <v>443</v>
      </c>
      <c r="C36" s="762"/>
      <c r="D36" s="762"/>
      <c r="E36" s="762"/>
      <c r="F36" s="762"/>
      <c r="G36" s="762"/>
      <c r="H36" s="763"/>
    </row>
    <row r="37" spans="2:8" ht="12.75" thickBot="1" x14ac:dyDescent="0.25">
      <c r="B37" s="750" t="s">
        <v>444</v>
      </c>
      <c r="C37" s="751"/>
      <c r="D37" s="751"/>
      <c r="E37" s="751"/>
      <c r="F37" s="751"/>
      <c r="G37" s="752"/>
      <c r="H37" s="85" t="s">
        <v>445</v>
      </c>
    </row>
    <row r="38" spans="2:8" ht="12.75" thickBot="1" x14ac:dyDescent="0.25">
      <c r="B38" s="750" t="s">
        <v>444</v>
      </c>
      <c r="C38" s="751"/>
      <c r="D38" s="751"/>
      <c r="E38" s="751"/>
      <c r="F38" s="751"/>
      <c r="G38" s="752"/>
      <c r="H38" s="85" t="s">
        <v>445</v>
      </c>
    </row>
    <row r="39" spans="2:8" ht="12.75" thickBot="1" x14ac:dyDescent="0.25">
      <c r="B39" s="750" t="s">
        <v>444</v>
      </c>
      <c r="C39" s="751"/>
      <c r="D39" s="751"/>
      <c r="E39" s="751"/>
      <c r="F39" s="751"/>
      <c r="G39" s="752"/>
      <c r="H39" s="85" t="s">
        <v>445</v>
      </c>
    </row>
    <row r="40" spans="2:8" ht="12.75" thickBot="1" x14ac:dyDescent="0.25">
      <c r="B40" s="750" t="s">
        <v>444</v>
      </c>
      <c r="C40" s="751"/>
      <c r="D40" s="751"/>
      <c r="E40" s="751"/>
      <c r="F40" s="751"/>
      <c r="G40" s="752"/>
      <c r="H40" s="85" t="s">
        <v>445</v>
      </c>
    </row>
    <row r="41" spans="2:8" ht="12.75" thickBot="1" x14ac:dyDescent="0.25">
      <c r="B41" s="750" t="s">
        <v>444</v>
      </c>
      <c r="C41" s="751"/>
      <c r="D41" s="751"/>
      <c r="E41" s="751"/>
      <c r="F41" s="751"/>
      <c r="G41" s="752"/>
      <c r="H41" s="85" t="s">
        <v>445</v>
      </c>
    </row>
    <row r="42" spans="2:8" x14ac:dyDescent="0.2">
      <c r="B42" s="86"/>
      <c r="C42" s="86"/>
      <c r="D42" s="86"/>
      <c r="E42" s="86"/>
      <c r="F42" s="86"/>
      <c r="G42" s="86"/>
      <c r="H42" s="86"/>
    </row>
    <row r="43" spans="2:8" x14ac:dyDescent="0.2">
      <c r="B43" s="11"/>
    </row>
  </sheetData>
  <mergeCells count="42">
    <mergeCell ref="B7:H7"/>
    <mergeCell ref="B2:H2"/>
    <mergeCell ref="B3:H3"/>
    <mergeCell ref="B4:H4"/>
    <mergeCell ref="B5:H5"/>
    <mergeCell ref="B6:H6"/>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31:H31"/>
    <mergeCell ref="B18:H20"/>
    <mergeCell ref="B21:H21"/>
    <mergeCell ref="B22:H22"/>
    <mergeCell ref="B23:H23"/>
    <mergeCell ref="B24:H24"/>
    <mergeCell ref="B25:H25"/>
    <mergeCell ref="B26:H26"/>
    <mergeCell ref="B27:H27"/>
    <mergeCell ref="B28:H28"/>
    <mergeCell ref="B29:H29"/>
    <mergeCell ref="B30:H30"/>
    <mergeCell ref="B38:G38"/>
    <mergeCell ref="B39:G39"/>
    <mergeCell ref="B40:G40"/>
    <mergeCell ref="B41:G41"/>
    <mergeCell ref="B32:H32"/>
    <mergeCell ref="B33:H33"/>
    <mergeCell ref="B34:H34"/>
    <mergeCell ref="B35:H35"/>
    <mergeCell ref="B36:H36"/>
    <mergeCell ref="B37:G37"/>
  </mergeCells>
  <pageMargins left="0.5" right="0.5" top="0.5" bottom="0.5" header="0.3" footer="0.3"/>
  <pageSetup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44"/>
  <sheetViews>
    <sheetView workbookViewId="0">
      <selection activeCell="D8" sqref="D8"/>
    </sheetView>
  </sheetViews>
  <sheetFormatPr defaultRowHeight="15" x14ac:dyDescent="0.25"/>
  <cols>
    <col min="1" max="1" width="2.5703125" style="1" customWidth="1"/>
    <col min="2" max="2" width="35.28515625" style="1" customWidth="1"/>
    <col min="3" max="3" width="25" style="1" customWidth="1"/>
    <col min="4" max="7" width="12.5703125" style="1" customWidth="1"/>
    <col min="8" max="8" width="15.28515625" style="1" customWidth="1"/>
    <col min="9" max="9" width="2.28515625" style="1" customWidth="1"/>
    <col min="10" max="16384" width="9.140625" style="1"/>
  </cols>
  <sheetData>
    <row r="1" spans="1:16" ht="25.5" customHeight="1" x14ac:dyDescent="0.25">
      <c r="A1" s="3"/>
      <c r="B1" s="795" t="s">
        <v>446</v>
      </c>
      <c r="C1" s="795"/>
      <c r="D1" s="795"/>
      <c r="E1" s="795"/>
      <c r="F1" s="795"/>
      <c r="G1" s="795"/>
      <c r="H1" s="3" t="str">
        <f>+'Section A'!C4</f>
        <v>Grant Number from Section A</v>
      </c>
      <c r="I1" s="87"/>
      <c r="J1" s="87"/>
      <c r="K1" s="87"/>
      <c r="L1" s="87"/>
      <c r="M1" s="87"/>
      <c r="N1" s="87"/>
      <c r="O1" s="87"/>
      <c r="P1" s="87"/>
    </row>
    <row r="2" spans="1:16" ht="67.5" customHeight="1" x14ac:dyDescent="0.25">
      <c r="A2" s="3"/>
      <c r="B2" s="796" t="s">
        <v>447</v>
      </c>
      <c r="C2" s="796"/>
      <c r="D2" s="796"/>
      <c r="E2" s="796"/>
      <c r="F2" s="796"/>
      <c r="G2" s="796"/>
      <c r="H2" s="796"/>
      <c r="I2" s="88"/>
      <c r="J2" s="88"/>
      <c r="K2" s="3"/>
    </row>
    <row r="3" spans="1:16" ht="6.75" customHeight="1" x14ac:dyDescent="0.25">
      <c r="A3" s="3"/>
      <c r="B3" s="88"/>
      <c r="C3" s="88"/>
      <c r="D3" s="88"/>
      <c r="E3" s="88"/>
      <c r="F3" s="88"/>
      <c r="G3" s="88"/>
      <c r="H3" s="88"/>
      <c r="I3" s="88"/>
      <c r="J3" s="88"/>
      <c r="K3" s="3"/>
    </row>
    <row r="4" spans="1:16" ht="6.75" customHeight="1" x14ac:dyDescent="0.25">
      <c r="A4" s="3"/>
      <c r="B4" s="6"/>
      <c r="C4" s="6"/>
      <c r="D4" s="6"/>
      <c r="E4" s="6"/>
      <c r="F4" s="6"/>
      <c r="G4" s="6"/>
      <c r="H4" s="89"/>
      <c r="I4" s="6"/>
      <c r="J4" s="5"/>
    </row>
    <row r="5" spans="1:16" x14ac:dyDescent="0.25">
      <c r="A5" s="3"/>
      <c r="B5" s="797" t="s">
        <v>448</v>
      </c>
      <c r="C5" s="797" t="s">
        <v>449</v>
      </c>
      <c r="D5" s="797" t="s">
        <v>450</v>
      </c>
      <c r="E5" s="797"/>
      <c r="F5" s="797"/>
      <c r="G5" s="797"/>
      <c r="H5" s="797" t="s">
        <v>451</v>
      </c>
      <c r="I5" s="6"/>
      <c r="J5" s="5"/>
    </row>
    <row r="6" spans="1:16" ht="25.5" x14ac:dyDescent="0.25">
      <c r="A6" s="3"/>
      <c r="B6" s="797"/>
      <c r="C6" s="797"/>
      <c r="D6" s="90" t="s">
        <v>452</v>
      </c>
      <c r="E6" s="90" t="s">
        <v>453</v>
      </c>
      <c r="F6" s="91" t="s">
        <v>454</v>
      </c>
      <c r="G6" s="91" t="s">
        <v>455</v>
      </c>
      <c r="H6" s="797"/>
      <c r="I6" s="6"/>
      <c r="J6" s="92" t="s">
        <v>456</v>
      </c>
    </row>
    <row r="7" spans="1:16" s="100" customFormat="1" x14ac:dyDescent="0.25">
      <c r="A7" s="93"/>
      <c r="B7" s="94"/>
      <c r="C7" s="94"/>
      <c r="D7" s="95">
        <v>100000</v>
      </c>
      <c r="E7" s="96" t="s">
        <v>839</v>
      </c>
      <c r="F7" s="97">
        <v>1</v>
      </c>
      <c r="G7" s="96">
        <v>2</v>
      </c>
      <c r="H7" s="600">
        <f t="shared" ref="H7:H17" si="0">ROUND(D7*F7*G7,2)</f>
        <v>200000</v>
      </c>
      <c r="I7" s="98"/>
      <c r="J7" s="99"/>
    </row>
    <row r="8" spans="1:16" s="100" customFormat="1" x14ac:dyDescent="0.25">
      <c r="A8" s="93"/>
      <c r="B8" s="94"/>
      <c r="C8" s="94"/>
      <c r="D8" s="95"/>
      <c r="E8" s="96"/>
      <c r="F8" s="97"/>
      <c r="G8" s="96"/>
      <c r="H8" s="600">
        <f t="shared" si="0"/>
        <v>0</v>
      </c>
      <c r="I8" s="98"/>
      <c r="J8" s="99"/>
    </row>
    <row r="9" spans="1:16" s="100" customFormat="1" x14ac:dyDescent="0.25">
      <c r="A9" s="93"/>
      <c r="B9" s="94"/>
      <c r="C9" s="94"/>
      <c r="D9" s="95"/>
      <c r="E9" s="96"/>
      <c r="F9" s="97"/>
      <c r="G9" s="96"/>
      <c r="H9" s="600">
        <f t="shared" si="0"/>
        <v>0</v>
      </c>
      <c r="I9" s="98"/>
      <c r="J9" s="99"/>
    </row>
    <row r="10" spans="1:16" s="100" customFormat="1" x14ac:dyDescent="0.25">
      <c r="A10" s="93"/>
      <c r="B10" s="94"/>
      <c r="C10" s="94"/>
      <c r="D10" s="95"/>
      <c r="E10" s="96"/>
      <c r="F10" s="97"/>
      <c r="G10" s="96"/>
      <c r="H10" s="600">
        <f t="shared" si="0"/>
        <v>0</v>
      </c>
      <c r="I10" s="98"/>
      <c r="J10" s="99"/>
    </row>
    <row r="11" spans="1:16" s="100" customFormat="1" x14ac:dyDescent="0.25">
      <c r="A11" s="93"/>
      <c r="B11" s="94"/>
      <c r="C11" s="94"/>
      <c r="D11" s="95"/>
      <c r="E11" s="96"/>
      <c r="F11" s="97"/>
      <c r="G11" s="96"/>
      <c r="H11" s="600">
        <f t="shared" si="0"/>
        <v>0</v>
      </c>
      <c r="I11" s="98"/>
      <c r="J11" s="99"/>
    </row>
    <row r="12" spans="1:16" s="100" customFormat="1" x14ac:dyDescent="0.25">
      <c r="A12" s="93"/>
      <c r="B12" s="94"/>
      <c r="C12" s="94"/>
      <c r="D12" s="95"/>
      <c r="E12" s="96"/>
      <c r="F12" s="97"/>
      <c r="G12" s="96"/>
      <c r="H12" s="600">
        <f t="shared" si="0"/>
        <v>0</v>
      </c>
      <c r="I12" s="98"/>
      <c r="J12" s="99"/>
    </row>
    <row r="13" spans="1:16" s="100" customFormat="1" x14ac:dyDescent="0.25">
      <c r="A13" s="93"/>
      <c r="B13" s="94"/>
      <c r="C13" s="94"/>
      <c r="D13" s="95"/>
      <c r="E13" s="96"/>
      <c r="F13" s="97"/>
      <c r="G13" s="96"/>
      <c r="H13" s="600">
        <f t="shared" si="0"/>
        <v>0</v>
      </c>
      <c r="I13" s="98"/>
      <c r="J13" s="99"/>
    </row>
    <row r="14" spans="1:16" s="100" customFormat="1" x14ac:dyDescent="0.25">
      <c r="A14" s="93"/>
      <c r="B14" s="94"/>
      <c r="C14" s="94"/>
      <c r="D14" s="95"/>
      <c r="E14" s="96"/>
      <c r="F14" s="97"/>
      <c r="G14" s="96"/>
      <c r="H14" s="600">
        <f t="shared" si="0"/>
        <v>0</v>
      </c>
      <c r="I14" s="98"/>
      <c r="J14" s="99"/>
    </row>
    <row r="15" spans="1:16" s="100" customFormat="1" x14ac:dyDescent="0.25">
      <c r="A15" s="93"/>
      <c r="B15" s="94"/>
      <c r="C15" s="94"/>
      <c r="D15" s="95"/>
      <c r="E15" s="96"/>
      <c r="F15" s="97"/>
      <c r="G15" s="96"/>
      <c r="H15" s="600">
        <f t="shared" si="0"/>
        <v>0</v>
      </c>
      <c r="I15" s="98"/>
      <c r="J15" s="99"/>
    </row>
    <row r="16" spans="1:16" s="100" customFormat="1" x14ac:dyDescent="0.25">
      <c r="A16" s="93"/>
      <c r="B16" s="94"/>
      <c r="C16" s="94"/>
      <c r="D16" s="95"/>
      <c r="E16" s="96"/>
      <c r="F16" s="97"/>
      <c r="G16" s="96"/>
      <c r="H16" s="600">
        <f t="shared" si="0"/>
        <v>0</v>
      </c>
      <c r="I16" s="98"/>
      <c r="J16" s="99"/>
    </row>
    <row r="17" spans="1:13" s="100" customFormat="1" x14ac:dyDescent="0.25">
      <c r="A17" s="93"/>
      <c r="B17" s="94"/>
      <c r="C17" s="94"/>
      <c r="D17" s="95"/>
      <c r="E17" s="96"/>
      <c r="F17" s="97"/>
      <c r="G17" s="96"/>
      <c r="H17" s="600">
        <f t="shared" si="0"/>
        <v>0</v>
      </c>
      <c r="I17" s="98"/>
      <c r="J17" s="99"/>
    </row>
    <row r="18" spans="1:13" s="100" customFormat="1" x14ac:dyDescent="0.25">
      <c r="A18" s="93"/>
      <c r="B18" s="626"/>
      <c r="C18" s="626"/>
      <c r="D18" s="627"/>
      <c r="E18" s="628"/>
      <c r="F18" s="629"/>
      <c r="G18" s="628"/>
      <c r="H18" s="600">
        <f>ROUND(D18*F18*G18,2)</f>
        <v>0</v>
      </c>
      <c r="I18" s="102"/>
      <c r="J18" s="103"/>
    </row>
    <row r="19" spans="1:13" s="100" customFormat="1" x14ac:dyDescent="0.25">
      <c r="A19" s="93"/>
      <c r="B19" s="626"/>
      <c r="C19" s="626"/>
      <c r="D19" s="627"/>
      <c r="E19" s="628"/>
      <c r="F19" s="629"/>
      <c r="G19" s="628"/>
      <c r="H19" s="600">
        <f>ROUND(D19*F19*G19,2)</f>
        <v>0</v>
      </c>
      <c r="I19" s="102"/>
      <c r="J19" s="103"/>
    </row>
    <row r="20" spans="1:13" s="100" customFormat="1" x14ac:dyDescent="0.25">
      <c r="A20" s="93"/>
      <c r="B20" s="626"/>
      <c r="C20" s="626"/>
      <c r="D20" s="627"/>
      <c r="E20" s="628"/>
      <c r="F20" s="629"/>
      <c r="G20" s="628"/>
      <c r="H20" s="600">
        <f>ROUND(D20*F20*G20,2)</f>
        <v>0</v>
      </c>
      <c r="I20" s="102"/>
      <c r="J20" s="104"/>
    </row>
    <row r="21" spans="1:13" s="100" customFormat="1" x14ac:dyDescent="0.25">
      <c r="A21" s="93"/>
      <c r="B21" s="626"/>
      <c r="C21" s="626"/>
      <c r="D21" s="627"/>
      <c r="E21" s="628"/>
      <c r="F21" s="629"/>
      <c r="G21" s="628"/>
      <c r="H21" s="600">
        <f>ROUND(D21*F21*G21,2)</f>
        <v>0</v>
      </c>
      <c r="I21" s="102"/>
      <c r="J21" s="104"/>
    </row>
    <row r="22" spans="1:13" s="100" customFormat="1" ht="17.25" x14ac:dyDescent="0.4">
      <c r="A22" s="93"/>
      <c r="B22" s="626"/>
      <c r="C22" s="626"/>
      <c r="D22" s="627"/>
      <c r="E22" s="628"/>
      <c r="F22" s="629"/>
      <c r="G22" s="628"/>
      <c r="H22" s="615">
        <f>ROUND(D22*F22*G22,2)</f>
        <v>0</v>
      </c>
      <c r="I22" s="102"/>
      <c r="J22" s="104"/>
      <c r="L22" s="93"/>
    </row>
    <row r="23" spans="1:13" s="100" customFormat="1" x14ac:dyDescent="0.25">
      <c r="A23" s="93"/>
      <c r="B23" s="568"/>
      <c r="C23" s="568"/>
      <c r="D23" s="616"/>
      <c r="E23" s="595"/>
      <c r="F23" s="617"/>
      <c r="G23" s="599" t="s">
        <v>457</v>
      </c>
      <c r="H23" s="600">
        <f>SUM(H7:H22)</f>
        <v>200000</v>
      </c>
      <c r="I23" s="102"/>
      <c r="J23" s="104" t="s">
        <v>458</v>
      </c>
    </row>
    <row r="24" spans="1:13" s="100" customFormat="1" x14ac:dyDescent="0.25">
      <c r="A24" s="93"/>
      <c r="B24" s="412"/>
      <c r="C24" s="412"/>
      <c r="D24" s="612"/>
      <c r="E24" s="613"/>
      <c r="F24" s="614"/>
      <c r="G24" s="613"/>
      <c r="H24" s="618"/>
      <c r="I24" s="98"/>
      <c r="J24" s="99"/>
    </row>
    <row r="25" spans="1:13" s="100" customFormat="1" ht="17.25" x14ac:dyDescent="0.4">
      <c r="A25" s="93"/>
      <c r="B25" s="630"/>
      <c r="C25" s="631"/>
      <c r="D25" s="627"/>
      <c r="E25" s="628"/>
      <c r="F25" s="629"/>
      <c r="G25" s="628"/>
      <c r="H25" s="586">
        <f>ROUND(D25*F25*G25,2)</f>
        <v>0</v>
      </c>
      <c r="I25" s="93"/>
    </row>
    <row r="26" spans="1:13" s="100" customFormat="1" x14ac:dyDescent="0.25">
      <c r="A26" s="93"/>
      <c r="B26" s="619"/>
      <c r="C26" s="619"/>
      <c r="D26" s="583"/>
      <c r="E26" s="607"/>
      <c r="F26" s="794" t="s">
        <v>459</v>
      </c>
      <c r="G26" s="794"/>
      <c r="H26" s="125">
        <f>SUM(H25:H25)</f>
        <v>0</v>
      </c>
      <c r="I26" s="93"/>
      <c r="J26" s="104" t="s">
        <v>460</v>
      </c>
    </row>
    <row r="27" spans="1:13" s="100" customFormat="1" x14ac:dyDescent="0.25">
      <c r="A27" s="93"/>
      <c r="B27" s="412"/>
      <c r="C27" s="412"/>
      <c r="D27" s="612"/>
      <c r="E27" s="613"/>
      <c r="F27" s="614"/>
      <c r="G27" s="613"/>
      <c r="H27" s="618"/>
      <c r="I27" s="98"/>
      <c r="J27" s="99"/>
    </row>
    <row r="28" spans="1:13" s="100" customFormat="1" x14ac:dyDescent="0.25">
      <c r="A28" s="93"/>
      <c r="B28" s="569" t="s">
        <v>461</v>
      </c>
      <c r="C28" s="570"/>
      <c r="D28" s="570"/>
      <c r="E28" s="570"/>
      <c r="F28" s="570"/>
      <c r="G28" s="570"/>
      <c r="H28" s="571"/>
      <c r="I28" s="93"/>
      <c r="J28" s="111" t="s">
        <v>462</v>
      </c>
    </row>
    <row r="29" spans="1:13" s="100" customFormat="1" ht="15" customHeight="1" x14ac:dyDescent="0.25">
      <c r="A29" s="93"/>
      <c r="B29" s="791"/>
      <c r="C29" s="792"/>
      <c r="D29" s="792"/>
      <c r="E29" s="792"/>
      <c r="F29" s="792"/>
      <c r="G29" s="792"/>
      <c r="H29" s="793"/>
      <c r="I29" s="93"/>
      <c r="J29" s="1"/>
    </row>
    <row r="30" spans="1:13" s="100" customFormat="1" ht="15" customHeight="1" x14ac:dyDescent="0.25">
      <c r="A30" s="93"/>
      <c r="B30" s="791"/>
      <c r="C30" s="792"/>
      <c r="D30" s="792"/>
      <c r="E30" s="792"/>
      <c r="F30" s="792"/>
      <c r="G30" s="792"/>
      <c r="H30" s="793"/>
      <c r="I30" s="93"/>
      <c r="J30" s="1"/>
      <c r="L30" s="93"/>
      <c r="M30" s="93"/>
    </row>
    <row r="31" spans="1:13" s="100" customFormat="1" ht="18" customHeight="1" x14ac:dyDescent="0.25">
      <c r="A31" s="93"/>
      <c r="B31" s="791"/>
      <c r="C31" s="792"/>
      <c r="D31" s="792"/>
      <c r="E31" s="792"/>
      <c r="F31" s="792"/>
      <c r="G31" s="792"/>
      <c r="H31" s="793"/>
      <c r="I31" s="93"/>
      <c r="J31" s="1"/>
      <c r="L31" s="93"/>
      <c r="M31" s="93"/>
    </row>
    <row r="32" spans="1:13" s="100" customFormat="1" x14ac:dyDescent="0.25">
      <c r="A32" s="93"/>
      <c r="B32" s="791"/>
      <c r="C32" s="792"/>
      <c r="D32" s="792"/>
      <c r="E32" s="792"/>
      <c r="F32" s="792"/>
      <c r="G32" s="792"/>
      <c r="H32" s="793"/>
      <c r="I32" s="93"/>
      <c r="J32" s="111"/>
      <c r="K32" s="93"/>
      <c r="L32" s="93"/>
      <c r="M32" s="93"/>
    </row>
    <row r="33" spans="1:13" x14ac:dyDescent="0.25">
      <c r="A33" s="3"/>
      <c r="B33" s="572"/>
      <c r="C33" s="573"/>
      <c r="D33" s="573"/>
      <c r="E33" s="573"/>
      <c r="F33" s="620"/>
      <c r="G33" s="114" t="s">
        <v>457</v>
      </c>
      <c r="H33" s="575">
        <f>ROUND(H23,2)</f>
        <v>200000</v>
      </c>
      <c r="I33" s="3"/>
      <c r="J33" s="111" t="s">
        <v>463</v>
      </c>
      <c r="L33" s="3"/>
      <c r="M33" s="3"/>
    </row>
    <row r="34" spans="1:13" ht="11.25" customHeight="1" x14ac:dyDescent="0.25">
      <c r="A34" s="3"/>
      <c r="B34" s="371"/>
      <c r="C34" s="371"/>
      <c r="D34" s="371"/>
      <c r="E34" s="371"/>
      <c r="F34" s="371"/>
      <c r="G34" s="371"/>
      <c r="H34" s="371"/>
      <c r="I34" s="3"/>
      <c r="L34" s="3"/>
      <c r="M34" s="3"/>
    </row>
    <row r="35" spans="1:13" ht="11.25" customHeight="1" x14ac:dyDescent="0.25">
      <c r="A35" s="3"/>
      <c r="B35" s="371"/>
      <c r="C35" s="371"/>
      <c r="D35" s="371"/>
      <c r="E35" s="371"/>
      <c r="F35" s="371"/>
      <c r="G35" s="371"/>
      <c r="H35" s="371"/>
      <c r="I35" s="3"/>
      <c r="L35" s="3"/>
      <c r="M35" s="3"/>
    </row>
    <row r="36" spans="1:13" s="100" customFormat="1" x14ac:dyDescent="0.25">
      <c r="A36" s="93"/>
      <c r="B36" s="569" t="s">
        <v>464</v>
      </c>
      <c r="C36" s="576"/>
      <c r="D36" s="577"/>
      <c r="E36" s="577"/>
      <c r="F36" s="577"/>
      <c r="G36" s="577"/>
      <c r="H36" s="578"/>
      <c r="I36" s="93"/>
      <c r="J36" s="111" t="s">
        <v>462</v>
      </c>
      <c r="L36" s="93"/>
      <c r="M36" s="93"/>
    </row>
    <row r="37" spans="1:13" s="100" customFormat="1" ht="18.75" customHeight="1" x14ac:dyDescent="0.25">
      <c r="A37" s="93"/>
      <c r="B37" s="791"/>
      <c r="C37" s="792"/>
      <c r="D37" s="792"/>
      <c r="E37" s="792"/>
      <c r="F37" s="792"/>
      <c r="G37" s="792"/>
      <c r="H37" s="793"/>
      <c r="I37" s="93"/>
      <c r="L37" s="93"/>
      <c r="M37" s="93"/>
    </row>
    <row r="38" spans="1:13" s="100" customFormat="1" ht="18.75" customHeight="1" x14ac:dyDescent="0.25">
      <c r="A38" s="93"/>
      <c r="B38" s="791"/>
      <c r="C38" s="792"/>
      <c r="D38" s="792"/>
      <c r="E38" s="792"/>
      <c r="F38" s="792"/>
      <c r="G38" s="792"/>
      <c r="H38" s="793"/>
      <c r="I38" s="93"/>
      <c r="L38" s="93"/>
      <c r="M38" s="93"/>
    </row>
    <row r="39" spans="1:13" x14ac:dyDescent="0.25">
      <c r="A39" s="3"/>
      <c r="B39" s="579"/>
      <c r="C39" s="580"/>
      <c r="D39" s="580"/>
      <c r="E39" s="580"/>
      <c r="F39" s="621"/>
      <c r="G39" s="622" t="s">
        <v>459</v>
      </c>
      <c r="H39" s="575">
        <f>ROUND(H26,2)</f>
        <v>0</v>
      </c>
      <c r="I39" s="3"/>
      <c r="J39" s="111" t="s">
        <v>465</v>
      </c>
      <c r="L39" s="3"/>
      <c r="M39" s="3"/>
    </row>
    <row r="40" spans="1:13" ht="9.75" customHeight="1" x14ac:dyDescent="0.25">
      <c r="A40" s="3"/>
      <c r="B40" s="371"/>
      <c r="C40" s="371"/>
      <c r="D40" s="371"/>
      <c r="E40" s="371"/>
      <c r="F40" s="371"/>
      <c r="G40" s="371"/>
      <c r="H40" s="623"/>
      <c r="I40" s="3"/>
      <c r="L40" s="3"/>
      <c r="M40" s="3"/>
    </row>
    <row r="41" spans="1:13" ht="18" customHeight="1" x14ac:dyDescent="0.25">
      <c r="A41" s="3"/>
      <c r="B41" s="371"/>
      <c r="C41" s="371"/>
      <c r="D41" s="371"/>
      <c r="E41" s="371"/>
      <c r="F41" s="593"/>
      <c r="G41" s="594" t="s">
        <v>466</v>
      </c>
      <c r="H41" s="125">
        <f>+H39+H33</f>
        <v>200000</v>
      </c>
      <c r="I41" s="3"/>
      <c r="J41" s="126" t="s">
        <v>467</v>
      </c>
    </row>
    <row r="42" spans="1:13" x14ac:dyDescent="0.25">
      <c r="A42" s="3"/>
      <c r="B42" s="3"/>
      <c r="C42" s="3"/>
      <c r="D42" s="3"/>
      <c r="E42" s="3"/>
      <c r="F42" s="3"/>
      <c r="G42" s="3"/>
      <c r="H42" s="3"/>
      <c r="I42" s="3"/>
    </row>
    <row r="43" spans="1:13" ht="13.5" customHeight="1" x14ac:dyDescent="0.25">
      <c r="B43" s="3"/>
      <c r="C43" s="3"/>
      <c r="D43" s="3"/>
      <c r="E43" s="3"/>
      <c r="F43" s="124"/>
      <c r="G43" s="124"/>
      <c r="H43" s="127"/>
      <c r="I43" s="3"/>
    </row>
    <row r="44" spans="1:13" x14ac:dyDescent="0.25">
      <c r="B44" s="3"/>
      <c r="C44" s="3"/>
      <c r="D44" s="3"/>
      <c r="E44" s="3"/>
      <c r="F44" s="3"/>
      <c r="G44" s="3"/>
      <c r="H44" s="3"/>
      <c r="I44" s="3"/>
    </row>
  </sheetData>
  <sheetProtection password="DBAD" sheet="1" objects="1" scenarios="1" insertRows="0"/>
  <mergeCells count="9">
    <mergeCell ref="B29:H32"/>
    <mergeCell ref="B37:H38"/>
    <mergeCell ref="F26:G26"/>
    <mergeCell ref="B1:G1"/>
    <mergeCell ref="B2:H2"/>
    <mergeCell ref="B5:B6"/>
    <mergeCell ref="C5:C6"/>
    <mergeCell ref="D5:G5"/>
    <mergeCell ref="H5:H6"/>
  </mergeCells>
  <pageMargins left="0.7" right="0.7" top="0.75" bottom="0.75" header="0.3" footer="0.3"/>
  <pageSetup scale="9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C4A8047-7B2F-4E6C-9811-C6F20751F108}"/>
</file>

<file path=customXml/itemProps2.xml><?xml version="1.0" encoding="utf-8"?>
<ds:datastoreItem xmlns:ds="http://schemas.openxmlformats.org/officeDocument/2006/customXml" ds:itemID="{59840C4B-BB00-456F-A9A3-6123CA7434F3}"/>
</file>

<file path=customXml/itemProps3.xml><?xml version="1.0" encoding="utf-8"?>
<ds:datastoreItem xmlns:ds="http://schemas.openxmlformats.org/officeDocument/2006/customXml" ds:itemID="{6F9EE0A3-9BA8-4104-9C27-9675EA2BFE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51</vt:i4>
      </vt:variant>
    </vt:vector>
  </HeadingPairs>
  <TitlesOfParts>
    <vt:vector size="103" baseType="lpstr">
      <vt:lpstr>General Instructions</vt:lpstr>
      <vt:lpstr>Program Specific Instructions</vt:lpstr>
      <vt:lpstr>Section A</vt:lpstr>
      <vt:lpstr>Section A - ICI</vt:lpstr>
      <vt:lpstr>Section A - Indirect Worksheet</vt:lpstr>
      <vt:lpstr>Section B</vt:lpstr>
      <vt:lpstr>Certification</vt:lpstr>
      <vt:lpstr>FAFATA Form</vt:lpstr>
      <vt:lpstr>1A</vt:lpstr>
      <vt:lpstr>1B</vt:lpstr>
      <vt:lpstr>1C</vt:lpstr>
      <vt:lpstr>1D</vt:lpstr>
      <vt:lpstr>1E</vt:lpstr>
      <vt:lpstr>2A</vt:lpstr>
      <vt:lpstr>2B</vt:lpstr>
      <vt:lpstr>2C</vt:lpstr>
      <vt:lpstr>2D</vt:lpstr>
      <vt:lpstr>2E</vt:lpstr>
      <vt:lpstr>Travel</vt:lpstr>
      <vt:lpstr>Equipment</vt:lpstr>
      <vt:lpstr>Supplies</vt:lpstr>
      <vt:lpstr>Contractual Services</vt:lpstr>
      <vt:lpstr>Consultant</vt:lpstr>
      <vt:lpstr>Construction</vt:lpstr>
      <vt:lpstr>Occupancy</vt:lpstr>
      <vt:lpstr>R &amp; D</vt:lpstr>
      <vt:lpstr>Telecommunications</vt:lpstr>
      <vt:lpstr>Training &amp; Education</vt:lpstr>
      <vt:lpstr>Direct Administrative</vt:lpstr>
      <vt:lpstr>Miscellaneous (other) Costs</vt:lpstr>
      <vt:lpstr>15A</vt:lpstr>
      <vt:lpstr>15B1</vt:lpstr>
      <vt:lpstr>15B2</vt:lpstr>
      <vt:lpstr>15B3</vt:lpstr>
      <vt:lpstr>15C1</vt:lpstr>
      <vt:lpstr>15C2</vt:lpstr>
      <vt:lpstr>15C3</vt:lpstr>
      <vt:lpstr>15D1</vt:lpstr>
      <vt:lpstr>15D2</vt:lpstr>
      <vt:lpstr>15D3</vt:lpstr>
      <vt:lpstr>15E1</vt:lpstr>
      <vt:lpstr>15E2</vt:lpstr>
      <vt:lpstr>15E3</vt:lpstr>
      <vt:lpstr>17A</vt:lpstr>
      <vt:lpstr>17B</vt:lpstr>
      <vt:lpstr>17C</vt:lpstr>
      <vt:lpstr>17D</vt:lpstr>
      <vt:lpstr>17E</vt:lpstr>
      <vt:lpstr>Narrative Summary</vt:lpstr>
      <vt:lpstr>Section D -WIOA Program Funding</vt:lpstr>
      <vt:lpstr>Section D - WIOA Registrants </vt:lpstr>
      <vt:lpstr>Agency Approval</vt:lpstr>
      <vt:lpstr>'15A'!Print_Area</vt:lpstr>
      <vt:lpstr>'15B1'!Print_Area</vt:lpstr>
      <vt:lpstr>'15B2'!Print_Area</vt:lpstr>
      <vt:lpstr>'15B3'!Print_Area</vt:lpstr>
      <vt:lpstr>'15C1'!Print_Area</vt:lpstr>
      <vt:lpstr>'15C2'!Print_Area</vt:lpstr>
      <vt:lpstr>'15C3'!Print_Area</vt:lpstr>
      <vt:lpstr>'15D1'!Print_Area</vt:lpstr>
      <vt:lpstr>'15D2'!Print_Area</vt:lpstr>
      <vt:lpstr>'15D3'!Print_Area</vt:lpstr>
      <vt:lpstr>'15E1'!Print_Area</vt:lpstr>
      <vt:lpstr>'15E2'!Print_Area</vt:lpstr>
      <vt:lpstr>'15E3'!Print_Area</vt:lpstr>
      <vt:lpstr>'17A'!Print_Area</vt:lpstr>
      <vt:lpstr>'17B'!Print_Area</vt:lpstr>
      <vt:lpstr>'17C'!Print_Area</vt:lpstr>
      <vt:lpstr>'17D'!Print_Area</vt:lpstr>
      <vt:lpstr>'17E'!Print_Area</vt:lpstr>
      <vt:lpstr>'1A'!Print_Area</vt:lpstr>
      <vt:lpstr>'1B'!Print_Area</vt:lpstr>
      <vt:lpstr>'1C'!Print_Area</vt:lpstr>
      <vt:lpstr>'1D'!Print_Area</vt:lpstr>
      <vt:lpstr>'1E'!Print_Area</vt:lpstr>
      <vt:lpstr>'2A'!Print_Area</vt:lpstr>
      <vt:lpstr>'2B'!Print_Area</vt:lpstr>
      <vt:lpstr>'2C'!Print_Area</vt:lpstr>
      <vt:lpstr>'2D'!Print_Area</vt:lpstr>
      <vt:lpstr>'2E'!Print_Area</vt:lpstr>
      <vt:lpstr>Construction!Print_Area</vt:lpstr>
      <vt:lpstr>Consultant!Print_Area</vt:lpstr>
      <vt:lpstr>'Contractual Services'!Print_Area</vt:lpstr>
      <vt:lpstr>'Direct Administrative'!Print_Area</vt:lpstr>
      <vt:lpstr>Equipment!Print_Area</vt:lpstr>
      <vt:lpstr>'General Instructions'!Print_Area</vt:lpstr>
      <vt:lpstr>'Miscellaneous (other) Costs'!Print_Area</vt:lpstr>
      <vt:lpstr>'Narrative Summary'!Print_Area</vt:lpstr>
      <vt:lpstr>Occupancy!Print_Area</vt:lpstr>
      <vt:lpstr>'Program Specific Instructions'!Print_Area</vt:lpstr>
      <vt:lpstr>'R &amp; D'!Print_Area</vt:lpstr>
      <vt:lpstr>'Section A'!Print_Area</vt:lpstr>
      <vt:lpstr>'Section A - ICI'!Print_Area</vt:lpstr>
      <vt:lpstr>'Section A - Indirect Worksheet'!Print_Area</vt:lpstr>
      <vt:lpstr>'Section B'!Print_Area</vt:lpstr>
      <vt:lpstr>'Section D - WIOA Registrants '!Print_Area</vt:lpstr>
      <vt:lpstr>'Section D -WIOA Program Funding'!Print_Area</vt:lpstr>
      <vt:lpstr>Supplies!Print_Area</vt:lpstr>
      <vt:lpstr>Telecommunications!Print_Area</vt:lpstr>
      <vt:lpstr>'Training &amp; Education'!Print_Area</vt:lpstr>
      <vt:lpstr>Travel!Print_Area</vt:lpstr>
      <vt:lpstr>'Section D - WIOA Registrants '!Print_Titles</vt:lpstr>
      <vt:lpstr>'Section D -WIOA Program Funding'!Print_Titles</vt:lpstr>
    </vt:vector>
  </TitlesOfParts>
  <Company>State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Dhom, Lora</dc:creator>
  <cp:lastModifiedBy>Dhom, Lora</cp:lastModifiedBy>
  <cp:lastPrinted>2017-06-16T17:15:52Z</cp:lastPrinted>
  <dcterms:created xsi:type="dcterms:W3CDTF">2017-05-10T14:24:37Z</dcterms:created>
  <dcterms:modified xsi:type="dcterms:W3CDTF">2017-06-22T14:09:35Z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ies>
</file>