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S:\JTD\Grant Process and Packaging\_Step 5 - Award Submission Requirements\Uniform Budget Template\DWG ER and DR\"/>
    </mc:Choice>
  </mc:AlternateContent>
  <xr:revisionPtr revIDLastSave="0" documentId="13_ncr:1_{F8AD7CC1-A5FB-4AA5-B10F-BABB14BA47E1}" xr6:coauthVersionLast="44" xr6:coauthVersionMax="44" xr10:uidLastSave="{00000000-0000-0000-0000-000000000000}"/>
  <workbookProtection workbookAlgorithmName="SHA-512" workbookHashValue="PF2U/9QSyWOw3Q/Yf4aZYtbeHI2FE7+gNaYRyXc0QHjOLmcWzY8JpWKPJwsphJxIKXYfPjy8sVpFJmtVX3jLsA==" workbookSaltValue="/LTf+b6EEdphU6fsUcZcVQ==" workbookSpinCount="100000" lockStructure="1"/>
  <bookViews>
    <workbookView xWindow="-120" yWindow="-120" windowWidth="29040" windowHeight="15840" tabRatio="952" activeTab="1" xr2:uid="{00000000-000D-0000-FFFF-FFFF00000000}"/>
  </bookViews>
  <sheets>
    <sheet name="General Instructions" sheetId="31" r:id="rId1"/>
    <sheet name="Section A" sheetId="1" r:id="rId2"/>
    <sheet name="ICI" sheetId="33" r:id="rId3"/>
    <sheet name="Section B" sheetId="8" state="hidden" r:id="rId4"/>
    <sheet name="Section A-Indirect" sheetId="42" r:id="rId5"/>
    <sheet name="Certification " sheetId="5" r:id="rId6"/>
    <sheet name="Sheet1" sheetId="7" state="hidden" r:id="rId7"/>
    <sheet name="Personnel-Admin" sheetId="40" r:id="rId8"/>
    <sheet name="Personnel-Program" sheetId="9" r:id="rId9"/>
    <sheet name="Fringe-Admin" sheetId="41" r:id="rId10"/>
    <sheet name="Fringe-Program" sheetId="10" r:id="rId11"/>
    <sheet name="Travel" sheetId="11" state="hidden" r:id="rId12"/>
    <sheet name="Equipment " sheetId="12" state="hidden" r:id="rId13"/>
    <sheet name="Supplies" sheetId="13" state="hidden" r:id="rId14"/>
    <sheet name="Contractual Services" sheetId="14" state="hidden" r:id="rId15"/>
    <sheet name="Consultant" sheetId="15" state="hidden" r:id="rId16"/>
    <sheet name="Construction " sheetId="16" state="hidden" r:id="rId17"/>
    <sheet name="Occupancy " sheetId="17" state="hidden" r:id="rId18"/>
    <sheet name="R &amp; D " sheetId="18" state="hidden" r:id="rId19"/>
    <sheet name="Telecommunications " sheetId="19" state="hidden" r:id="rId20"/>
    <sheet name="Training &amp; Education" sheetId="20" state="hidden" r:id="rId21"/>
    <sheet name="Direct Administrative " sheetId="21" r:id="rId22"/>
    <sheet name="Miscellaneous (other) Costs " sheetId="22" state="hidden" r:id="rId23"/>
    <sheet name="Direct Training" sheetId="36" r:id="rId24"/>
    <sheet name="Work-Based" sheetId="37" r:id="rId25"/>
    <sheet name="Other Program" sheetId="39" r:id="rId26"/>
    <sheet name="Supportive" sheetId="38" r:id="rId27"/>
    <sheet name="Disaster-Wages" sheetId="23" r:id="rId28"/>
    <sheet name="Disaster-Fringes" sheetId="35" r:id="rId29"/>
    <sheet name="Indirect-Admin" sheetId="34" r:id="rId30"/>
    <sheet name="Indirect-Program" sheetId="24" r:id="rId31"/>
    <sheet name="Narrative Summary " sheetId="25" r:id="rId32"/>
    <sheet name="Agency Approval" sheetId="29" r:id="rId33"/>
  </sheets>
  <definedNames>
    <definedName name="OLE_LINK1" localSheetId="32">'Agency Approval'!#REF!</definedName>
    <definedName name="OLE_LINK2" localSheetId="32">'Agency Approval'!#REF!</definedName>
    <definedName name="OLE_LINK4" localSheetId="0">'General Instructions'!#REF!</definedName>
    <definedName name="_xlnm.Print_Area" localSheetId="16">'Construction '!$A$1:$C$18</definedName>
    <definedName name="_xlnm.Print_Area" localSheetId="15">Consultant!$A$1:$G$35</definedName>
    <definedName name="_xlnm.Print_Area" localSheetId="14">'Contractual Services'!$A$1:$C$24</definedName>
    <definedName name="_xlnm.Print_Area" localSheetId="21">'Direct Administrative '!$A$1:$G$23</definedName>
    <definedName name="_xlnm.Print_Area" localSheetId="23">'Direct Training'!$A$1:$F$22</definedName>
    <definedName name="_xlnm.Print_Area" localSheetId="28">'Disaster-Fringes'!$A$1:$F$26</definedName>
    <definedName name="_xlnm.Print_Area" localSheetId="27">'Disaster-Wages'!$A$1:$F$26</definedName>
    <definedName name="_xlnm.Print_Area" localSheetId="12">'Equipment '!$A$1:$D$19</definedName>
    <definedName name="_xlnm.Print_Area" localSheetId="9">'Fringe-Admin'!$A$1:$G$23</definedName>
    <definedName name="_xlnm.Print_Area" localSheetId="10">'Fringe-Program'!$A$1:$G$24</definedName>
    <definedName name="_xlnm.Print_Area" localSheetId="0">'General Instructions'!$A$1:$P$94</definedName>
    <definedName name="_xlnm.Print_Area" localSheetId="2">ICI!$B$2:$Q$32</definedName>
    <definedName name="_xlnm.Print_Area" localSheetId="29">'Indirect-Admin'!$A$1:$D$18</definedName>
    <definedName name="_xlnm.Print_Area" localSheetId="30">'Indirect-Program'!$A$1:$D$18</definedName>
    <definedName name="_xlnm.Print_Area" localSheetId="22">'Miscellaneous (other) Costs '!$A$1:$F$21</definedName>
    <definedName name="_xlnm.Print_Area" localSheetId="31">'Narrative Summary '!$A$1:$G$32</definedName>
    <definedName name="_xlnm.Print_Area" localSheetId="17">'Occupancy '!$A$1:$F$20</definedName>
    <definedName name="_xlnm.Print_Area" localSheetId="25">'Other Program'!$A$1:$F$22</definedName>
    <definedName name="_xlnm.Print_Area" localSheetId="7">'Personnel-Admin'!$A$1:$G$26</definedName>
    <definedName name="_xlnm.Print_Area" localSheetId="8">'Personnel-Program'!$A$1:$G$22</definedName>
    <definedName name="_xlnm.Print_Area" localSheetId="18">'R &amp; D '!$A$1:$C$18</definedName>
    <definedName name="_xlnm.Print_Area" localSheetId="1">'Section A'!$A$1:$F$38</definedName>
    <definedName name="_xlnm.Print_Area" localSheetId="3">'Section B'!$A$1:$C$31</definedName>
    <definedName name="_xlnm.Print_Area" localSheetId="13">Supplies!$A$1:$D$22</definedName>
    <definedName name="_xlnm.Print_Area" localSheetId="26">Supportive!$A$1:$F$22</definedName>
    <definedName name="_xlnm.Print_Area" localSheetId="19">'Telecommunications '!$A$1:$F$20</definedName>
    <definedName name="_xlnm.Print_Area" localSheetId="20">'Training &amp; Education'!$A$1:$F$20</definedName>
    <definedName name="_xlnm.Print_Area" localSheetId="11">Travel!$A$1:$G$21</definedName>
    <definedName name="_xlnm.Print_Area" localSheetId="24">'Work-Based'!$A$1:$F$23</definedName>
    <definedName name="_xlnm.Print_Titles" localSheetId="15">Consultant!$2:$2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 i="42" l="1"/>
  <c r="F58" i="42"/>
  <c r="F42" i="42" l="1"/>
  <c r="F50" i="42"/>
  <c r="F47" i="42"/>
  <c r="H32" i="42" l="1"/>
  <c r="H33" i="42"/>
  <c r="H34" i="42"/>
  <c r="H35" i="42"/>
  <c r="H36" i="42"/>
  <c r="H37" i="42"/>
  <c r="H38" i="42"/>
  <c r="H39" i="42"/>
  <c r="E36" i="1" l="1"/>
  <c r="C36" i="1"/>
  <c r="E33" i="1" l="1"/>
  <c r="C33" i="1"/>
  <c r="F9" i="38" l="1"/>
  <c r="F8" i="38"/>
  <c r="F7" i="38"/>
  <c r="F6" i="38"/>
  <c r="F9" i="39"/>
  <c r="F8" i="39"/>
  <c r="F7" i="39"/>
  <c r="F6" i="39"/>
  <c r="F10" i="37"/>
  <c r="F9" i="37"/>
  <c r="F8" i="37"/>
  <c r="F7" i="37"/>
  <c r="F6" i="37"/>
  <c r="F9" i="36"/>
  <c r="F8" i="36"/>
  <c r="F7" i="36"/>
  <c r="F6" i="36"/>
  <c r="G6" i="41"/>
  <c r="G7" i="41"/>
  <c r="G8" i="41"/>
  <c r="G6" i="10"/>
  <c r="G7" i="10"/>
  <c r="G8" i="10"/>
  <c r="G6" i="21"/>
  <c r="G7" i="21"/>
  <c r="G8" i="21"/>
  <c r="G9" i="21"/>
  <c r="G10" i="21"/>
  <c r="G5" i="21"/>
  <c r="G11" i="10"/>
  <c r="G10" i="10"/>
  <c r="G9" i="10"/>
  <c r="G5" i="10"/>
  <c r="G10" i="41"/>
  <c r="G9" i="41"/>
  <c r="G5" i="41"/>
  <c r="G9" i="9"/>
  <c r="G8" i="9"/>
  <c r="G7" i="9"/>
  <c r="G6" i="9"/>
  <c r="G13" i="40"/>
  <c r="G12" i="40"/>
  <c r="G11" i="40"/>
  <c r="G10" i="40"/>
  <c r="G9" i="40"/>
  <c r="G8" i="40"/>
  <c r="G7" i="40"/>
  <c r="G6" i="40"/>
  <c r="D4" i="24"/>
  <c r="D5" i="24"/>
  <c r="D4" i="34" l="1"/>
  <c r="D5" i="34"/>
  <c r="F6" i="35"/>
  <c r="F7" i="35"/>
  <c r="F8" i="35"/>
  <c r="F9" i="35"/>
  <c r="F10" i="35"/>
  <c r="F11" i="35"/>
  <c r="F12" i="35"/>
  <c r="F13" i="35"/>
  <c r="F6" i="23"/>
  <c r="F7" i="23"/>
  <c r="F8" i="23"/>
  <c r="F9" i="23"/>
  <c r="F10" i="23"/>
  <c r="F11" i="23"/>
  <c r="F12" i="23"/>
  <c r="F13" i="23"/>
  <c r="B1" i="42" l="1"/>
  <c r="H40" i="42" l="1"/>
  <c r="G50" i="42"/>
  <c r="G47" i="42"/>
  <c r="G42" i="42"/>
  <c r="G29" i="42"/>
  <c r="F29" i="42"/>
  <c r="G24" i="42"/>
  <c r="F24" i="42"/>
  <c r="G20" i="42"/>
  <c r="F20" i="42"/>
  <c r="G6" i="42"/>
  <c r="F6" i="42"/>
  <c r="H6" i="42" l="1"/>
  <c r="H7" i="42"/>
  <c r="H8" i="42"/>
  <c r="H9" i="42"/>
  <c r="H10" i="42"/>
  <c r="H11" i="42"/>
  <c r="H12" i="42"/>
  <c r="H13" i="42"/>
  <c r="H14" i="42"/>
  <c r="H15" i="42"/>
  <c r="H20" i="42"/>
  <c r="H21" i="42"/>
  <c r="H22" i="42"/>
  <c r="H23" i="42"/>
  <c r="H24" i="42"/>
  <c r="H25" i="42"/>
  <c r="H26" i="42"/>
  <c r="H27" i="42"/>
  <c r="H28" i="42"/>
  <c r="H29" i="42"/>
  <c r="H30" i="42"/>
  <c r="H31" i="42"/>
  <c r="H41" i="42"/>
  <c r="H43" i="42"/>
  <c r="H44" i="42"/>
  <c r="H45" i="42"/>
  <c r="H46" i="42"/>
  <c r="H48" i="42"/>
  <c r="H49" i="42"/>
  <c r="H51" i="42"/>
  <c r="H52" i="42"/>
  <c r="F14" i="35" l="1"/>
  <c r="G13" i="41"/>
  <c r="G15" i="41" s="1"/>
  <c r="F6" i="25" s="1"/>
  <c r="G14" i="41"/>
  <c r="G16" i="40"/>
  <c r="G17" i="40"/>
  <c r="F12" i="38"/>
  <c r="F13" i="38"/>
  <c r="F13" i="37"/>
  <c r="F15" i="37" s="1"/>
  <c r="F21" i="25" s="1"/>
  <c r="F14" i="37"/>
  <c r="F12" i="36"/>
  <c r="F14" i="36" s="1"/>
  <c r="F13" i="36"/>
  <c r="F16" i="35"/>
  <c r="F17" i="35"/>
  <c r="F18" i="35" s="1"/>
  <c r="F25" i="25" s="1"/>
  <c r="F16" i="23"/>
  <c r="F17" i="23"/>
  <c r="F14" i="23"/>
  <c r="F12" i="39"/>
  <c r="F13" i="39"/>
  <c r="F14" i="39" s="1"/>
  <c r="F22" i="25" s="1"/>
  <c r="D8" i="34"/>
  <c r="D9" i="34"/>
  <c r="G5" i="11"/>
  <c r="G6" i="11"/>
  <c r="G7" i="11"/>
  <c r="G8" i="11"/>
  <c r="D5" i="12"/>
  <c r="D6" i="12"/>
  <c r="D7" i="12"/>
  <c r="E9" i="25" s="1"/>
  <c r="D4" i="13"/>
  <c r="D5" i="13"/>
  <c r="D6" i="13"/>
  <c r="D7" i="13"/>
  <c r="D8" i="13"/>
  <c r="D9" i="13"/>
  <c r="C12" i="14"/>
  <c r="E16" i="1"/>
  <c r="G21" i="15"/>
  <c r="G22" i="15"/>
  <c r="G4" i="15"/>
  <c r="G5" i="15"/>
  <c r="C6" i="16"/>
  <c r="E18" i="1"/>
  <c r="F5" i="17"/>
  <c r="F6" i="17"/>
  <c r="F7" i="17"/>
  <c r="C6" i="18"/>
  <c r="E15" i="25" s="1"/>
  <c r="F5" i="19"/>
  <c r="F6" i="19"/>
  <c r="F7" i="19"/>
  <c r="F5" i="20"/>
  <c r="F6" i="20"/>
  <c r="F7" i="20"/>
  <c r="F5" i="22"/>
  <c r="F6" i="22"/>
  <c r="F7" i="22"/>
  <c r="F8" i="22"/>
  <c r="D8" i="24"/>
  <c r="G1" i="41"/>
  <c r="G1" i="40"/>
  <c r="F1" i="39"/>
  <c r="F1" i="38"/>
  <c r="F1" i="37"/>
  <c r="F1" i="36"/>
  <c r="F1" i="35"/>
  <c r="D1" i="34"/>
  <c r="C2" i="8"/>
  <c r="B2" i="8"/>
  <c r="O1" i="33"/>
  <c r="F1" i="33"/>
  <c r="F11" i="22"/>
  <c r="G13" i="21"/>
  <c r="F10" i="20"/>
  <c r="F10" i="19"/>
  <c r="D12" i="13"/>
  <c r="G8" i="15"/>
  <c r="G25" i="15"/>
  <c r="D9" i="12"/>
  <c r="G11" i="11"/>
  <c r="G12" i="9"/>
  <c r="G14" i="10"/>
  <c r="F10" i="17"/>
  <c r="E11" i="25"/>
  <c r="C10" i="18"/>
  <c r="C21" i="8" s="1"/>
  <c r="C10" i="16"/>
  <c r="C19" i="8" s="1"/>
  <c r="C16" i="14"/>
  <c r="F11" i="25" s="1"/>
  <c r="G12" i="11"/>
  <c r="E13" i="25"/>
  <c r="C12" i="16"/>
  <c r="F1" i="23"/>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c r="C3" i="8"/>
  <c r="C1" i="8"/>
  <c r="G1" i="5" s="1"/>
  <c r="A1" i="8"/>
  <c r="B1" i="8"/>
  <c r="G9" i="15"/>
  <c r="D9" i="24"/>
  <c r="D10" i="24" s="1"/>
  <c r="F12" i="22"/>
  <c r="G14" i="21"/>
  <c r="F11" i="20"/>
  <c r="F12" i="20" s="1"/>
  <c r="F17" i="25" s="1"/>
  <c r="F11" i="19"/>
  <c r="F11" i="17"/>
  <c r="F12" i="17" s="1"/>
  <c r="F14" i="25" s="1"/>
  <c r="G26" i="15"/>
  <c r="G27" i="15" s="1"/>
  <c r="D13" i="13"/>
  <c r="D14" i="13" s="1"/>
  <c r="D10" i="12"/>
  <c r="G15" i="10"/>
  <c r="G16" i="10" s="1"/>
  <c r="G13" i="9"/>
  <c r="G14" i="9"/>
  <c r="F5" i="25" s="1"/>
  <c r="G13" i="11"/>
  <c r="C14" i="8" s="1"/>
  <c r="C9" i="8"/>
  <c r="C12" i="18" l="1"/>
  <c r="F8" i="20"/>
  <c r="E22" i="1" s="1"/>
  <c r="F8" i="17"/>
  <c r="E19" i="1" s="1"/>
  <c r="F15" i="25"/>
  <c r="G15" i="25" s="1"/>
  <c r="G15" i="21"/>
  <c r="F18" i="25" s="1"/>
  <c r="G18" i="40"/>
  <c r="F9" i="22"/>
  <c r="E19" i="25" s="1"/>
  <c r="E20" i="1"/>
  <c r="G10" i="15"/>
  <c r="D10" i="13"/>
  <c r="E15" i="1" s="1"/>
  <c r="D6" i="24"/>
  <c r="D12" i="24" s="1"/>
  <c r="G11" i="21"/>
  <c r="E23" i="1" s="1"/>
  <c r="I6" i="42" s="1"/>
  <c r="G10" i="9"/>
  <c r="E10" i="1" s="1"/>
  <c r="F12" i="25"/>
  <c r="C18" i="8"/>
  <c r="G6" i="15"/>
  <c r="F10" i="39"/>
  <c r="F16" i="39" s="1"/>
  <c r="F10" i="36"/>
  <c r="E20" i="25" s="1"/>
  <c r="G14" i="40"/>
  <c r="E4" i="25" s="1"/>
  <c r="G11" i="25"/>
  <c r="D11" i="12"/>
  <c r="F9" i="25" s="1"/>
  <c r="G9" i="25" s="1"/>
  <c r="F12" i="19"/>
  <c r="G12" i="10"/>
  <c r="G18" i="10" s="1"/>
  <c r="F18" i="23"/>
  <c r="F24" i="25" s="1"/>
  <c r="F11" i="37"/>
  <c r="E21" i="25" s="1"/>
  <c r="G21" i="25" s="1"/>
  <c r="F14" i="38"/>
  <c r="C12" i="8"/>
  <c r="D10" i="34"/>
  <c r="F26" i="25" s="1"/>
  <c r="F14" i="17"/>
  <c r="F13" i="22"/>
  <c r="F19" i="25" s="1"/>
  <c r="F8" i="19"/>
  <c r="G23" i="15"/>
  <c r="G29" i="15" s="1"/>
  <c r="G9" i="11"/>
  <c r="G15" i="11" s="1"/>
  <c r="D6" i="34"/>
  <c r="E26" i="25" s="1"/>
  <c r="F10" i="38"/>
  <c r="E23" i="25" s="1"/>
  <c r="G11" i="41"/>
  <c r="E11" i="1" s="1"/>
  <c r="F10" i="25"/>
  <c r="C16" i="8"/>
  <c r="F27" i="25"/>
  <c r="C29" i="8"/>
  <c r="E24" i="1"/>
  <c r="G12" i="15"/>
  <c r="E12" i="25"/>
  <c r="G12" i="25" s="1"/>
  <c r="F20" i="23"/>
  <c r="C26" i="8"/>
  <c r="F23" i="25"/>
  <c r="C13" i="8"/>
  <c r="F7" i="25"/>
  <c r="D13" i="12"/>
  <c r="C22" i="8"/>
  <c r="E24" i="25"/>
  <c r="E29" i="1"/>
  <c r="F15" i="22"/>
  <c r="E16" i="25"/>
  <c r="E21" i="1"/>
  <c r="E17" i="1"/>
  <c r="E25" i="25"/>
  <c r="G25" i="25" s="1"/>
  <c r="F20" i="35"/>
  <c r="E30" i="1"/>
  <c r="F20" i="25"/>
  <c r="F14" i="20"/>
  <c r="F8" i="25"/>
  <c r="E10" i="25"/>
  <c r="E14" i="25"/>
  <c r="G14" i="25" s="1"/>
  <c r="E17" i="25"/>
  <c r="G17" i="25" s="1"/>
  <c r="C18" i="14"/>
  <c r="F13" i="25"/>
  <c r="G13" i="25" s="1"/>
  <c r="C17" i="8"/>
  <c r="E14" i="1"/>
  <c r="F4" i="25"/>
  <c r="C20" i="8"/>
  <c r="C23" i="8"/>
  <c r="H47" i="42" l="1"/>
  <c r="H50" i="42"/>
  <c r="I50" i="42"/>
  <c r="E13" i="1"/>
  <c r="D16" i="13"/>
  <c r="C24" i="8"/>
  <c r="G10" i="25"/>
  <c r="E8" i="25"/>
  <c r="C15" i="8"/>
  <c r="F14" i="19"/>
  <c r="F5" i="42"/>
  <c r="H5" i="42" s="1"/>
  <c r="F18" i="42"/>
  <c r="I18" i="42" s="1"/>
  <c r="G17" i="21"/>
  <c r="G26" i="25"/>
  <c r="E27" i="25"/>
  <c r="G27" i="25" s="1"/>
  <c r="E35" i="1"/>
  <c r="F53" i="42" s="1"/>
  <c r="I53" i="42" s="1"/>
  <c r="E25" i="1"/>
  <c r="I20" i="42" s="1"/>
  <c r="F16" i="36"/>
  <c r="E18" i="25"/>
  <c r="G18" i="25" s="1"/>
  <c r="E7" i="25"/>
  <c r="G7" i="25" s="1"/>
  <c r="G16" i="9"/>
  <c r="E5" i="25"/>
  <c r="G5" i="25" s="1"/>
  <c r="E22" i="25"/>
  <c r="G22" i="25" s="1"/>
  <c r="F17" i="37"/>
  <c r="E26" i="1"/>
  <c r="I24" i="42" s="1"/>
  <c r="E28" i="1"/>
  <c r="F16" i="38"/>
  <c r="E27" i="1"/>
  <c r="I29" i="42" s="1"/>
  <c r="C25" i="8"/>
  <c r="G23" i="25"/>
  <c r="E12" i="1"/>
  <c r="E32" i="1"/>
  <c r="F16" i="25"/>
  <c r="F31" i="25" s="1"/>
  <c r="D12" i="34"/>
  <c r="E9" i="1"/>
  <c r="G20" i="40"/>
  <c r="G24" i="25"/>
  <c r="E6" i="25"/>
  <c r="G6" i="25" s="1"/>
  <c r="G17" i="41"/>
  <c r="G4" i="25"/>
  <c r="G20" i="25"/>
  <c r="G8" i="25"/>
  <c r="G19" i="25"/>
  <c r="C28" i="8" l="1"/>
  <c r="C31" i="8" s="1"/>
  <c r="I31" i="25" s="1"/>
  <c r="E31" i="1"/>
  <c r="E30" i="25"/>
  <c r="A10" i="29" s="1"/>
  <c r="G32" i="25"/>
  <c r="I47" i="42"/>
  <c r="F16" i="42"/>
  <c r="I16" i="42" s="1"/>
  <c r="F19" i="42"/>
  <c r="I5" i="42"/>
  <c r="H18" i="42"/>
  <c r="F4" i="42"/>
  <c r="G16" i="25"/>
  <c r="E38" i="1" l="1"/>
  <c r="E6" i="1" s="1"/>
  <c r="H19" i="42"/>
  <c r="I19" i="42"/>
  <c r="H4" i="42"/>
  <c r="F17" i="42"/>
  <c r="I4" i="42"/>
  <c r="I32" i="25"/>
  <c r="I30" i="25" l="1"/>
  <c r="H17" i="42"/>
  <c r="I42" i="42" l="1"/>
  <c r="F54" i="42"/>
  <c r="H42" i="42"/>
  <c r="H54" i="42" s="1"/>
  <c r="H55" i="42" l="1"/>
  <c r="F57" i="42"/>
  <c r="F60" i="42" s="1"/>
</calcChain>
</file>

<file path=xl/sharedStrings.xml><?xml version="1.0" encoding="utf-8"?>
<sst xmlns="http://schemas.openxmlformats.org/spreadsheetml/2006/main" count="956" uniqueCount="488">
  <si>
    <t>4. Equipment</t>
  </si>
  <si>
    <t>5. Supplies</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</si>
  <si>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</si>
  <si>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</si>
  <si>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</si>
  <si>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</si>
  <si>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</si>
  <si>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</si>
  <si>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</si>
  <si>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</si>
  <si>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</si>
  <si>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</si>
  <si>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</si>
  <si>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</si>
  <si>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</si>
  <si>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</si>
  <si>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</si>
  <si>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</si>
  <si>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</si>
  <si>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</si>
  <si>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</si>
  <si>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</si>
  <si>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</si>
  <si>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</si>
  <si>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</si>
  <si>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</si>
  <si>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</si>
  <si>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</si>
  <si>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</si>
  <si>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</si>
  <si>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</si>
  <si>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</si>
  <si>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</si>
  <si>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</si>
  <si>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</si>
  <si>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</si>
  <si>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</si>
  <si>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</si>
  <si>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</si>
  <si>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</si>
  <si>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</si>
  <si>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</si>
  <si>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</si>
  <si>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</si>
  <si>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</si>
  <si>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</si>
  <si>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</si>
  <si>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</si>
  <si>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</si>
  <si>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</si>
  <si>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</si>
  <si>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</si>
  <si>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</si>
  <si>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</si>
  <si>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</si>
  <si>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</si>
  <si>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</si>
  <si>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</si>
  <si>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</si>
  <si>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</si>
  <si>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</si>
  <si>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</si>
  <si>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</si>
  <si>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</si>
  <si>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</si>
  <si>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</si>
  <si>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</si>
  <si>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</si>
  <si>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</si>
  <si>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</si>
  <si>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</si>
  <si>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</si>
  <si>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</si>
  <si>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</si>
  <si>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</si>
  <si>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</si>
  <si>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</si>
  <si>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</si>
  <si>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</si>
  <si>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</si>
  <si>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</si>
  <si>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</si>
  <si>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</si>
  <si>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t xml:space="preserve">Base </t>
  </si>
  <si>
    <t xml:space="preserve">Rate </t>
  </si>
  <si>
    <t xml:space="preserve">State </t>
  </si>
  <si>
    <t xml:space="preserve">NON-State </t>
  </si>
  <si>
    <t xml:space="preserve">Total </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</si>
  <si>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</si>
  <si>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</si>
  <si>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</si>
  <si>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</si>
  <si>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</si>
  <si>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</si>
  <si>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</si>
  <si>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</si>
  <si>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</si>
  <si>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</si>
  <si>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</si>
  <si>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</si>
  <si>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</si>
  <si>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</si>
  <si>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</si>
  <si>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</si>
  <si>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</si>
  <si>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</si>
  <si>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</si>
  <si>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</si>
  <si>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</si>
  <si>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</si>
  <si>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</si>
  <si>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</si>
  <si>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</si>
  <si>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</si>
  <si>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</si>
  <si>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</si>
  <si>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</si>
  <si>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</si>
  <si>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</si>
  <si>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</si>
  <si>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</si>
  <si>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</si>
  <si>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</si>
  <si>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</si>
  <si>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</si>
  <si>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</si>
  <si>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</si>
  <si>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</si>
  <si>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</si>
  <si>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</si>
  <si>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</si>
  <si>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</si>
  <si>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</si>
  <si>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</si>
  <si>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</si>
  <si>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</si>
  <si>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</si>
  <si>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</si>
  <si>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</si>
  <si>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</si>
  <si>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</si>
  <si>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</si>
  <si>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</si>
  <si>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</si>
  <si>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</si>
  <si>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</si>
  <si>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</si>
  <si>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</si>
  <si>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</si>
  <si>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</si>
  <si>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</si>
  <si>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</si>
  <si>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</si>
  <si>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</si>
  <si>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</si>
  <si>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</si>
  <si>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</si>
  <si>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</si>
  <si>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</si>
  <si>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</si>
  <si>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</si>
  <si>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</si>
  <si>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</si>
  <si>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</si>
  <si>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</si>
  <si>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</si>
  <si>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</si>
  <si>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</si>
  <si>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</si>
  <si>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</si>
  <si>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</si>
  <si>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</si>
  <si>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</si>
  <si>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</si>
  <si>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</si>
  <si>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</si>
  <si>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</si>
  <si>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</si>
  <si>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</si>
  <si>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</si>
  <si>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</si>
  <si>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</si>
  <si>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</si>
  <si>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</si>
  <si>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</si>
  <si>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</si>
  <si>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</si>
  <si>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</si>
  <si>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</si>
  <si>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</si>
  <si>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</si>
  <si>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</si>
  <si>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</si>
  <si>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</si>
  <si>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</si>
  <si>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</si>
  <si>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</si>
  <si>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</si>
  <si>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</si>
  <si>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</si>
  <si>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</si>
  <si>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</si>
  <si>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</si>
  <si>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</si>
  <si>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</si>
  <si>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</si>
  <si>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</si>
  <si>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</si>
  <si>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</si>
  <si>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</si>
  <si>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</si>
  <si>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</si>
  <si>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</si>
  <si>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</si>
  <si>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</si>
  <si>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</si>
  <si>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r>
      <t xml:space="preserve">Fringe Benefits Narrative (Non-State) </t>
    </r>
    <r>
      <rPr>
        <i/>
        <sz val="10"/>
        <color theme="1"/>
        <rFont val="Times New Roman"/>
        <family val="1"/>
      </rPr>
      <t xml:space="preserve">i.e. "Match" or "Other Funding" </t>
    </r>
  </si>
  <si>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</si>
  <si>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</si>
  <si>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</si>
  <si>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</si>
  <si>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</si>
  <si>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</si>
  <si>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</si>
  <si>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</si>
  <si>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</si>
  <si>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</si>
  <si>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</si>
  <si>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</si>
  <si>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</si>
  <si>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</si>
  <si>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</si>
  <si>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</si>
  <si>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</si>
  <si>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</si>
  <si>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</si>
  <si>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</si>
  <si>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</si>
  <si>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</si>
  <si>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</si>
  <si>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</si>
  <si>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</si>
  <si>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</si>
  <si>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</si>
  <si>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</si>
  <si>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</si>
  <si>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</si>
  <si>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</si>
  <si>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</si>
  <si>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</si>
  <si>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</si>
  <si>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</si>
  <si>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</si>
  <si>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</si>
  <si>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</si>
  <si>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</si>
  <si>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</si>
  <si>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</si>
  <si>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</si>
  <si>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</si>
  <si>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</si>
  <si>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</si>
  <si>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</si>
  <si>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</si>
  <si>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</si>
  <si>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</si>
  <si>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</si>
  <si>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</si>
  <si>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</si>
  <si>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</si>
  <si>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</si>
  <si>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</si>
  <si>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</si>
  <si>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</si>
  <si>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</si>
  <si>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ois</t>
  </si>
  <si>
    <t>njkhkj</t>
  </si>
  <si>
    <t>iuhyjh</t>
  </si>
  <si>
    <t>poiu9oi</t>
  </si>
  <si>
    <t>0987u980</t>
  </si>
  <si>
    <t>description</t>
  </si>
  <si>
    <t>purpose</t>
  </si>
  <si>
    <t>description of work</t>
  </si>
  <si>
    <t>name</t>
  </si>
  <si>
    <t>postion</t>
  </si>
  <si>
    <t>position</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</si>
  <si>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</si>
  <si>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</si>
  <si>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</si>
  <si>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</si>
  <si>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</si>
  <si>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</si>
  <si>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</si>
  <si>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</si>
  <si>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</si>
  <si>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</si>
  <si>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</si>
  <si>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</si>
  <si>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</si>
  <si>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</si>
  <si>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</si>
  <si>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</si>
  <si>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</si>
  <si>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</si>
  <si>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</si>
  <si>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</si>
  <si>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</si>
  <si>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</si>
  <si>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</si>
  <si>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</si>
  <si>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</si>
  <si>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</si>
  <si>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If you need to insert rows, insert them between existing rows that total up to the formula in column F</t>
  </si>
  <si>
    <t>Position(s)</t>
  </si>
  <si>
    <t>Purpose of Travel/Items</t>
  </si>
  <si>
    <t xml:space="preserve">Indirect Cost-Admin Narrative (State): </t>
  </si>
  <si>
    <r>
      <rPr>
        <b/>
        <sz val="10"/>
        <rFont val="Times New Roman"/>
        <family val="1"/>
      </rPr>
      <t xml:space="preserve">17). </t>
    </r>
    <r>
      <rPr>
        <b/>
        <u/>
        <sz val="10"/>
        <rFont val="Times New Roman"/>
        <family val="1"/>
      </rPr>
      <t>Indirect Cost-Program</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</si>
  <si>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Total Indirect Costs-Program</t>
  </si>
  <si>
    <t xml:space="preserve">Indirect Cost-Program Narrative (State): </t>
  </si>
  <si>
    <t>Total Indirect Costs-Admin</t>
  </si>
  <si>
    <r>
      <rPr>
        <b/>
        <sz val="10"/>
        <rFont val="Times New Roman"/>
        <family val="1"/>
      </rPr>
      <t xml:space="preserve">17). </t>
    </r>
    <r>
      <rPr>
        <b/>
        <u/>
        <sz val="10"/>
        <rFont val="Times New Roman"/>
        <family val="1"/>
      </rPr>
      <t>Indirect Cost-Admin</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</si>
  <si>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rPr>
        <b/>
        <u/>
        <sz val="10"/>
        <color theme="1"/>
        <rFont val="Times New Roman"/>
        <family val="1"/>
      </rPr>
      <t>Disaster Relief Employment-Wages</t>
    </r>
    <r>
      <rPr>
        <b/>
        <sz val="10"/>
        <color theme="1"/>
        <rFont val="Times New Roman"/>
        <family val="1"/>
      </rPr>
      <t xml:space="preserve"> Narrative (State): </t>
    </r>
  </si>
  <si>
    <r>
      <t xml:space="preserve">Total </t>
    </r>
    <r>
      <rPr>
        <b/>
        <i/>
        <u/>
        <sz val="11"/>
        <color theme="1"/>
        <rFont val="Times New Roman"/>
        <family val="1"/>
      </rPr>
      <t>Disaster Relief Employment-Wages</t>
    </r>
  </si>
  <si>
    <r>
      <t xml:space="preserve">Total </t>
    </r>
    <r>
      <rPr>
        <b/>
        <i/>
        <u/>
        <sz val="11"/>
        <color theme="1"/>
        <rFont val="Times New Roman"/>
        <family val="1"/>
      </rPr>
      <t>Disaster Relief Employment-Fringes</t>
    </r>
  </si>
  <si>
    <r>
      <rPr>
        <b/>
        <u/>
        <sz val="10"/>
        <color theme="1"/>
        <rFont val="Times New Roman"/>
        <family val="1"/>
      </rPr>
      <t>Disaster Relief Employment-Fringes</t>
    </r>
    <r>
      <rPr>
        <b/>
        <sz val="10"/>
        <color theme="1"/>
        <rFont val="Times New Roman"/>
        <family val="1"/>
      </rPr>
      <t xml:space="preserve"> Narrative (State): </t>
    </r>
  </si>
  <si>
    <r>
      <t xml:space="preserve">Total </t>
    </r>
    <r>
      <rPr>
        <b/>
        <i/>
        <u/>
        <sz val="11"/>
        <color theme="1"/>
        <rFont val="Times New Roman"/>
        <family val="1"/>
      </rPr>
      <t>Direct Training</t>
    </r>
  </si>
  <si>
    <r>
      <rPr>
        <b/>
        <u/>
        <sz val="10"/>
        <color theme="1"/>
        <rFont val="Times New Roman"/>
        <family val="1"/>
      </rPr>
      <t>Direct Training</t>
    </r>
    <r>
      <rPr>
        <b/>
        <sz val="10"/>
        <color theme="1"/>
        <rFont val="Times New Roman"/>
        <family val="1"/>
      </rPr>
      <t xml:space="preserve"> Narrative (State): </t>
    </r>
  </si>
  <si>
    <r>
      <t xml:space="preserve">Total </t>
    </r>
    <r>
      <rPr>
        <b/>
        <i/>
        <u/>
        <sz val="11"/>
        <color theme="1"/>
        <rFont val="Times New Roman"/>
        <family val="1"/>
      </rPr>
      <t>Supportive Services</t>
    </r>
  </si>
  <si>
    <r>
      <rPr>
        <b/>
        <u/>
        <sz val="10"/>
        <color theme="1"/>
        <rFont val="Times New Roman"/>
        <family val="1"/>
      </rPr>
      <t>Supportive Services</t>
    </r>
    <r>
      <rPr>
        <b/>
        <sz val="10"/>
        <color theme="1"/>
        <rFont val="Times New Roman"/>
        <family val="1"/>
      </rPr>
      <t xml:space="preserve"> Narrative (State): </t>
    </r>
  </si>
  <si>
    <r>
      <t xml:space="preserve">Total </t>
    </r>
    <r>
      <rPr>
        <b/>
        <i/>
        <u/>
        <sz val="11"/>
        <color theme="1"/>
        <rFont val="Times New Roman"/>
        <family val="1"/>
      </rPr>
      <t>Other Program costs</t>
    </r>
  </si>
  <si>
    <r>
      <rPr>
        <b/>
        <u/>
        <sz val="10"/>
        <color theme="1"/>
        <rFont val="Times New Roman"/>
        <family val="1"/>
      </rPr>
      <t>Other Program costs</t>
    </r>
    <r>
      <rPr>
        <b/>
        <sz val="10"/>
        <color theme="1"/>
        <rFont val="Times New Roman"/>
        <family val="1"/>
      </rPr>
      <t xml:space="preserve"> Narrative (State): </t>
    </r>
  </si>
  <si>
    <r>
      <t xml:space="preserve">2). </t>
    </r>
    <r>
      <rPr>
        <b/>
        <u/>
        <sz val="10"/>
        <rFont val="Times New Roman"/>
        <family val="1"/>
      </rPr>
      <t>Fringe Benefits-Program</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</si>
  <si>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Fringe Benefits-Program</t>
  </si>
  <si>
    <r>
      <t xml:space="preserve">2). </t>
    </r>
    <r>
      <rPr>
        <b/>
        <u/>
        <sz val="10"/>
        <rFont val="Times New Roman"/>
        <family val="1"/>
      </rPr>
      <t>Fringe Benefits-Admin</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</si>
  <si>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Fringe Benefits-Admin</t>
  </si>
  <si>
    <t xml:space="preserve">Fringe Benefits-Admin Narrative (State): </t>
  </si>
  <si>
    <r>
      <rPr>
        <b/>
        <sz val="10"/>
        <color theme="1"/>
        <rFont val="Times New Roman"/>
        <family val="1"/>
      </rPr>
      <t>1).</t>
    </r>
    <r>
      <rPr>
        <b/>
        <u/>
        <sz val="10"/>
        <color theme="1"/>
        <rFont val="Times New Roman"/>
        <family val="1"/>
      </rPr>
      <t xml:space="preserve"> Personnel-Admin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</si>
  <si>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Total Personnel-Admin (Salaries &amp; Wages)</t>
  </si>
  <si>
    <r>
      <rPr>
        <b/>
        <sz val="10"/>
        <color theme="1"/>
        <rFont val="Times New Roman"/>
        <family val="1"/>
      </rPr>
      <t>1).</t>
    </r>
    <r>
      <rPr>
        <b/>
        <u/>
        <sz val="10"/>
        <color theme="1"/>
        <rFont val="Times New Roman"/>
        <family val="1"/>
      </rPr>
      <t xml:space="preserve"> Personnel-Program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</si>
  <si>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Total Personnel-Program (Salaries &amp; Wages)</t>
  </si>
  <si>
    <t>Rate:</t>
  </si>
  <si>
    <t>Base:</t>
  </si>
  <si>
    <t>Other Program Cost</t>
  </si>
  <si>
    <t>Supportive Service Cost</t>
  </si>
  <si>
    <t>Work-Based Training Cost</t>
  </si>
  <si>
    <t>Direct Training Cost</t>
  </si>
  <si>
    <t>Disaster Relief Employment-Fringes Cost</t>
  </si>
  <si>
    <t>Disaster Relief Employment-Wages Cost</t>
  </si>
  <si>
    <t>On the Job Training</t>
  </si>
  <si>
    <t>Customized Training</t>
  </si>
  <si>
    <t>Work Experience / Internships</t>
  </si>
  <si>
    <t>Transitional Jobs</t>
  </si>
  <si>
    <t>Other WBT</t>
  </si>
  <si>
    <r>
      <t xml:space="preserve">Total </t>
    </r>
    <r>
      <rPr>
        <b/>
        <i/>
        <u/>
        <sz val="11"/>
        <color theme="1"/>
        <rFont val="Times New Roman"/>
        <family val="1"/>
      </rPr>
      <t>Work-Based Training</t>
    </r>
  </si>
  <si>
    <r>
      <rPr>
        <b/>
        <u/>
        <sz val="10"/>
        <color theme="1"/>
        <rFont val="Times New Roman"/>
        <family val="1"/>
      </rPr>
      <t>Work-Based Training</t>
    </r>
    <r>
      <rPr>
        <b/>
        <sz val="10"/>
        <color theme="1"/>
        <rFont val="Times New Roman"/>
        <family val="1"/>
      </rPr>
      <t xml:space="preserve"> Narrative (State): </t>
    </r>
  </si>
  <si>
    <t>Fringe Benefits-Program Narrative (State):</t>
  </si>
  <si>
    <t xml:space="preserve">Personnel-Admin (Salaries &amp; Wages) Narrative (State):  </t>
  </si>
  <si>
    <t xml:space="preserve">Personnel-Program (Salaries &amp; Wages) Narrative (State):   </t>
  </si>
  <si>
    <t>TOTAL PROGRAM</t>
  </si>
  <si>
    <t>2XXX</t>
  </si>
  <si>
    <t>PROGRAM - INDIRECT</t>
  </si>
  <si>
    <t>17B</t>
  </si>
  <si>
    <t>Must Exclude</t>
  </si>
  <si>
    <t>Noncontractual</t>
  </si>
  <si>
    <t>Contractual</t>
  </si>
  <si>
    <t>DISASTER RELIEF EMPLOYMENT FRINGE BENEFITS</t>
  </si>
  <si>
    <t>15F</t>
  </si>
  <si>
    <t>DISASTER RELIEF EMPLOYMENT WAGES</t>
  </si>
  <si>
    <t>15E</t>
  </si>
  <si>
    <t>Needs Related Payments Noncontractual</t>
  </si>
  <si>
    <t>Needs Related Payments Contractual</t>
  </si>
  <si>
    <t>SUPPORTIVE SERVICES</t>
  </si>
  <si>
    <t>15D</t>
  </si>
  <si>
    <t>Not Excludable</t>
  </si>
  <si>
    <t>MISCELLANEOUS</t>
  </si>
  <si>
    <t>CAREER SERVICES NOT CLASSIFIED ELSEWARE</t>
  </si>
  <si>
    <t>TRAINING AND EDUCATION (STAFF)</t>
  </si>
  <si>
    <t>TELECOMMUNICATIONS</t>
  </si>
  <si>
    <t>Exclude only rent portion</t>
  </si>
  <si>
    <t>OCCUPANCY</t>
  </si>
  <si>
    <t>CONSULTANT</t>
  </si>
  <si>
    <t>*See Note Below</t>
  </si>
  <si>
    <t>CONTRACTUAL AND SUBAWARDS</t>
  </si>
  <si>
    <t>WORKSITE TOOLS</t>
  </si>
  <si>
    <t xml:space="preserve">SAFETY TRAINING </t>
  </si>
  <si>
    <t>SUPPLIES</t>
  </si>
  <si>
    <t>Total Amount of Equipment is Excludable</t>
  </si>
  <si>
    <t>EQUIPMENT* (Prior Approval Required)</t>
  </si>
  <si>
    <t>TRAVEL</t>
  </si>
  <si>
    <t xml:space="preserve">PROGRAM - OTHER PROGRAM COSTS </t>
  </si>
  <si>
    <t>15C</t>
  </si>
  <si>
    <t>**Not Excludable</t>
  </si>
  <si>
    <t>Work Experience/Internships</t>
  </si>
  <si>
    <t>On-the-Job Training</t>
  </si>
  <si>
    <t>WORK BASED TRAINING</t>
  </si>
  <si>
    <t>15B</t>
  </si>
  <si>
    <t>Remedial/Pre-Vocational Training</t>
  </si>
  <si>
    <t>Occupational Skills Training Other</t>
  </si>
  <si>
    <t>Occupational Skills Training ITA</t>
  </si>
  <si>
    <t xml:space="preserve">DIRECT TRAINING COSTS </t>
  </si>
  <si>
    <t>15A</t>
  </si>
  <si>
    <t>PROGRAM - FRINGE BENEFITS</t>
  </si>
  <si>
    <t>2B</t>
  </si>
  <si>
    <t>PROGRAM - PERSONNEL</t>
  </si>
  <si>
    <t>1B</t>
  </si>
  <si>
    <t>Admin Direct Cost Base</t>
  </si>
  <si>
    <t>Total ADMIN</t>
  </si>
  <si>
    <t>10XX</t>
  </si>
  <si>
    <t>ADMIN - INDIRECT</t>
  </si>
  <si>
    <t>17A</t>
  </si>
  <si>
    <t>ADMIN - MISCELLANEOUS</t>
  </si>
  <si>
    <t>ADMIN - TRAINING AND EDUCATION (STAFF)</t>
  </si>
  <si>
    <t>ADMIN - TELECOMMUNICATIONS</t>
  </si>
  <si>
    <t>ADMIN - OCCUPANCY</t>
  </si>
  <si>
    <t>ADMIN - CONSULTANT</t>
  </si>
  <si>
    <t>ADMIN - CONTRACTUAL AND SUBAWARDS</t>
  </si>
  <si>
    <t>ADMIN - SUPPLIES</t>
  </si>
  <si>
    <t>ADMIN - EQUIPMENT</t>
  </si>
  <si>
    <t>ADMIN - TRAVEL</t>
  </si>
  <si>
    <t>DIRECT ADMINISTRATION</t>
  </si>
  <si>
    <t>ADMIN - FRINGE BENEFITS</t>
  </si>
  <si>
    <t>2A</t>
  </si>
  <si>
    <t>ADMIN - PERSONNEL</t>
  </si>
  <si>
    <t>1A</t>
  </si>
  <si>
    <t>Notes
(for de minimis calculations)</t>
  </si>
  <si>
    <t>Direct Cost Base</t>
  </si>
  <si>
    <t>Direct Cost Base Exclusions</t>
  </si>
  <si>
    <t>Total Costs</t>
  </si>
  <si>
    <t>Description</t>
  </si>
  <si>
    <t>GRS Exp Code</t>
  </si>
  <si>
    <t>GATA Line</t>
  </si>
  <si>
    <t xml:space="preserve">Indirect Cost Rate = </t>
  </si>
  <si>
    <r>
      <t xml:space="preserve">15A </t>
    </r>
    <r>
      <rPr>
        <i/>
        <u/>
        <sz val="11"/>
        <color theme="1"/>
        <rFont val="Times New Roman"/>
        <family val="1"/>
      </rPr>
      <t>Direct Training</t>
    </r>
  </si>
  <si>
    <r>
      <t xml:space="preserve">15B </t>
    </r>
    <r>
      <rPr>
        <i/>
        <u/>
        <sz val="11"/>
        <color theme="1"/>
        <rFont val="Times New Roman"/>
        <family val="1"/>
      </rPr>
      <t>Work-Based Training</t>
    </r>
  </si>
  <si>
    <r>
      <t xml:space="preserve">15C </t>
    </r>
    <r>
      <rPr>
        <i/>
        <u/>
        <sz val="11"/>
        <color theme="1"/>
        <rFont val="Times New Roman"/>
        <family val="1"/>
      </rPr>
      <t>Other Program costs</t>
    </r>
  </si>
  <si>
    <r>
      <t xml:space="preserve">15D </t>
    </r>
    <r>
      <rPr>
        <i/>
        <u/>
        <sz val="11"/>
        <color theme="1"/>
        <rFont val="Times New Roman"/>
        <family val="1"/>
      </rPr>
      <t>Supportive Services</t>
    </r>
  </si>
  <si>
    <r>
      <t xml:space="preserve">15E </t>
    </r>
    <r>
      <rPr>
        <i/>
        <u/>
        <sz val="11"/>
        <color theme="1"/>
        <rFont val="Times New Roman"/>
        <family val="1"/>
      </rPr>
      <t>Disaster Relief Employment-Wages</t>
    </r>
  </si>
  <si>
    <r>
      <t xml:space="preserve">15F </t>
    </r>
    <r>
      <rPr>
        <i/>
        <u/>
        <sz val="11"/>
        <color theme="1"/>
        <rFont val="Times New Roman"/>
        <family val="1"/>
      </rPr>
      <t>Disaster Relief Employment-Fringes</t>
    </r>
  </si>
  <si>
    <t>1A Personnel-Admin (Salaries &amp; Wages)</t>
  </si>
  <si>
    <t>1B Personnel-Program (Salaries &amp; Wages)</t>
  </si>
  <si>
    <t>2B Fringe Benefits-Program</t>
  </si>
  <si>
    <t>2A Fringe Benefits-Admin</t>
  </si>
  <si>
    <t>15A Direct Training</t>
  </si>
  <si>
    <t>15B Work-Based Training</t>
  </si>
  <si>
    <t>15D Supportive Services</t>
  </si>
  <si>
    <t>15C Other Program costs</t>
  </si>
  <si>
    <t>15E Disaster Relief Employment-Wages</t>
  </si>
  <si>
    <t>15F Disaster Relief Employment-Fringes</t>
  </si>
  <si>
    <t>17B Indirect Costs-Program</t>
  </si>
  <si>
    <t>17A Indirect Costs-Admin</t>
  </si>
  <si>
    <t>Provide a detailed narrative explaining all Direct Training costs, consistent with local policy.</t>
  </si>
  <si>
    <t>Provide a detailed narrative explaining all Work-Based Training costs detailed above, consistent with local policy.</t>
  </si>
  <si>
    <t xml:space="preserve">Provide a detailed narrative explaining all Other Program costs: </t>
  </si>
  <si>
    <t xml:space="preserve">Provide a detailed narrative explaining all Supportive Services costs, consistent with local policy: </t>
  </si>
  <si>
    <t xml:space="preserve">Provide a detailed narrative explaining all Disaster Relief Employment-Wages: </t>
  </si>
  <si>
    <t xml:space="preserve">Provide a detailed narrative explaining all Disaster Relief Employment Fringes, including all benefit components: </t>
  </si>
  <si>
    <t>17A.  Indirect Costs-Admin* (see below)</t>
  </si>
  <si>
    <t>17B.  Indirect Costs-Program* (see below)</t>
  </si>
  <si>
    <r>
      <rPr>
        <b/>
        <sz val="10"/>
        <color theme="1"/>
        <rFont val="Times New Roman"/>
        <family val="1"/>
      </rPr>
      <t xml:space="preserve">15A). </t>
    </r>
    <r>
      <rPr>
        <b/>
        <u/>
        <sz val="10"/>
        <color theme="1"/>
        <rFont val="Times New Roman"/>
        <family val="1"/>
      </rPr>
      <t>Direct Training Costs</t>
    </r>
    <r>
      <rPr>
        <sz val="10"/>
        <color theme="1"/>
        <rFont val="Times New Roman"/>
        <family val="1"/>
      </rPr>
      <t>:  Training expenditures leading to jobs in demand occupations.
•	Services must be consistent with local policy.
•	Document that all costs are reasonable and necessary by providing detailed calculations and explanations in the Narrative text box below.</t>
    </r>
  </si>
  <si>
    <r>
      <t xml:space="preserve">15). GRANT EXCLUSIVE LINE ITEMS:  </t>
    </r>
    <r>
      <rPr>
        <sz val="10"/>
        <color rgb="FF000000"/>
        <rFont val="Times New Roman"/>
        <family val="1"/>
      </rPr>
      <t xml:space="preserve">Costs directly related to the service or activity of the program that is an integral line item for budgetary purposes in accordance with DOL Training and Employment Guidance Letter (TEGL) No. 12-19.  </t>
    </r>
  </si>
  <si>
    <r>
      <rPr>
        <b/>
        <sz val="10"/>
        <color theme="1"/>
        <rFont val="Times New Roman"/>
        <family val="1"/>
      </rPr>
      <t xml:space="preserve">15B). </t>
    </r>
    <r>
      <rPr>
        <b/>
        <u/>
        <sz val="10"/>
        <color theme="1"/>
        <rFont val="Times New Roman"/>
        <family val="1"/>
      </rPr>
      <t>Work-Based Training</t>
    </r>
    <r>
      <rPr>
        <sz val="10"/>
        <color theme="1"/>
        <rFont val="Times New Roman"/>
        <family val="1"/>
      </rPr>
      <t>:  Includes on-the-job training, customized training, work experience/internships, transitional jobs, and other work-based training as outlined at 20 CFR 680.700 through 680.840.  Incumbent Worker Training is not allowed.
•	Services must be consistent with local policy.
•	Document that all costs are reasonable and necessary by providing detailed calculations and explanations in the Narrative text box below.</t>
    </r>
  </si>
  <si>
    <r>
      <rPr>
        <b/>
        <sz val="10"/>
        <color theme="1"/>
        <rFont val="Times New Roman"/>
        <family val="1"/>
      </rPr>
      <t xml:space="preserve">15C). </t>
    </r>
    <r>
      <rPr>
        <b/>
        <u/>
        <sz val="10"/>
        <color theme="1"/>
        <rFont val="Times New Roman"/>
        <family val="1"/>
      </rPr>
      <t>Other Program costs</t>
    </r>
    <r>
      <rPr>
        <sz val="10"/>
        <color theme="1"/>
        <rFont val="Times New Roman"/>
        <family val="1"/>
      </rPr>
      <t>:  All other program costs related to providing services not elsewhere classified, such as telecommunications, occupancy, supplies, printing, outreach and recruitment, program staff travel and training/education, worksite tools and supplies, worksite safety training, worksite pre-qualifications (background check, drug screening, physical, tetanus shot, etc.).
•	Document that all costs are reasonable and necessary by providing detailed calculations and explanations in the Narrative text box below.</t>
    </r>
  </si>
  <si>
    <r>
      <rPr>
        <b/>
        <sz val="10"/>
        <color theme="1"/>
        <rFont val="Times New Roman"/>
        <family val="1"/>
      </rPr>
      <t xml:space="preserve">15D). </t>
    </r>
    <r>
      <rPr>
        <b/>
        <u/>
        <sz val="10"/>
        <color theme="1"/>
        <rFont val="Times New Roman"/>
        <family val="1"/>
      </rPr>
      <t>Supportive Services</t>
    </r>
    <r>
      <rPr>
        <sz val="10"/>
        <color theme="1"/>
        <rFont val="Times New Roman"/>
        <family val="1"/>
      </rPr>
      <t>:  Supportive services are a broad range of services that help ensure individuals can participate in employment and training activities and temporary disaster relief employment, consistent with state and local supportive services policies.  Supportive services may include but are not limited to the following:  linkages to community services; assistance with transportation; assistance with child care and dependent care; assistance with housing and other emergency assistance; assistance with educational testing; reasonable accommodations for individuals with disabilities; legal aid services; assistance with uniforms or other appropriate work attire and work-related tools including such items as eyeglasses, protective eye gear and other essential safety equipment for disaster relief employment and other work-based training opportunities; assistance with books, fees, school supplies, and other necessary items for students; payments and fees for employment and training-related applications, tests, licensing, certifications, etc.; Needs-Related Payments; follow-up services to participants obtaining employment at exit; and other supportive services to assist participants in participating in project activities.
•	Services must be consistent with local policy.
•	Document that all costs are reasonable and necessary by providing detailed calculations and explanations in the Narrative text box below.</t>
    </r>
  </si>
  <si>
    <t>Needs-Related Payments Contractual</t>
  </si>
  <si>
    <t>Needs-Related Payments Noncontractual</t>
  </si>
  <si>
    <r>
      <t xml:space="preserve">15E). Disaster Relief Employment-Wages Costs:  </t>
    </r>
    <r>
      <rPr>
        <sz val="10"/>
        <color theme="1"/>
        <rFont val="Times New Roman"/>
        <family val="1"/>
      </rPr>
      <t>Wages paid to participants carrying out disaster relief employment activities (including humanitarian assistance and disaster recovery efforts) to impact the declared disaster in eligible counties, not to exceed 2080 hours per individual, consistent with TEGL 12-19.
•	Provide detailed calculations and explanations in the Narrative text box below.</t>
    </r>
  </si>
  <si>
    <r>
      <rPr>
        <b/>
        <sz val="10"/>
        <color theme="1"/>
        <rFont val="Times New Roman"/>
        <family val="1"/>
      </rPr>
      <t xml:space="preserve">15F). </t>
    </r>
    <r>
      <rPr>
        <b/>
        <u/>
        <sz val="10"/>
        <color theme="1"/>
        <rFont val="Times New Roman"/>
        <family val="1"/>
      </rPr>
      <t>Disaster Relief Employment-Fringes</t>
    </r>
    <r>
      <rPr>
        <sz val="10"/>
        <color theme="1"/>
        <rFont val="Times New Roman"/>
        <family val="1"/>
      </rPr>
      <t xml:space="preserve">:  Fringe benefits paid to disaster relief employment participants consistent with TEGL 12-19.
•	Provide detailed calculations and explanations in the Narrative text box below.  Provide the fringe benefit rate used and a clear description of how the computation of fringe benefits was done.  If a fringe benefit rate is not used, show how the fringe benefits were computed.  Elements that comprise fringe benefits should be indicated.  </t>
    </r>
  </si>
  <si>
    <t>Program Direct Cost Base</t>
  </si>
  <si>
    <t>N/A</t>
  </si>
  <si>
    <t>420-30-0080</t>
  </si>
  <si>
    <t>TOTAL DIRECT COST BASE</t>
  </si>
  <si>
    <t>Total Indirect Costs</t>
  </si>
  <si>
    <t>Calculated from Table Above</t>
  </si>
  <si>
    <t>Admin Indirect</t>
  </si>
  <si>
    <t>Check for Accuracy (Must Equal Zero)</t>
  </si>
  <si>
    <t>Must Equal Zero</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</si>
  <si>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</si>
  <si>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</si>
  <si>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</si>
  <si>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Program Indirect</t>
  </si>
  <si>
    <t>Must Equal Indirect-Admin in Section A</t>
  </si>
  <si>
    <t>Must Equal Indirect-Program in Section A</t>
  </si>
  <si>
    <t>Please enter data in the blue highlighted cells</t>
  </si>
  <si>
    <t>UPDATED 6/11/2020</t>
  </si>
  <si>
    <t>National Dislocated Worker Grants</t>
  </si>
  <si>
    <t>If you need to extra rows, contact DCEO</t>
  </si>
  <si>
    <t xml:space="preserve">18. Total Costs State Grant Funds  (16 &amp;17) </t>
  </si>
  <si>
    <t>This row exists for downward adjustments if grantee taking less Indirect than formulas allow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</si>
</sst>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4"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1"/>
      <color theme="1"/>
      <name val="Times New Roman"/>
      <family val="1"/>
    </font>
    <font>
      <b/>
      <sz val="10"/>
      <color rgb="FF000000"/>
      <name val="Times New Roman"/>
      <family val="1"/>
    </font>
    <font>
      <b/>
      <sz val="10"/>
      <color rgb="FFFF0000"/>
      <name val="Times New Roman"/>
      <family val="1"/>
    </font>
    <font>
      <b/>
      <sz val="11"/>
      <color rgb="FFFF0000"/>
      <name val="Calibri"/>
      <family val="2"/>
      <scheme val="minor"/>
    </font>
    <font>
      <sz val="11"/>
      <color rgb="FF000000"/>
      <name val="Calibri"/>
      <family val="2"/>
      <scheme val="minor"/>
    </font>
    <font>
      <b/>
      <sz val="14"/>
      <color theme="1"/>
      <name val="Calibri"/>
      <family val="2"/>
      <scheme val="minor"/>
    </font>
    <font>
      <b/>
      <sz val="11"/>
      <color rgb="FFFF0000"/>
      <name val="Times New Roman"/>
      <family val="1"/>
    </font>
  </fonts>
  <fills count="14">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39994506668294322"/>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5" borderId="0" applyNumberFormat="0" applyBorder="0" applyAlignment="0" applyProtection="0"/>
    <xf numFmtId="0" fontId="55" fillId="7" borderId="0" applyNumberFormat="0" applyBorder="0" applyAlignment="0" applyProtection="0"/>
  </cellStyleXfs>
  <cellXfs count="62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3" fillId="2" borderId="17" xfId="0" applyFont="1" applyFill="1" applyBorder="1" applyAlignment="1">
      <alignment horizontal="left" vertical="center" wrapText="1"/>
    </xf>
    <xf numFmtId="44" fontId="23"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6" fillId="0" borderId="0" xfId="0" applyFont="1" applyBorder="1" applyAlignment="1" applyProtection="1">
      <protection locked="0"/>
    </xf>
    <xf numFmtId="0" fontId="2"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44" fontId="2" fillId="0" borderId="0" xfId="1" applyFont="1" applyBorder="1" applyProtection="1">
      <protection locked="0"/>
    </xf>
    <xf numFmtId="44" fontId="0" fillId="0" borderId="0" xfId="0" applyNumberFormat="1" applyBorder="1" applyProtection="1">
      <protection locked="0"/>
    </xf>
    <xf numFmtId="44"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44" fontId="25" fillId="0" borderId="0" xfId="1" applyFont="1" applyBorder="1" applyProtection="1">
      <protection locked="0"/>
    </xf>
    <xf numFmtId="44" fontId="2" fillId="0" borderId="0" xfId="1" applyFont="1" applyBorder="1" applyAlignment="1" applyProtection="1">
      <protection locked="0"/>
    </xf>
    <xf numFmtId="0" fontId="25" fillId="0" borderId="0" xfId="0" applyFont="1" applyBorder="1" applyAlignment="1" applyProtection="1">
      <alignment horizontal="center"/>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6"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2" fillId="0" borderId="0" xfId="0" applyFont="1" applyBorder="1" applyAlignment="1" applyProtection="1">
      <protection locked="0"/>
    </xf>
    <xf numFmtId="9" fontId="23" fillId="0" borderId="0" xfId="0" applyNumberFormat="1"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6" borderId="8" xfId="0" applyFont="1" applyFill="1" applyBorder="1" applyAlignment="1" applyProtection="1">
      <alignment horizontal="left" vertical="center" wrapText="1"/>
      <protection locked="0"/>
    </xf>
    <xf numFmtId="0" fontId="53" fillId="0" borderId="0" xfId="5" applyFill="1" applyBorder="1"/>
    <xf numFmtId="0" fontId="25" fillId="0" borderId="0" xfId="0" applyFont="1" applyBorder="1" applyAlignment="1" applyProtection="1">
      <protection locked="0"/>
    </xf>
    <xf numFmtId="0" fontId="2" fillId="0" borderId="17" xfId="0" applyFont="1" applyBorder="1" applyAlignment="1">
      <alignment horizontal="center" vertical="center"/>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0" xfId="0" applyFont="1" applyBorder="1" applyAlignment="1" applyProtection="1">
      <protection locked="0"/>
    </xf>
    <xf numFmtId="0" fontId="25" fillId="0" borderId="0" xfId="0" applyFont="1" applyBorder="1" applyAlignment="1" applyProtection="1">
      <protection locked="0"/>
    </xf>
    <xf numFmtId="0" fontId="31" fillId="0" borderId="0" xfId="0" applyFont="1" applyBorder="1" applyAlignment="1">
      <alignment horizontal="right"/>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17" fillId="8" borderId="0" xfId="0" applyFont="1" applyFill="1" applyBorder="1" applyAlignment="1" applyProtection="1">
      <alignment horizontal="right"/>
    </xf>
    <xf numFmtId="44" fontId="23" fillId="8" borderId="0" xfId="1" applyFont="1" applyFill="1" applyBorder="1" applyProtection="1"/>
    <xf numFmtId="0" fontId="3" fillId="8" borderId="8" xfId="0" applyFont="1" applyFill="1" applyBorder="1" applyAlignment="1" applyProtection="1">
      <alignment vertical="top"/>
    </xf>
    <xf numFmtId="0" fontId="3" fillId="8" borderId="9" xfId="0" applyFont="1" applyFill="1" applyBorder="1" applyAlignment="1" applyProtection="1">
      <alignment vertical="top"/>
    </xf>
    <xf numFmtId="0" fontId="22" fillId="8" borderId="9" xfId="0" applyFont="1" applyFill="1" applyBorder="1" applyAlignment="1" applyProtection="1">
      <alignment vertical="top"/>
    </xf>
    <xf numFmtId="0" fontId="22" fillId="8" borderId="10" xfId="0" applyFont="1" applyFill="1" applyBorder="1" applyAlignment="1" applyProtection="1">
      <alignment vertical="top"/>
    </xf>
    <xf numFmtId="0" fontId="22" fillId="8" borderId="0" xfId="0" applyFont="1" applyFill="1" applyBorder="1" applyAlignment="1" applyProtection="1"/>
    <xf numFmtId="44" fontId="25" fillId="8" borderId="0" xfId="0" applyNumberFormat="1" applyFont="1" applyFill="1" applyBorder="1" applyProtection="1"/>
    <xf numFmtId="0" fontId="25" fillId="8" borderId="0" xfId="0" applyFont="1" applyFill="1" applyBorder="1" applyAlignment="1" applyProtection="1">
      <alignment horizontal="center"/>
    </xf>
    <xf numFmtId="9" fontId="25" fillId="8" borderId="0" xfId="4" applyFont="1" applyFill="1" applyBorder="1" applyAlignment="1" applyProtection="1">
      <alignment horizontal="center"/>
    </xf>
    <xf numFmtId="0" fontId="22" fillId="8" borderId="0" xfId="0" applyFont="1" applyFill="1" applyBorder="1" applyAlignment="1" applyProtection="1">
      <alignment horizontal="left"/>
    </xf>
    <xf numFmtId="0" fontId="22" fillId="8" borderId="0" xfId="0" applyNumberFormat="1" applyFont="1" applyFill="1" applyBorder="1" applyAlignment="1" applyProtection="1">
      <alignment horizontal="left"/>
    </xf>
    <xf numFmtId="44" fontId="23" fillId="8" borderId="14" xfId="1" applyFont="1" applyFill="1" applyBorder="1" applyProtection="1"/>
    <xf numFmtId="0" fontId="22" fillId="8" borderId="0" xfId="0" applyFont="1" applyFill="1" applyBorder="1" applyProtection="1"/>
    <xf numFmtId="42" fontId="22" fillId="8" borderId="0" xfId="0" applyNumberFormat="1" applyFont="1" applyFill="1" applyBorder="1" applyProtection="1"/>
    <xf numFmtId="0" fontId="22" fillId="8" borderId="0" xfId="0" applyFont="1" applyFill="1" applyBorder="1" applyAlignment="1" applyProtection="1">
      <alignment horizontal="center"/>
    </xf>
    <xf numFmtId="44" fontId="22" fillId="8" borderId="0" xfId="0" applyNumberFormat="1" applyFont="1" applyFill="1" applyBorder="1" applyProtection="1"/>
    <xf numFmtId="10" fontId="22" fillId="8" borderId="0" xfId="0" applyNumberFormat="1" applyFont="1" applyFill="1" applyBorder="1" applyProtection="1"/>
    <xf numFmtId="0" fontId="22" fillId="8" borderId="0" xfId="0" applyFont="1" applyFill="1" applyBorder="1" applyAlignment="1" applyProtection="1">
      <alignment horizontal="left" wrapText="1"/>
    </xf>
    <xf numFmtId="0" fontId="0" fillId="8" borderId="0" xfId="0" applyFill="1" applyBorder="1" applyProtection="1"/>
    <xf numFmtId="42" fontId="0" fillId="8" borderId="0" xfId="0" applyNumberFormat="1" applyFill="1" applyBorder="1" applyProtection="1"/>
    <xf numFmtId="0" fontId="0" fillId="8" borderId="10" xfId="0" applyFill="1" applyBorder="1" applyProtection="1"/>
    <xf numFmtId="0" fontId="0" fillId="8" borderId="0" xfId="0" applyFill="1" applyBorder="1"/>
    <xf numFmtId="9" fontId="23" fillId="8" borderId="0" xfId="0" applyNumberFormat="1" applyFont="1" applyFill="1" applyBorder="1" applyAlignment="1" applyProtection="1">
      <alignment horizontal="right"/>
    </xf>
    <xf numFmtId="0" fontId="0" fillId="0" borderId="0" xfId="0" applyBorder="1" applyProtection="1"/>
    <xf numFmtId="0" fontId="24" fillId="0" borderId="0" xfId="0" applyFont="1" applyBorder="1" applyAlignment="1" applyProtection="1">
      <alignment vertical="top" wrapText="1"/>
    </xf>
    <xf numFmtId="0" fontId="24" fillId="8" borderId="0" xfId="0" applyFont="1" applyFill="1" applyBorder="1" applyAlignment="1" applyProtection="1">
      <alignment vertical="top" wrapText="1"/>
    </xf>
    <xf numFmtId="0" fontId="24" fillId="8" borderId="17" xfId="0" applyFont="1" applyFill="1" applyBorder="1" applyAlignment="1" applyProtection="1">
      <alignment horizontal="center" vertical="center" wrapText="1"/>
    </xf>
    <xf numFmtId="0" fontId="24" fillId="8" borderId="17" xfId="0" applyFont="1" applyFill="1" applyBorder="1" applyAlignment="1" applyProtection="1">
      <alignment horizontal="center" vertical="top" wrapText="1"/>
    </xf>
    <xf numFmtId="0" fontId="25" fillId="8" borderId="0" xfId="0" applyFont="1" applyFill="1" applyBorder="1" applyAlignment="1" applyProtection="1">
      <alignment horizontal="left" vertical="top" wrapText="1"/>
    </xf>
    <xf numFmtId="0" fontId="25" fillId="8" borderId="0" xfId="0" applyFont="1" applyFill="1" applyBorder="1" applyAlignment="1" applyProtection="1">
      <alignment horizontal="center" vertical="top" wrapText="1"/>
    </xf>
    <xf numFmtId="44" fontId="25" fillId="8" borderId="0" xfId="0" applyNumberFormat="1" applyFont="1" applyFill="1" applyBorder="1" applyAlignment="1" applyProtection="1">
      <alignment vertical="top" wrapText="1"/>
    </xf>
    <xf numFmtId="9" fontId="23" fillId="8" borderId="0" xfId="0" applyNumberFormat="1" applyFont="1" applyFill="1" applyBorder="1" applyAlignment="1" applyProtection="1"/>
    <xf numFmtId="6" fontId="25" fillId="0" borderId="0" xfId="0" applyNumberFormat="1" applyFont="1" applyAlignment="1" applyProtection="1">
      <alignment horizontal="left"/>
    </xf>
    <xf numFmtId="0" fontId="2" fillId="8" borderId="0" xfId="0" applyFont="1" applyFill="1" applyBorder="1" applyProtection="1"/>
    <xf numFmtId="42" fontId="2" fillId="8" borderId="0" xfId="0" applyNumberFormat="1" applyFont="1" applyFill="1" applyBorder="1" applyProtection="1"/>
    <xf numFmtId="44" fontId="2" fillId="8" borderId="0" xfId="1" applyFont="1" applyFill="1" applyBorder="1" applyProtection="1"/>
    <xf numFmtId="0" fontId="25" fillId="0" borderId="0" xfId="0" applyFont="1" applyBorder="1" applyProtection="1"/>
    <xf numFmtId="0" fontId="26" fillId="0" borderId="0" xfId="0" applyFont="1" applyBorder="1" applyProtection="1"/>
    <xf numFmtId="0" fontId="17" fillId="8" borderId="0" xfId="0" applyFont="1" applyFill="1" applyBorder="1" applyAlignment="1" applyProtection="1"/>
    <xf numFmtId="44" fontId="19" fillId="8" borderId="0" xfId="1" applyFont="1" applyFill="1" applyBorder="1" applyProtection="1"/>
    <xf numFmtId="0" fontId="22" fillId="0" borderId="0" xfId="0" applyFont="1" applyProtection="1"/>
    <xf numFmtId="44" fontId="0" fillId="8" borderId="0" xfId="1" applyFont="1" applyFill="1" applyBorder="1" applyProtection="1"/>
    <xf numFmtId="0" fontId="31" fillId="8" borderId="9" xfId="0" applyFont="1" applyFill="1" applyBorder="1" applyAlignment="1" applyProtection="1">
      <alignment vertical="top"/>
    </xf>
    <xf numFmtId="0" fontId="31" fillId="8" borderId="10" xfId="0" applyFont="1" applyFill="1" applyBorder="1" applyAlignment="1" applyProtection="1">
      <alignment vertical="top"/>
    </xf>
    <xf numFmtId="42" fontId="0" fillId="0" borderId="0" xfId="0" applyNumberFormat="1" applyBorder="1" applyProtection="1"/>
    <xf numFmtId="0" fontId="0" fillId="0" borderId="0" xfId="0" applyProtection="1"/>
    <xf numFmtId="0" fontId="22" fillId="8" borderId="0" xfId="0" applyFont="1" applyFill="1" applyBorder="1" applyAlignment="1" applyProtection="1">
      <alignment horizontal="left" vertical="top" wrapText="1"/>
    </xf>
    <xf numFmtId="0" fontId="2" fillId="8" borderId="0" xfId="0" applyFont="1" applyFill="1" applyBorder="1" applyAlignment="1" applyProtection="1">
      <alignment horizontal="center"/>
    </xf>
    <xf numFmtId="44" fontId="22" fillId="8" borderId="0" xfId="1" applyFont="1" applyFill="1" applyBorder="1" applyProtection="1"/>
    <xf numFmtId="44" fontId="22" fillId="8" borderId="14" xfId="1" applyFont="1" applyFill="1" applyBorder="1" applyProtection="1"/>
    <xf numFmtId="0" fontId="22" fillId="8" borderId="0" xfId="0" applyFont="1" applyFill="1" applyBorder="1" applyAlignment="1" applyProtection="1">
      <alignment vertical="top"/>
    </xf>
    <xf numFmtId="0" fontId="0" fillId="8" borderId="0" xfId="0" applyFill="1" applyBorder="1" applyAlignment="1" applyProtection="1">
      <alignment vertical="top"/>
    </xf>
    <xf numFmtId="0" fontId="19" fillId="8" borderId="0" xfId="0" applyFont="1" applyFill="1" applyBorder="1" applyProtection="1"/>
    <xf numFmtId="0" fontId="31" fillId="8" borderId="0" xfId="0" applyFont="1" applyFill="1" applyBorder="1" applyAlignment="1" applyProtection="1">
      <alignment horizontal="right"/>
    </xf>
    <xf numFmtId="0" fontId="0" fillId="8" borderId="0" xfId="0" applyFill="1" applyBorder="1" applyAlignment="1" applyProtection="1"/>
    <xf numFmtId="44" fontId="0" fillId="8" borderId="0" xfId="0" applyNumberFormat="1" applyFill="1" applyBorder="1" applyProtection="1"/>
    <xf numFmtId="0" fontId="2" fillId="8" borderId="17" xfId="0" applyFont="1" applyFill="1" applyBorder="1" applyAlignment="1" applyProtection="1">
      <alignment horizontal="center" vertical="center"/>
    </xf>
    <xf numFmtId="0" fontId="2" fillId="8" borderId="17" xfId="0" applyFont="1" applyFill="1" applyBorder="1" applyAlignment="1" applyProtection="1">
      <alignment horizontal="center"/>
    </xf>
    <xf numFmtId="0" fontId="27" fillId="8" borderId="17" xfId="0" applyFont="1" applyFill="1" applyBorder="1" applyAlignment="1" applyProtection="1">
      <alignment horizontal="center" vertical="center" wrapText="1"/>
    </xf>
    <xf numFmtId="0" fontId="22" fillId="8" borderId="0" xfId="0" applyNumberFormat="1" applyFont="1" applyFill="1" applyBorder="1" applyAlignment="1" applyProtection="1">
      <alignment horizontal="center"/>
    </xf>
    <xf numFmtId="0" fontId="26" fillId="8" borderId="0" xfId="0" applyFont="1" applyFill="1" applyBorder="1" applyAlignment="1" applyProtection="1">
      <alignment horizontal="left" vertical="top" wrapText="1"/>
    </xf>
    <xf numFmtId="0" fontId="0" fillId="8" borderId="0" xfId="0" applyFill="1" applyBorder="1" applyAlignment="1" applyProtection="1">
      <alignment horizontal="left" vertical="top" wrapText="1"/>
    </xf>
    <xf numFmtId="42" fontId="0" fillId="8" borderId="10" xfId="0" applyNumberFormat="1" applyFill="1" applyBorder="1" applyProtection="1"/>
    <xf numFmtId="0" fontId="27" fillId="8" borderId="17" xfId="0" applyFont="1" applyFill="1" applyBorder="1" applyAlignment="1" applyProtection="1">
      <alignment horizontal="center" vertical="top" wrapText="1"/>
    </xf>
    <xf numFmtId="0" fontId="25" fillId="8" borderId="9" xfId="0" applyFont="1" applyFill="1" applyBorder="1" applyAlignment="1" applyProtection="1">
      <alignment horizontal="left" vertical="top" wrapText="1"/>
    </xf>
    <xf numFmtId="0" fontId="22" fillId="8" borderId="9" xfId="0" applyFont="1" applyFill="1" applyBorder="1" applyAlignment="1" applyProtection="1">
      <alignment horizontal="left" vertical="top" wrapText="1"/>
    </xf>
    <xf numFmtId="0" fontId="25" fillId="0" borderId="0" xfId="0" applyFont="1" applyBorder="1" applyAlignment="1" applyProtection="1">
      <alignment vertical="top"/>
    </xf>
    <xf numFmtId="44" fontId="2" fillId="8"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0" fontId="24" fillId="8" borderId="19" xfId="0" applyFont="1" applyFill="1" applyBorder="1" applyAlignment="1" applyProtection="1">
      <alignment horizontal="center" vertical="center" wrapText="1"/>
    </xf>
    <xf numFmtId="0" fontId="23" fillId="8" borderId="0" xfId="0" applyFont="1" applyFill="1" applyBorder="1" applyAlignment="1" applyProtection="1">
      <alignment horizontal="center"/>
    </xf>
    <xf numFmtId="44" fontId="26" fillId="8" borderId="0" xfId="1" applyFont="1" applyFill="1" applyBorder="1" applyProtection="1"/>
    <xf numFmtId="0" fontId="2" fillId="8" borderId="17" xfId="0" applyFont="1" applyFill="1" applyBorder="1" applyAlignment="1" applyProtection="1">
      <alignment horizontal="center" vertical="center" wrapText="1"/>
    </xf>
    <xf numFmtId="44" fontId="25" fillId="8" borderId="0" xfId="1" applyFont="1" applyFill="1" applyBorder="1" applyProtection="1"/>
    <xf numFmtId="9" fontId="25" fillId="8" borderId="0" xfId="0" applyNumberFormat="1" applyFont="1" applyFill="1" applyBorder="1" applyAlignment="1" applyProtection="1">
      <alignment horizontal="center"/>
    </xf>
    <xf numFmtId="44" fontId="26" fillId="8" borderId="14" xfId="1" applyFont="1" applyFill="1" applyBorder="1" applyProtection="1"/>
    <xf numFmtId="44" fontId="2" fillId="8" borderId="0" xfId="0" applyNumberFormat="1" applyFont="1" applyFill="1" applyBorder="1" applyProtection="1"/>
    <xf numFmtId="44" fontId="3" fillId="8" borderId="0" xfId="1" applyFont="1" applyFill="1" applyBorder="1" applyProtection="1"/>
    <xf numFmtId="0" fontId="0" fillId="0" borderId="0" xfId="0" applyFill="1" applyBorder="1" applyProtection="1"/>
    <xf numFmtId="10" fontId="2" fillId="8" borderId="0" xfId="0" applyNumberFormat="1" applyFont="1" applyFill="1" applyBorder="1" applyProtection="1"/>
    <xf numFmtId="0" fontId="17" fillId="8" borderId="20" xfId="0" applyFont="1" applyFill="1" applyBorder="1" applyAlignment="1">
      <alignment horizontal="center"/>
    </xf>
    <xf numFmtId="44" fontId="17" fillId="8" borderId="0" xfId="1" applyFont="1" applyFill="1" applyBorder="1"/>
    <xf numFmtId="44" fontId="17" fillId="8" borderId="14" xfId="1" applyFont="1" applyFill="1" applyBorder="1"/>
    <xf numFmtId="44" fontId="17" fillId="8" borderId="20" xfId="1" applyFont="1" applyFill="1" applyBorder="1"/>
    <xf numFmtId="0" fontId="26" fillId="8" borderId="0" xfId="0" applyFont="1" applyFill="1" applyBorder="1" applyAlignment="1"/>
    <xf numFmtId="0" fontId="25" fillId="8" borderId="0" xfId="0" applyFont="1" applyFill="1" applyBorder="1"/>
    <xf numFmtId="44" fontId="38" fillId="8" borderId="0" xfId="1" applyFont="1" applyFill="1" applyBorder="1" applyAlignment="1">
      <alignment horizontal="left"/>
    </xf>
    <xf numFmtId="0" fontId="26" fillId="8" borderId="0" xfId="0" applyFont="1" applyFill="1" applyBorder="1"/>
    <xf numFmtId="0" fontId="31" fillId="0" borderId="0" xfId="0" applyFont="1" applyBorder="1" applyAlignment="1"/>
    <xf numFmtId="0" fontId="13" fillId="8" borderId="17" xfId="0" applyFont="1" applyFill="1" applyBorder="1" applyAlignment="1" applyProtection="1">
      <alignment vertical="center" wrapText="1"/>
    </xf>
    <xf numFmtId="0" fontId="13" fillId="8" borderId="17" xfId="0" applyFont="1" applyFill="1" applyBorder="1" applyAlignment="1" applyProtection="1">
      <alignment horizontal="center" vertical="center" wrapText="1"/>
    </xf>
    <xf numFmtId="0" fontId="13" fillId="8" borderId="17" xfId="0" applyFont="1" applyFill="1" applyBorder="1" applyAlignment="1" applyProtection="1">
      <alignment horizontal="left" vertical="center"/>
    </xf>
    <xf numFmtId="0" fontId="30" fillId="0" borderId="0" xfId="0" applyFont="1" applyProtection="1"/>
    <xf numFmtId="0" fontId="13" fillId="8" borderId="17" xfId="0" applyFont="1" applyFill="1" applyBorder="1" applyAlignment="1" applyProtection="1">
      <alignment vertical="center"/>
    </xf>
    <xf numFmtId="0" fontId="13" fillId="8" borderId="18" xfId="0" applyFont="1" applyFill="1" applyBorder="1" applyAlignment="1" applyProtection="1">
      <alignment horizontal="center" vertical="center" wrapText="1"/>
    </xf>
    <xf numFmtId="0" fontId="28" fillId="8" borderId="18" xfId="0" applyFont="1" applyFill="1" applyBorder="1" applyAlignment="1" applyProtection="1">
      <alignment horizontal="center" vertical="center"/>
    </xf>
    <xf numFmtId="0" fontId="13" fillId="8" borderId="18" xfId="0" applyFont="1" applyFill="1" applyBorder="1" applyAlignment="1" applyProtection="1">
      <alignment horizontal="center" vertical="center"/>
    </xf>
    <xf numFmtId="0" fontId="13" fillId="8" borderId="17" xfId="0" applyNumberFormat="1" applyFont="1" applyFill="1" applyBorder="1" applyAlignment="1" applyProtection="1">
      <alignment horizontal="center" vertical="center"/>
    </xf>
    <xf numFmtId="44" fontId="37" fillId="8" borderId="17" xfId="0" applyNumberFormat="1" applyFont="1" applyFill="1" applyBorder="1" applyAlignment="1" applyProtection="1">
      <alignment horizontal="center" vertical="center"/>
    </xf>
    <xf numFmtId="44" fontId="37" fillId="8" borderId="21" xfId="0" applyNumberFormat="1" applyFont="1" applyFill="1" applyBorder="1" applyProtection="1"/>
    <xf numFmtId="0" fontId="12" fillId="8" borderId="17" xfId="0" applyFont="1" applyFill="1" applyBorder="1" applyProtection="1"/>
    <xf numFmtId="165" fontId="37" fillId="8" borderId="17" xfId="0" applyNumberFormat="1" applyFont="1" applyFill="1" applyBorder="1" applyAlignment="1" applyProtection="1">
      <alignment horizontal="center"/>
    </xf>
    <xf numFmtId="44" fontId="37" fillId="8" borderId="17" xfId="0" applyNumberFormat="1" applyFont="1" applyFill="1" applyBorder="1" applyProtection="1"/>
    <xf numFmtId="0" fontId="37" fillId="8" borderId="17" xfId="0" applyFont="1" applyFill="1" applyBorder="1" applyAlignment="1" applyProtection="1">
      <alignment horizontal="center"/>
    </xf>
    <xf numFmtId="0" fontId="13" fillId="8" borderId="17" xfId="0" applyFont="1" applyFill="1" applyBorder="1" applyProtection="1"/>
    <xf numFmtId="0" fontId="37" fillId="8" borderId="17" xfId="0" applyFont="1" applyFill="1" applyBorder="1" applyAlignment="1" applyProtection="1">
      <alignment horizontal="center" vertical="center"/>
    </xf>
    <xf numFmtId="0" fontId="12" fillId="8" borderId="17" xfId="2" applyFont="1" applyFill="1" applyBorder="1" applyAlignment="1" applyProtection="1">
      <alignment vertical="center" wrapText="1"/>
    </xf>
    <xf numFmtId="0" fontId="37" fillId="8" borderId="17" xfId="0" applyNumberFormat="1" applyFont="1" applyFill="1" applyBorder="1" applyProtection="1"/>
    <xf numFmtId="0" fontId="3" fillId="8" borderId="17" xfId="0" applyFont="1" applyFill="1" applyBorder="1" applyAlignment="1" applyProtection="1">
      <alignment horizontal="left" vertical="center" wrapText="1"/>
    </xf>
    <xf numFmtId="42" fontId="51" fillId="8" borderId="17" xfId="3" applyNumberFormat="1" applyFont="1" applyFill="1" applyBorder="1" applyAlignment="1" applyProtection="1">
      <alignment horizontal="left" vertical="center" wrapText="1"/>
    </xf>
    <xf numFmtId="0" fontId="2" fillId="0" borderId="17" xfId="0" applyFont="1" applyBorder="1" applyAlignment="1">
      <alignment horizontal="center" vertical="top"/>
    </xf>
    <xf numFmtId="0" fontId="2" fillId="0" borderId="17" xfId="0" applyFont="1" applyBorder="1" applyAlignment="1">
      <alignment horizontal="center" vertical="top" wrapText="1"/>
    </xf>
    <xf numFmtId="0" fontId="3" fillId="0" borderId="8" xfId="0" applyFont="1" applyBorder="1" applyAlignment="1" applyProtection="1">
      <alignment vertical="top"/>
    </xf>
    <xf numFmtId="0" fontId="22" fillId="0" borderId="9"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31" fillId="8" borderId="0" xfId="0" applyFont="1" applyFill="1" applyBorder="1" applyAlignment="1" applyProtection="1">
      <alignment horizontal="right"/>
    </xf>
    <xf numFmtId="0" fontId="24" fillId="8" borderId="17" xfId="0" applyFont="1" applyFill="1" applyBorder="1" applyAlignment="1" applyProtection="1">
      <alignment horizontal="center" vertical="center" wrapText="1"/>
    </xf>
    <xf numFmtId="0" fontId="22" fillId="8" borderId="0" xfId="0" applyFont="1" applyFill="1" applyBorder="1" applyAlignment="1" applyProtection="1">
      <alignment horizontal="left" vertical="top" wrapText="1"/>
    </xf>
    <xf numFmtId="0" fontId="27" fillId="8" borderId="17" xfId="0" applyFont="1" applyFill="1" applyBorder="1" applyAlignment="1" applyProtection="1">
      <alignment horizontal="center" vertical="center" wrapText="1"/>
    </xf>
    <xf numFmtId="0" fontId="26" fillId="0" borderId="0" xfId="0" applyFont="1" applyBorder="1" applyAlignment="1" applyProtection="1"/>
    <xf numFmtId="0" fontId="25" fillId="0" borderId="0" xfId="0" applyFont="1" applyBorder="1" applyAlignment="1" applyProtection="1">
      <alignment horizontal="left"/>
    </xf>
    <xf numFmtId="6" fontId="25" fillId="0" borderId="0" xfId="0" applyNumberFormat="1" applyFont="1" applyBorder="1" applyAlignment="1" applyProtection="1">
      <alignment horizontal="left"/>
    </xf>
    <xf numFmtId="0" fontId="2" fillId="0" borderId="0" xfId="0" applyFont="1" applyBorder="1" applyAlignment="1" applyProtection="1"/>
    <xf numFmtId="164" fontId="25" fillId="0" borderId="0" xfId="1" applyNumberFormat="1" applyFont="1" applyBorder="1" applyAlignment="1" applyProtection="1">
      <alignment horizontal="left"/>
    </xf>
    <xf numFmtId="164" fontId="25" fillId="0" borderId="0" xfId="0" applyNumberFormat="1" applyFont="1" applyBorder="1" applyAlignment="1" applyProtection="1">
      <alignment horizontal="left"/>
    </xf>
    <xf numFmtId="44" fontId="19" fillId="0" borderId="0" xfId="1" applyFont="1" applyBorder="1" applyProtection="1"/>
    <xf numFmtId="0" fontId="23" fillId="8" borderId="0" xfId="0" applyFont="1" applyFill="1" applyBorder="1" applyAlignment="1" applyProtection="1">
      <alignment horizontal="left" vertical="top" wrapText="1"/>
    </xf>
    <xf numFmtId="0" fontId="31" fillId="8" borderId="0" xfId="0" applyFont="1" applyFill="1" applyBorder="1" applyAlignment="1" applyProtection="1">
      <alignment vertical="top"/>
    </xf>
    <xf numFmtId="44" fontId="31" fillId="8" borderId="0" xfId="1" applyFont="1" applyFill="1" applyBorder="1" applyAlignment="1" applyProtection="1">
      <alignment vertical="top"/>
    </xf>
    <xf numFmtId="0" fontId="37" fillId="8" borderId="9" xfId="0" applyFont="1" applyFill="1" applyBorder="1" applyAlignment="1" applyProtection="1">
      <alignment vertical="top"/>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9" fontId="25" fillId="0" borderId="0" xfId="4" applyFont="1" applyAlignment="1" applyProtection="1">
      <alignment horizontal="center"/>
      <protection locked="0"/>
    </xf>
    <xf numFmtId="44" fontId="25" fillId="0" borderId="0" xfId="1" applyFont="1" applyProtection="1">
      <protection locked="0"/>
    </xf>
    <xf numFmtId="10" fontId="22" fillId="0" borderId="0" xfId="0" applyNumberFormat="1" applyFont="1" applyProtection="1">
      <protection locked="0"/>
    </xf>
    <xf numFmtId="44" fontId="22" fillId="0" borderId="0" xfId="0" applyNumberFormat="1" applyFont="1" applyProtection="1">
      <protection locked="0"/>
    </xf>
    <xf numFmtId="0" fontId="22" fillId="0" borderId="0" xfId="0" applyFont="1" applyAlignment="1" applyProtection="1">
      <alignment horizontal="left" vertical="top" wrapText="1"/>
      <protection locked="0"/>
    </xf>
    <xf numFmtId="0" fontId="6" fillId="0" borderId="0" xfId="0" applyFont="1" applyBorder="1" applyAlignment="1" applyProtection="1">
      <alignment horizontal="center" vertical="center"/>
      <protection locked="0"/>
    </xf>
    <xf numFmtId="44" fontId="0" fillId="6" borderId="17" xfId="1" applyFont="1" applyFill="1" applyBorder="1" applyAlignment="1" applyProtection="1">
      <alignment horizontal="center" vertical="center"/>
      <protection locked="0"/>
    </xf>
    <xf numFmtId="44" fontId="0" fillId="6" borderId="17" xfId="1" applyFont="1" applyFill="1" applyBorder="1" applyAlignment="1" applyProtection="1">
      <alignment horizontal="center"/>
      <protection locked="0"/>
    </xf>
    <xf numFmtId="44" fontId="0" fillId="6" borderId="17" xfId="1" applyFont="1" applyFill="1" applyBorder="1" applyAlignment="1" applyProtection="1">
      <alignment horizontal="center" vertical="center" wrapText="1"/>
      <protection locked="0"/>
    </xf>
    <xf numFmtId="10" fontId="0" fillId="6" borderId="17" xfId="4" applyNumberFormat="1" applyFont="1" applyFill="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0" fillId="0" borderId="0" xfId="0" applyAlignment="1">
      <alignment wrapText="1"/>
    </xf>
    <xf numFmtId="0" fontId="25" fillId="0" borderId="0" xfId="0" applyFont="1" applyBorder="1" applyAlignment="1" applyProtection="1">
      <alignment vertical="top" wrapText="1"/>
      <protection locked="0"/>
    </xf>
    <xf numFmtId="0" fontId="31" fillId="0" borderId="0" xfId="0" applyFont="1" applyBorder="1" applyAlignment="1">
      <alignment horizontal="right"/>
    </xf>
    <xf numFmtId="0" fontId="0" fillId="12" borderId="0" xfId="0" applyFill="1" applyProtection="1"/>
    <xf numFmtId="0" fontId="0" fillId="0" borderId="17" xfId="0" applyBorder="1" applyAlignment="1" applyProtection="1">
      <alignment horizontal="center" vertical="center" wrapText="1"/>
    </xf>
    <xf numFmtId="0" fontId="0" fillId="0" borderId="17" xfId="0" applyBorder="1" applyAlignment="1" applyProtection="1">
      <alignment horizontal="center" vertical="center"/>
    </xf>
    <xf numFmtId="0" fontId="0" fillId="11" borderId="17" xfId="0" applyFill="1" applyBorder="1" applyProtection="1"/>
    <xf numFmtId="0" fontId="0" fillId="11" borderId="17" xfId="0" applyFill="1" applyBorder="1" applyAlignment="1" applyProtection="1">
      <alignment vertical="center" wrapText="1"/>
    </xf>
    <xf numFmtId="44" fontId="0" fillId="11" borderId="17" xfId="1" applyFont="1" applyFill="1" applyBorder="1" applyAlignment="1" applyProtection="1">
      <alignment horizontal="center" vertical="center" wrapText="1"/>
    </xf>
    <xf numFmtId="44" fontId="0" fillId="11" borderId="17" xfId="1" applyFont="1" applyFill="1" applyBorder="1" applyAlignment="1" applyProtection="1">
      <alignment horizontal="center" wrapText="1"/>
    </xf>
    <xf numFmtId="0" fontId="60" fillId="11" borderId="17" xfId="0" applyFont="1" applyFill="1" applyBorder="1" applyProtection="1"/>
    <xf numFmtId="0" fontId="0" fillId="11" borderId="17" xfId="0" applyFill="1" applyBorder="1" applyAlignment="1" applyProtection="1">
      <alignment horizontal="left"/>
    </xf>
    <xf numFmtId="44" fontId="0" fillId="10" borderId="17" xfId="1" applyFont="1" applyFill="1" applyBorder="1" applyAlignment="1" applyProtection="1">
      <alignment horizontal="center" vertical="center" wrapText="1"/>
    </xf>
    <xf numFmtId="44" fontId="0" fillId="10" borderId="17" xfId="1" applyFont="1" applyFill="1" applyBorder="1" applyAlignment="1" applyProtection="1">
      <alignment horizontal="center" wrapText="1"/>
    </xf>
    <xf numFmtId="0" fontId="0" fillId="12" borderId="17" xfId="0" applyFill="1" applyBorder="1" applyProtection="1"/>
    <xf numFmtId="0" fontId="0" fillId="12" borderId="17" xfId="0" applyFill="1" applyBorder="1" applyAlignment="1" applyProtection="1">
      <alignment vertical="center" wrapText="1"/>
    </xf>
    <xf numFmtId="0" fontId="0" fillId="0" borderId="17" xfId="0" applyBorder="1" applyProtection="1"/>
    <xf numFmtId="44" fontId="0" fillId="0" borderId="17" xfId="1" applyFont="1" applyBorder="1" applyAlignment="1" applyProtection="1">
      <alignment horizontal="center" wrapText="1"/>
    </xf>
    <xf numFmtId="0" fontId="56" fillId="0" borderId="17" xfId="0" applyFont="1" applyBorder="1" applyProtection="1"/>
    <xf numFmtId="0" fontId="0" fillId="10" borderId="17" xfId="0" applyFill="1" applyBorder="1" applyAlignment="1" applyProtection="1">
      <alignment horizontal="center" vertical="center" wrapText="1"/>
    </xf>
    <xf numFmtId="0" fontId="0" fillId="10" borderId="0" xfId="0" applyFill="1" applyProtection="1"/>
    <xf numFmtId="0" fontId="0" fillId="0" borderId="17" xfId="0" applyBorder="1" applyAlignment="1" applyProtection="1">
      <alignment vertical="center" wrapText="1"/>
    </xf>
    <xf numFmtId="44" fontId="0" fillId="9" borderId="17" xfId="0" applyNumberFormat="1" applyFill="1" applyBorder="1" applyAlignment="1" applyProtection="1">
      <alignment horizontal="center"/>
    </xf>
    <xf numFmtId="44" fontId="0" fillId="9" borderId="17" xfId="1" applyFont="1" applyFill="1" applyBorder="1" applyAlignment="1" applyProtection="1">
      <alignment horizontal="left"/>
    </xf>
    <xf numFmtId="49" fontId="0" fillId="11" borderId="17" xfId="0" applyNumberFormat="1" applyFill="1" applyBorder="1" applyProtection="1"/>
    <xf numFmtId="0" fontId="61" fillId="12" borderId="17" xfId="0" applyFont="1" applyFill="1" applyBorder="1" applyProtection="1"/>
    <xf numFmtId="0" fontId="0" fillId="12" borderId="19" xfId="0" applyFill="1" applyBorder="1" applyAlignment="1" applyProtection="1">
      <alignment horizontal="left" vertical="center"/>
    </xf>
    <xf numFmtId="0" fontId="0" fillId="12" borderId="16" xfId="0" applyFill="1" applyBorder="1" applyAlignment="1" applyProtection="1">
      <alignment horizontal="left" vertical="center"/>
    </xf>
    <xf numFmtId="44" fontId="0" fillId="10" borderId="17" xfId="1" applyFont="1" applyFill="1" applyBorder="1" applyAlignment="1" applyProtection="1">
      <alignment horizontal="center"/>
    </xf>
    <xf numFmtId="0" fontId="0" fillId="11" borderId="19" xfId="0" applyFill="1" applyBorder="1" applyAlignment="1" applyProtection="1">
      <alignment horizontal="left" vertical="center"/>
    </xf>
    <xf numFmtId="0" fontId="0" fillId="11" borderId="20" xfId="0" applyFill="1" applyBorder="1" applyAlignment="1" applyProtection="1">
      <alignment horizontal="left" vertical="center"/>
    </xf>
    <xf numFmtId="0" fontId="0" fillId="11" borderId="16" xfId="0" applyFill="1" applyBorder="1" applyAlignment="1" applyProtection="1">
      <alignment horizontal="left" vertical="center"/>
    </xf>
    <xf numFmtId="44" fontId="0" fillId="9" borderId="17" xfId="1" applyFont="1" applyFill="1" applyBorder="1" applyAlignment="1" applyProtection="1">
      <alignment horizontal="center"/>
    </xf>
    <xf numFmtId="0" fontId="0" fillId="0" borderId="0" xfId="0" applyAlignment="1" applyProtection="1">
      <alignment horizontal="center" wrapText="1"/>
    </xf>
    <xf numFmtId="44" fontId="0" fillId="9" borderId="17" xfId="0" applyNumberFormat="1" applyFill="1" applyBorder="1" applyProtection="1"/>
    <xf numFmtId="44" fontId="0" fillId="0" borderId="0" xfId="1" applyNumberFormat="1" applyFont="1" applyAlignment="1" applyProtection="1">
      <alignment horizontal="left" wrapText="1"/>
    </xf>
    <xf numFmtId="0" fontId="0" fillId="0" borderId="0" xfId="0" applyNumberFormat="1" applyProtection="1"/>
    <xf numFmtId="0" fontId="0" fillId="0" borderId="0" xfId="0" applyAlignment="1" applyProtection="1">
      <alignment horizontal="left" wrapText="1"/>
    </xf>
    <xf numFmtId="44" fontId="0" fillId="0" borderId="0" xfId="1" applyFont="1" applyAlignment="1" applyProtection="1">
      <alignment horizontal="center" wrapText="1"/>
    </xf>
    <xf numFmtId="0" fontId="33" fillId="0" borderId="0" xfId="0" applyFont="1" applyProtection="1"/>
    <xf numFmtId="0" fontId="0" fillId="0" borderId="0" xfId="0" applyAlignment="1" applyProtection="1">
      <alignment horizontal="center"/>
    </xf>
    <xf numFmtId="0" fontId="12" fillId="3" borderId="8" xfId="2" applyFont="1" applyBorder="1" applyAlignment="1">
      <alignment horizontal="right" vertical="center" wrapText="1"/>
    </xf>
    <xf numFmtId="10" fontId="12" fillId="6"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6" borderId="16" xfId="1" applyNumberFormat="1" applyFont="1" applyFill="1" applyBorder="1" applyAlignment="1" applyProtection="1">
      <alignment horizontal="center" vertical="center" wrapText="1"/>
      <protection locked="0"/>
    </xf>
    <xf numFmtId="44" fontId="23" fillId="0" borderId="9" xfId="1" applyFont="1" applyBorder="1" applyProtection="1"/>
    <xf numFmtId="44" fontId="23" fillId="0" borderId="14" xfId="1" applyFont="1" applyBorder="1" applyProtection="1"/>
    <xf numFmtId="44" fontId="23" fillId="0" borderId="0" xfId="1" applyFont="1" applyProtection="1"/>
    <xf numFmtId="44" fontId="26" fillId="0" borderId="14" xfId="1" applyFont="1" applyBorder="1" applyProtection="1"/>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5" fillId="7" borderId="0" xfId="6" applyBorder="1" applyAlignment="1">
      <alignment horizontal="left" vertical="center"/>
    </xf>
    <xf numFmtId="0" fontId="13" fillId="6" borderId="17" xfId="0" applyFont="1" applyFill="1" applyBorder="1" applyAlignment="1" applyProtection="1">
      <alignment horizontal="left" vertical="center" wrapText="1"/>
      <protection locked="0"/>
    </xf>
    <xf numFmtId="0" fontId="13" fillId="6" borderId="19" xfId="0" applyFont="1" applyFill="1" applyBorder="1" applyAlignment="1" applyProtection="1">
      <alignment horizontal="left" vertical="center" wrapText="1"/>
      <protection locked="0"/>
    </xf>
    <xf numFmtId="0" fontId="13" fillId="6" borderId="16" xfId="0" applyFont="1" applyFill="1" applyBorder="1" applyAlignment="1" applyProtection="1">
      <alignment horizontal="left" vertical="center" wrapText="1"/>
      <protection locked="0"/>
    </xf>
    <xf numFmtId="0" fontId="13" fillId="6" borderId="21" xfId="0" applyFont="1" applyFill="1" applyBorder="1" applyAlignment="1" applyProtection="1">
      <alignment horizontal="left" vertical="center" wrapText="1"/>
      <protection locked="0"/>
    </xf>
    <xf numFmtId="0" fontId="54" fillId="0" borderId="9" xfId="0" applyFont="1" applyBorder="1" applyAlignment="1" applyProtection="1">
      <alignment horizontal="center" vertical="center"/>
      <protection locked="0"/>
    </xf>
    <xf numFmtId="10" fontId="2" fillId="0" borderId="0" xfId="0" applyNumberFormat="1" applyFont="1" applyProtection="1">
      <protection locked="0"/>
    </xf>
    <xf numFmtId="44" fontId="2" fillId="0" borderId="0" xfId="0" applyNumberFormat="1" applyFont="1" applyProtection="1">
      <protection locked="0"/>
    </xf>
    <xf numFmtId="0" fontId="22" fillId="0" borderId="0" xfId="0" applyFont="1" applyBorder="1" applyAlignment="1" applyProtection="1">
      <alignment horizontal="center"/>
      <protection locked="0"/>
    </xf>
    <xf numFmtId="6" fontId="25" fillId="0" borderId="0" xfId="0" applyNumberFormat="1" applyFont="1" applyAlignment="1" applyProtection="1">
      <alignment horizontal="left"/>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44" fontId="22" fillId="0" borderId="0" xfId="0" applyNumberFormat="1" applyFont="1" applyProtection="1">
      <protection locked="0"/>
    </xf>
    <xf numFmtId="0" fontId="22" fillId="0" borderId="0" xfId="0" applyFont="1" applyAlignment="1" applyProtection="1">
      <alignment horizontal="center"/>
      <protection locked="0"/>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44" fontId="37" fillId="0" borderId="17" xfId="0" applyNumberFormat="1" applyFont="1" applyBorder="1" applyAlignment="1">
      <alignment horizontal="center"/>
    </xf>
    <xf numFmtId="0" fontId="12" fillId="0" borderId="17" xfId="0" applyFont="1" applyFill="1" applyBorder="1" applyAlignment="1">
      <alignment horizontal="left"/>
    </xf>
    <xf numFmtId="0" fontId="37" fillId="0" borderId="17" xfId="0" applyFont="1" applyBorder="1" applyAlignment="1">
      <alignment horizontal="center"/>
    </xf>
    <xf numFmtId="0" fontId="37" fillId="0" borderId="17" xfId="0" applyFont="1" applyBorder="1" applyAlignment="1" applyProtection="1">
      <alignment horizontal="center" vertical="center"/>
    </xf>
    <xf numFmtId="0" fontId="12" fillId="0" borderId="17" xfId="0" applyFont="1" applyBorder="1" applyAlignment="1" applyProtection="1">
      <alignment horizontal="left"/>
    </xf>
    <xf numFmtId="0" fontId="12" fillId="0" borderId="17" xfId="2" applyFont="1" applyFill="1" applyBorder="1" applyAlignment="1" applyProtection="1">
      <alignment horizontal="left" vertical="center" wrapText="1"/>
    </xf>
    <xf numFmtId="165" fontId="63" fillId="0" borderId="8" xfId="0" applyNumberFormat="1" applyFont="1" applyBorder="1" applyAlignment="1">
      <alignment horizontal="center"/>
    </xf>
    <xf numFmtId="165" fontId="63" fillId="0" borderId="10" xfId="0" applyNumberFormat="1" applyFont="1" applyBorder="1" applyAlignment="1">
      <alignment horizontal="center"/>
    </xf>
    <xf numFmtId="165" fontId="63" fillId="0" borderId="13" xfId="0" applyNumberFormat="1" applyFont="1" applyBorder="1" applyAlignment="1">
      <alignment horizontal="center"/>
    </xf>
    <xf numFmtId="165" fontId="63" fillId="0" borderId="15" xfId="0" applyNumberFormat="1" applyFont="1" applyBorder="1" applyAlignment="1">
      <alignment horizontal="center"/>
    </xf>
    <xf numFmtId="0" fontId="37" fillId="8" borderId="17" xfId="0" applyFont="1" applyFill="1" applyBorder="1" applyAlignment="1">
      <alignment horizontal="center"/>
    </xf>
    <xf numFmtId="0" fontId="12" fillId="8" borderId="17" xfId="0" applyFont="1" applyFill="1" applyBorder="1" applyAlignment="1">
      <alignment horizontal="left"/>
    </xf>
    <xf numFmtId="0" fontId="37" fillId="0" borderId="17" xfId="0" applyFont="1" applyBorder="1" applyAlignment="1">
      <alignment horizontal="center" vertical="center"/>
    </xf>
    <xf numFmtId="0" fontId="12" fillId="0" borderId="17" xfId="0" applyFont="1" applyBorder="1" applyAlignment="1">
      <alignment horizontal="left"/>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165" fontId="37" fillId="0" borderId="17" xfId="0" applyNumberFormat="1" applyFont="1" applyBorder="1" applyAlignment="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44" fontId="37" fillId="8" borderId="17" xfId="0" applyNumberFormat="1" applyFont="1" applyFill="1" applyBorder="1" applyAlignment="1">
      <alignment horizont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5" borderId="29" xfId="5" applyNumberFormat="1" applyFont="1" applyBorder="1" applyAlignment="1" applyProtection="1">
      <alignment horizontal="center"/>
    </xf>
    <xf numFmtId="44" fontId="56" fillId="5" borderId="31" xfId="5" applyNumberFormat="1" applyFont="1" applyBorder="1" applyAlignment="1" applyProtection="1">
      <alignment horizontal="center"/>
    </xf>
    <xf numFmtId="0" fontId="13" fillId="2" borderId="17" xfId="0" applyFont="1" applyFill="1" applyBorder="1" applyAlignment="1">
      <alignment horizontal="left" vertical="center" wrapText="1"/>
    </xf>
    <xf numFmtId="44" fontId="37" fillId="13" borderId="19" xfId="0" applyNumberFormat="1" applyFont="1" applyFill="1" applyBorder="1" applyAlignment="1">
      <alignment horizontal="center"/>
    </xf>
    <xf numFmtId="44" fontId="37" fillId="13" borderId="16" xfId="0" applyNumberFormat="1" applyFont="1" applyFill="1" applyBorder="1" applyAlignment="1">
      <alignment horizontal="center"/>
    </xf>
    <xf numFmtId="0" fontId="6" fillId="6" borderId="14" xfId="0" applyFont="1" applyFill="1" applyBorder="1" applyAlignment="1" applyProtection="1">
      <alignment horizontal="left" vertical="center" wrapText="1"/>
    </xf>
    <xf numFmtId="0" fontId="2" fillId="6"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7"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6" borderId="1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protection locked="0"/>
    </xf>
    <xf numFmtId="0" fontId="6" fillId="6" borderId="20" xfId="0" applyFont="1" applyFill="1" applyBorder="1" applyAlignment="1" applyProtection="1">
      <alignment horizontal="left" vertical="center" wrapText="1"/>
      <protection locked="0"/>
    </xf>
    <xf numFmtId="0" fontId="12" fillId="8" borderId="19" xfId="2" applyFont="1" applyFill="1" applyBorder="1" applyAlignment="1" applyProtection="1">
      <alignment horizontal="left" vertical="center" wrapText="1"/>
    </xf>
    <xf numFmtId="0" fontId="12" fillId="8" borderId="16" xfId="2" applyFont="1" applyFill="1" applyBorder="1" applyAlignment="1" applyProtection="1">
      <alignment horizontal="left" vertical="center" wrapText="1"/>
    </xf>
    <xf numFmtId="0" fontId="39" fillId="8" borderId="19" xfId="0" applyFont="1" applyFill="1" applyBorder="1" applyAlignment="1" applyProtection="1">
      <alignment horizontal="center" vertical="center"/>
    </xf>
    <xf numFmtId="0" fontId="39" fillId="8" borderId="16" xfId="0" applyFont="1" applyFill="1" applyBorder="1" applyAlignment="1" applyProtection="1">
      <alignment horizontal="center" vertical="center"/>
    </xf>
    <xf numFmtId="0" fontId="13" fillId="8" borderId="22" xfId="0" applyFont="1" applyFill="1" applyBorder="1" applyAlignment="1" applyProtection="1">
      <alignment horizontal="center" vertical="center" wrapText="1"/>
    </xf>
    <xf numFmtId="0" fontId="13" fillId="8" borderId="23" xfId="0" applyFont="1" applyFill="1" applyBorder="1" applyAlignment="1" applyProtection="1">
      <alignment horizontal="center" vertical="center" wrapText="1"/>
    </xf>
    <xf numFmtId="0" fontId="13" fillId="8" borderId="24" xfId="0" applyFont="1" applyFill="1" applyBorder="1" applyAlignment="1" applyProtection="1">
      <alignment horizontal="center" vertical="center" wrapText="1"/>
    </xf>
    <xf numFmtId="0" fontId="12" fillId="8" borderId="19" xfId="0" applyNumberFormat="1" applyFont="1" applyFill="1" applyBorder="1" applyAlignment="1" applyProtection="1">
      <alignment horizontal="left" wrapText="1" indent="1"/>
    </xf>
    <xf numFmtId="0" fontId="12" fillId="8" borderId="16" xfId="0" applyNumberFormat="1" applyFont="1" applyFill="1" applyBorder="1" applyAlignment="1" applyProtection="1">
      <alignment horizontal="left" wrapText="1" indent="1"/>
    </xf>
    <xf numFmtId="43" fontId="28" fillId="8" borderId="29" xfId="0" applyNumberFormat="1" applyFont="1" applyFill="1" applyBorder="1" applyAlignment="1" applyProtection="1">
      <alignment horizontal="left" vertical="center" wrapText="1"/>
    </xf>
    <xf numFmtId="43" fontId="28" fillId="8" borderId="31" xfId="0" applyNumberFormat="1" applyFont="1" applyFill="1" applyBorder="1" applyAlignment="1" applyProtection="1">
      <alignment horizontal="left" vertical="center" wrapText="1"/>
    </xf>
    <xf numFmtId="43" fontId="12" fillId="8" borderId="19" xfId="0" applyNumberFormat="1" applyFont="1" applyFill="1" applyBorder="1" applyAlignment="1" applyProtection="1">
      <alignment horizontal="left" wrapText="1" indent="2"/>
    </xf>
    <xf numFmtId="43" fontId="12" fillId="8" borderId="16" xfId="0" applyNumberFormat="1" applyFont="1" applyFill="1" applyBorder="1" applyAlignment="1" applyProtection="1">
      <alignment horizontal="left" wrapText="1" indent="2"/>
    </xf>
    <xf numFmtId="43" fontId="12" fillId="8" borderId="19" xfId="0" applyNumberFormat="1" applyFont="1" applyFill="1" applyBorder="1" applyAlignment="1" applyProtection="1">
      <alignment horizontal="left" wrapText="1" indent="1"/>
    </xf>
    <xf numFmtId="43" fontId="12" fillId="8" borderId="16" xfId="0" applyNumberFormat="1" applyFont="1" applyFill="1" applyBorder="1" applyAlignment="1" applyProtection="1">
      <alignment horizontal="left" wrapText="1" indent="1"/>
    </xf>
    <xf numFmtId="0" fontId="0" fillId="6" borderId="17" xfId="0" applyFill="1" applyBorder="1" applyAlignment="1" applyProtection="1">
      <alignment horizontal="left" vertical="top" wrapText="1"/>
      <protection locked="0"/>
    </xf>
    <xf numFmtId="0" fontId="0" fillId="0" borderId="0" xfId="0" applyAlignment="1" applyProtection="1">
      <alignment horizontal="left" wrapText="1"/>
    </xf>
    <xf numFmtId="0" fontId="55" fillId="7" borderId="11" xfId="6" applyBorder="1" applyAlignment="1" applyProtection="1">
      <alignment horizontal="center" vertical="center" wrapText="1"/>
    </xf>
    <xf numFmtId="0" fontId="55" fillId="7" borderId="0" xfId="6" applyAlignment="1" applyProtection="1">
      <alignment horizontal="center" vertical="center" wrapText="1"/>
    </xf>
    <xf numFmtId="0" fontId="62"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center" wrapText="1"/>
    </xf>
    <xf numFmtId="0" fontId="0" fillId="12" borderId="19" xfId="0" applyFill="1" applyBorder="1" applyAlignment="1" applyProtection="1">
      <alignment horizontal="left" vertical="center"/>
    </xf>
    <xf numFmtId="0" fontId="0" fillId="12" borderId="16" xfId="0" applyFill="1" applyBorder="1" applyAlignment="1" applyProtection="1">
      <alignment horizontal="left" vertical="center"/>
    </xf>
    <xf numFmtId="0" fontId="0" fillId="11" borderId="19" xfId="0" applyFill="1" applyBorder="1" applyAlignment="1" applyProtection="1">
      <alignment horizontal="left" vertical="center"/>
    </xf>
    <xf numFmtId="0" fontId="0" fillId="11" borderId="20" xfId="0" applyFill="1" applyBorder="1" applyAlignment="1" applyProtection="1">
      <alignment horizontal="left" vertical="center"/>
    </xf>
    <xf numFmtId="0" fontId="0" fillId="11" borderId="16" xfId="0" applyFill="1" applyBorder="1" applyAlignment="1" applyProtection="1">
      <alignment horizontal="left" vertical="center"/>
    </xf>
    <xf numFmtId="0" fontId="0" fillId="0" borderId="14" xfId="0" applyBorder="1" applyAlignment="1" applyProtection="1">
      <alignment horizontal="left"/>
    </xf>
    <xf numFmtId="0" fontId="0" fillId="0" borderId="15" xfId="0" applyBorder="1" applyAlignment="1" applyProtection="1">
      <alignment horizontal="left"/>
    </xf>
    <xf numFmtId="0" fontId="0" fillId="0" borderId="17" xfId="0" applyBorder="1" applyAlignment="1" applyProtection="1">
      <alignment horizontal="center" vertical="center"/>
    </xf>
    <xf numFmtId="0" fontId="0" fillId="0" borderId="19" xfId="0" applyBorder="1" applyAlignment="1" applyProtection="1">
      <alignment horizontal="left" vertical="center"/>
    </xf>
    <xf numFmtId="0" fontId="0" fillId="0" borderId="20" xfId="0" applyBorder="1" applyAlignment="1" applyProtection="1">
      <alignment horizontal="left" vertical="center"/>
    </xf>
    <xf numFmtId="0" fontId="0" fillId="0" borderId="16" xfId="0" applyBorder="1" applyAlignment="1" applyProtection="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6" borderId="14" xfId="0" applyFont="1" applyFill="1" applyBorder="1" applyAlignment="1" applyProtection="1">
      <alignment horizontal="left" vertical="top" wrapText="1"/>
      <protection locked="0"/>
    </xf>
    <xf numFmtId="0" fontId="7" fillId="6"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8" borderId="13" xfId="0" applyFont="1" applyFill="1" applyBorder="1" applyAlignment="1" applyProtection="1">
      <alignment horizontal="left" vertical="top" wrapText="1"/>
    </xf>
    <xf numFmtId="0" fontId="27" fillId="8" borderId="14" xfId="0" applyFont="1" applyFill="1" applyBorder="1" applyAlignment="1" applyProtection="1">
      <alignment horizontal="left" vertical="top" wrapText="1"/>
    </xf>
    <xf numFmtId="0" fontId="27" fillId="8" borderId="15" xfId="0" applyFont="1" applyFill="1" applyBorder="1" applyAlignment="1" applyProtection="1">
      <alignment horizontal="left" vertical="top" wrapText="1"/>
    </xf>
    <xf numFmtId="0" fontId="25" fillId="0" borderId="0" xfId="0" applyFont="1" applyAlignment="1" applyProtection="1">
      <alignment horizontal="left" wrapText="1"/>
      <protection locked="0"/>
    </xf>
    <xf numFmtId="0" fontId="25" fillId="0" borderId="0" xfId="0" applyFont="1" applyBorder="1" applyAlignment="1" applyProtection="1">
      <alignment horizontal="left" wrapText="1"/>
      <protection locked="0"/>
    </xf>
    <xf numFmtId="0" fontId="25" fillId="8" borderId="0" xfId="0" applyFont="1" applyFill="1" applyBorder="1" applyAlignment="1" applyProtection="1">
      <alignment horizontal="left" wrapText="1"/>
    </xf>
    <xf numFmtId="0" fontId="26" fillId="8" borderId="0" xfId="0" applyFont="1" applyFill="1" applyBorder="1" applyAlignment="1" applyProtection="1">
      <alignment horizontal="left" wrapText="1"/>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5" fillId="0" borderId="9" xfId="0" applyFont="1" applyBorder="1" applyAlignment="1" applyProtection="1">
      <alignment horizontal="left" wrapText="1"/>
      <protection locked="0"/>
    </xf>
    <xf numFmtId="0" fontId="2" fillId="8" borderId="13" xfId="0" applyFont="1" applyFill="1" applyBorder="1" applyAlignment="1" applyProtection="1">
      <alignment horizontal="left" vertical="top" wrapText="1"/>
    </xf>
    <xf numFmtId="0" fontId="2" fillId="8" borderId="14" xfId="0" applyFont="1" applyFill="1" applyBorder="1" applyAlignment="1" applyProtection="1">
      <alignment horizontal="left" vertical="top" wrapText="1"/>
    </xf>
    <xf numFmtId="0" fontId="2" fillId="8" borderId="15" xfId="0" applyFont="1" applyFill="1" applyBorder="1" applyAlignment="1" applyProtection="1">
      <alignment horizontal="left" vertical="top" wrapText="1"/>
    </xf>
    <xf numFmtId="0" fontId="48" fillId="8" borderId="0" xfId="0" applyFont="1" applyFill="1" applyBorder="1" applyAlignment="1" applyProtection="1">
      <alignment horizontal="center" vertical="center" wrapText="1"/>
    </xf>
    <xf numFmtId="0" fontId="24" fillId="8" borderId="0" xfId="0" applyFont="1" applyFill="1" applyBorder="1" applyAlignment="1" applyProtection="1">
      <alignment horizontal="left" vertical="center" wrapText="1"/>
    </xf>
    <xf numFmtId="0" fontId="26" fillId="0" borderId="0" xfId="0" applyFont="1" applyBorder="1" applyAlignment="1" applyProtection="1"/>
    <xf numFmtId="0" fontId="25" fillId="0" borderId="0" xfId="0" applyFont="1" applyBorder="1" applyAlignment="1" applyProtection="1">
      <alignment horizontal="left"/>
    </xf>
    <xf numFmtId="0" fontId="25" fillId="0" borderId="0" xfId="0" applyFont="1" applyBorder="1" applyAlignment="1" applyProtection="1"/>
    <xf numFmtId="6" fontId="25" fillId="0" borderId="0" xfId="0" applyNumberFormat="1" applyFont="1" applyBorder="1" applyAlignment="1" applyProtection="1">
      <alignment horizontal="left"/>
    </xf>
    <xf numFmtId="6" fontId="25" fillId="0" borderId="0" xfId="0" applyNumberFormat="1" applyFont="1" applyBorder="1" applyAlignment="1" applyProtection="1">
      <alignment horizontal="left" wrapText="1"/>
    </xf>
    <xf numFmtId="0" fontId="31" fillId="8" borderId="0" xfId="0" applyFont="1" applyFill="1" applyBorder="1" applyAlignment="1" applyProtection="1">
      <alignment horizontal="right"/>
    </xf>
    <xf numFmtId="0" fontId="24" fillId="8" borderId="14" xfId="0" applyFont="1" applyFill="1" applyBorder="1" applyAlignment="1" applyProtection="1">
      <alignment horizontal="left" vertical="center" wrapText="1"/>
    </xf>
    <xf numFmtId="0" fontId="22" fillId="8" borderId="0" xfId="0" applyFont="1" applyFill="1" applyBorder="1" applyAlignment="1" applyProtection="1">
      <alignment horizontal="left" vertical="top"/>
    </xf>
    <xf numFmtId="0" fontId="27" fillId="8" borderId="0" xfId="0" applyFont="1" applyFill="1" applyBorder="1" applyAlignment="1" applyProtection="1">
      <alignment horizontal="left" vertical="center" wrapText="1"/>
    </xf>
    <xf numFmtId="0" fontId="24" fillId="8" borderId="17" xfId="0" applyFont="1" applyFill="1" applyBorder="1" applyAlignment="1" applyProtection="1">
      <alignment horizontal="center" vertical="center" wrapText="1"/>
    </xf>
    <xf numFmtId="0" fontId="24" fillId="8" borderId="8" xfId="0" applyFont="1" applyFill="1" applyBorder="1" applyAlignment="1" applyProtection="1">
      <alignment horizontal="center" vertical="center" wrapText="1"/>
    </xf>
    <xf numFmtId="0" fontId="24" fillId="8" borderId="10" xfId="0" applyFont="1" applyFill="1" applyBorder="1" applyAlignment="1" applyProtection="1">
      <alignment horizontal="center" vertical="center" wrapText="1"/>
    </xf>
    <xf numFmtId="0" fontId="24" fillId="8" borderId="13" xfId="0" applyFont="1" applyFill="1" applyBorder="1" applyAlignment="1" applyProtection="1">
      <alignment horizontal="center" vertical="center" wrapText="1"/>
    </xf>
    <xf numFmtId="0" fontId="24" fillId="8" borderId="15" xfId="0" applyFont="1" applyFill="1" applyBorder="1" applyAlignment="1" applyProtection="1">
      <alignment horizontal="center" vertical="center" wrapText="1"/>
    </xf>
    <xf numFmtId="0" fontId="22" fillId="8" borderId="9" xfId="0" applyFont="1" applyFill="1" applyBorder="1" applyAlignment="1" applyProtection="1">
      <alignment horizontal="left" vertical="top"/>
    </xf>
    <xf numFmtId="0" fontId="26" fillId="8" borderId="0" xfId="0"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wrapText="1"/>
    </xf>
    <xf numFmtId="0" fontId="27" fillId="8" borderId="0" xfId="0" applyFont="1" applyFill="1" applyBorder="1" applyAlignment="1" applyProtection="1">
      <alignment horizontal="left" vertical="top" wrapText="1"/>
    </xf>
    <xf numFmtId="0" fontId="27" fillId="8" borderId="14" xfId="0" applyFont="1" applyFill="1" applyBorder="1" applyAlignment="1" applyProtection="1">
      <alignment horizontal="left" vertical="center" wrapText="1"/>
    </xf>
    <xf numFmtId="0" fontId="22" fillId="8" borderId="0" xfId="0" applyFont="1" applyFill="1" applyBorder="1" applyAlignment="1" applyProtection="1">
      <alignment horizontal="left" vertical="top" wrapText="1"/>
    </xf>
    <xf numFmtId="0" fontId="27" fillId="8" borderId="17" xfId="0" applyFont="1" applyFill="1" applyBorder="1" applyAlignment="1" applyProtection="1">
      <alignment horizontal="center" vertical="center" wrapText="1"/>
    </xf>
    <xf numFmtId="0" fontId="22" fillId="8" borderId="13" xfId="0" applyFont="1" applyFill="1" applyBorder="1" applyAlignment="1" applyProtection="1">
      <alignment horizontal="left" vertical="top" wrapText="1"/>
    </xf>
    <xf numFmtId="0" fontId="22" fillId="8" borderId="14" xfId="0" applyFont="1" applyFill="1" applyBorder="1" applyAlignment="1" applyProtection="1">
      <alignment horizontal="left" vertical="top" wrapText="1"/>
    </xf>
    <xf numFmtId="0" fontId="22" fillId="8" borderId="15" xfId="0" applyFont="1" applyFill="1" applyBorder="1" applyAlignment="1" applyProtection="1">
      <alignment horizontal="left" vertical="top" wrapText="1"/>
    </xf>
    <xf numFmtId="0" fontId="0" fillId="8" borderId="0" xfId="0" applyFill="1" applyBorder="1" applyAlignment="1" applyProtection="1">
      <alignment horizontal="left" vertical="top" wrapText="1"/>
    </xf>
    <xf numFmtId="0" fontId="3" fillId="8" borderId="13" xfId="0" applyFont="1" applyFill="1" applyBorder="1" applyAlignment="1" applyProtection="1">
      <alignment horizontal="left" vertical="top" wrapText="1"/>
    </xf>
    <xf numFmtId="0" fontId="3" fillId="8" borderId="14" xfId="0" applyFont="1" applyFill="1" applyBorder="1" applyAlignment="1" applyProtection="1">
      <alignment horizontal="left" vertical="top" wrapText="1"/>
    </xf>
    <xf numFmtId="0" fontId="3" fillId="8" borderId="15" xfId="0" applyFont="1" applyFill="1" applyBorder="1" applyAlignment="1" applyProtection="1">
      <alignment horizontal="left" vertical="top" wrapText="1"/>
    </xf>
    <xf numFmtId="0" fontId="2" fillId="8" borderId="0" xfId="0" applyFont="1" applyFill="1" applyBorder="1" applyAlignment="1" applyProtection="1">
      <alignment horizontal="left" vertical="center" wrapText="1"/>
    </xf>
    <xf numFmtId="0" fontId="31" fillId="0" borderId="0" xfId="0" applyFont="1" applyBorder="1" applyAlignment="1">
      <alignment horizontal="right"/>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59"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58" fillId="0" borderId="0" xfId="0" applyFont="1" applyAlignment="1">
      <alignment horizontal="center" vertical="center" wrapText="1"/>
    </xf>
    <xf numFmtId="0" fontId="3" fillId="0" borderId="0" xfId="0" applyFont="1" applyBorder="1" applyAlignment="1">
      <alignment horizontal="left" vertical="center" wrapText="1"/>
    </xf>
    <xf numFmtId="0" fontId="27" fillId="0" borderId="14" xfId="0" applyFont="1" applyBorder="1" applyAlignment="1">
      <alignment horizontal="left" vertical="center" wrapText="1"/>
    </xf>
    <xf numFmtId="0" fontId="24" fillId="0" borderId="14" xfId="0" applyFont="1" applyBorder="1" applyAlignment="1">
      <alignment horizontal="left" vertical="center"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zoomScaleNormal="100" workbookViewId="0"/>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19" t="s">
        <v>125</v>
      </c>
      <c r="C1" s="419"/>
      <c r="D1" s="419"/>
      <c r="E1" s="419"/>
      <c r="F1" s="419"/>
      <c r="G1" s="419"/>
      <c r="H1" s="419"/>
      <c r="I1" s="419"/>
      <c r="J1" s="419"/>
      <c r="K1" s="419"/>
      <c r="L1" s="419"/>
      <c r="M1" s="419"/>
      <c r="N1" s="419"/>
      <c r="O1" s="419"/>
      <c r="P1" s="419"/>
    </row>
    <row r="2" spans="2:16" ht="12.75" customHeight="1" x14ac:dyDescent="0.25">
      <c r="B2" s="45"/>
      <c r="C2" s="25"/>
      <c r="D2" s="25"/>
      <c r="E2" s="25"/>
      <c r="F2" s="25"/>
      <c r="G2" s="25"/>
      <c r="H2" s="25"/>
      <c r="I2" s="25"/>
      <c r="J2" s="25"/>
      <c r="K2" s="25"/>
      <c r="L2" s="25"/>
      <c r="M2" s="25"/>
      <c r="N2" s="25"/>
      <c r="O2" s="25"/>
      <c r="P2" s="25"/>
    </row>
    <row r="3" spans="2:16" ht="49.5" customHeight="1" x14ac:dyDescent="0.25">
      <c r="B3" s="418" t="s">
        <v>234</v>
      </c>
      <c r="C3" s="418"/>
      <c r="D3" s="418"/>
      <c r="E3" s="418"/>
      <c r="F3" s="418"/>
      <c r="G3" s="418"/>
      <c r="H3" s="418"/>
      <c r="I3" s="418"/>
      <c r="J3" s="418"/>
      <c r="K3" s="418"/>
      <c r="L3" s="418"/>
      <c r="M3" s="418"/>
      <c r="N3" s="418"/>
      <c r="O3" s="418"/>
      <c r="P3" s="418"/>
    </row>
    <row r="4" spans="2:16" ht="9" customHeight="1" x14ac:dyDescent="0.25">
      <c r="B4" s="46"/>
      <c r="C4" s="25"/>
      <c r="D4" s="25"/>
      <c r="E4" s="25"/>
      <c r="F4" s="25"/>
      <c r="G4" s="25"/>
      <c r="H4" s="25"/>
      <c r="I4" s="25"/>
      <c r="J4" s="25"/>
      <c r="K4" s="25"/>
      <c r="L4" s="25"/>
      <c r="M4" s="25"/>
      <c r="N4" s="25"/>
      <c r="O4" s="25"/>
      <c r="P4" s="25"/>
    </row>
    <row r="5" spans="2:16" ht="24.75" customHeight="1" x14ac:dyDescent="0.25">
      <c r="B5" s="427" t="s">
        <v>235</v>
      </c>
      <c r="C5" s="427"/>
      <c r="D5" s="427"/>
      <c r="E5" s="427"/>
      <c r="F5" s="427"/>
      <c r="G5" s="427"/>
      <c r="H5" s="427"/>
      <c r="I5" s="427"/>
      <c r="J5" s="427"/>
      <c r="K5" s="427"/>
      <c r="L5" s="427"/>
      <c r="M5" s="427"/>
      <c r="N5" s="427"/>
      <c r="O5" s="427"/>
      <c r="P5" s="427"/>
    </row>
    <row r="6" spans="2:16" ht="22.5" customHeight="1" x14ac:dyDescent="0.25">
      <c r="B6" s="420" t="s">
        <v>182</v>
      </c>
      <c r="C6" s="420"/>
      <c r="D6" s="420"/>
      <c r="E6" s="420"/>
      <c r="F6" s="420"/>
      <c r="G6" s="420"/>
      <c r="H6" s="420"/>
      <c r="I6" s="420"/>
      <c r="J6" s="420"/>
      <c r="K6" s="420"/>
      <c r="L6" s="420"/>
      <c r="M6" s="420"/>
      <c r="N6" s="420"/>
      <c r="O6" s="420"/>
      <c r="P6" s="420"/>
    </row>
    <row r="7" spans="2:16" x14ac:dyDescent="0.25">
      <c r="B7" s="421" t="s">
        <v>126</v>
      </c>
      <c r="C7" s="421"/>
      <c r="D7" s="421"/>
      <c r="E7" s="421"/>
      <c r="F7" s="421"/>
      <c r="G7" s="421"/>
      <c r="H7" s="421"/>
      <c r="I7" s="421"/>
      <c r="J7" s="421"/>
      <c r="K7" s="421"/>
      <c r="L7" s="421"/>
      <c r="M7" s="421"/>
      <c r="N7" s="421"/>
      <c r="O7" s="421"/>
      <c r="P7" s="421"/>
    </row>
    <row r="8" spans="2:16" ht="24.75" customHeight="1" x14ac:dyDescent="0.25">
      <c r="B8" s="418" t="s">
        <v>232</v>
      </c>
      <c r="C8" s="418"/>
      <c r="D8" s="418"/>
      <c r="E8" s="418"/>
      <c r="F8" s="418"/>
      <c r="G8" s="418"/>
      <c r="H8" s="418"/>
      <c r="I8" s="418"/>
      <c r="J8" s="418"/>
      <c r="K8" s="418"/>
      <c r="L8" s="418"/>
      <c r="M8" s="418"/>
      <c r="N8" s="418"/>
      <c r="O8" s="418"/>
      <c r="P8" s="418"/>
    </row>
    <row r="9" spans="2:16" x14ac:dyDescent="0.25">
      <c r="B9" s="424" t="s">
        <v>127</v>
      </c>
      <c r="C9" s="424"/>
      <c r="D9" s="424"/>
      <c r="E9" s="424"/>
      <c r="F9" s="424"/>
      <c r="G9" s="424"/>
      <c r="H9" s="424"/>
      <c r="I9" s="424"/>
      <c r="J9" s="424"/>
      <c r="K9" s="424"/>
      <c r="L9" s="424"/>
      <c r="M9" s="424"/>
      <c r="N9" s="424"/>
      <c r="O9" s="424"/>
      <c r="P9" s="424"/>
    </row>
    <row r="10" spans="2:16" ht="21.75" customHeight="1" x14ac:dyDescent="0.25">
      <c r="B10" s="418" t="s">
        <v>128</v>
      </c>
      <c r="C10" s="418"/>
      <c r="D10" s="418"/>
      <c r="E10" s="418"/>
      <c r="F10" s="418"/>
      <c r="G10" s="418"/>
      <c r="H10" s="418"/>
      <c r="I10" s="418"/>
      <c r="J10" s="418"/>
      <c r="K10" s="418"/>
      <c r="L10" s="418"/>
      <c r="M10" s="418"/>
      <c r="N10" s="418"/>
      <c r="O10" s="418"/>
      <c r="P10" s="418"/>
    </row>
    <row r="11" spans="2:16" x14ac:dyDescent="0.25">
      <c r="B11" s="424" t="s">
        <v>129</v>
      </c>
      <c r="C11" s="424"/>
      <c r="D11" s="424"/>
      <c r="E11" s="424"/>
      <c r="F11" s="424"/>
      <c r="G11" s="424"/>
      <c r="H11" s="424"/>
      <c r="I11" s="424"/>
      <c r="J11" s="424"/>
      <c r="K11" s="424"/>
      <c r="L11" s="424"/>
      <c r="M11" s="424"/>
      <c r="N11" s="424"/>
      <c r="O11" s="424"/>
      <c r="P11" s="424"/>
    </row>
    <row r="12" spans="2:16" x14ac:dyDescent="0.25">
      <c r="B12" s="47" t="s">
        <v>130</v>
      </c>
      <c r="C12" s="25"/>
      <c r="D12" s="25"/>
      <c r="E12" s="25"/>
      <c r="F12" s="25"/>
      <c r="G12" s="25"/>
      <c r="H12" s="25"/>
      <c r="I12" s="25"/>
      <c r="J12" s="25"/>
      <c r="K12" s="25"/>
      <c r="L12" s="25"/>
      <c r="M12" s="25"/>
      <c r="N12" s="25"/>
      <c r="O12" s="25"/>
      <c r="P12" s="25"/>
    </row>
    <row r="13" spans="2:16" ht="10.5" customHeight="1" x14ac:dyDescent="0.25">
      <c r="B13" s="47"/>
      <c r="C13" s="25"/>
      <c r="D13" s="25"/>
      <c r="E13" s="25"/>
      <c r="F13" s="25"/>
      <c r="G13" s="25"/>
      <c r="H13" s="25"/>
      <c r="I13" s="25"/>
      <c r="J13" s="25"/>
      <c r="K13" s="25"/>
      <c r="L13" s="25"/>
      <c r="M13" s="25"/>
      <c r="N13" s="25"/>
      <c r="O13" s="25"/>
      <c r="P13" s="25"/>
    </row>
    <row r="14" spans="2:16" x14ac:dyDescent="0.25">
      <c r="B14" s="47" t="s">
        <v>236</v>
      </c>
      <c r="C14" s="25"/>
      <c r="D14" s="25"/>
      <c r="E14" s="25"/>
      <c r="F14" s="25"/>
      <c r="G14" s="25"/>
      <c r="H14" s="25"/>
      <c r="I14" s="25"/>
      <c r="J14" s="25"/>
      <c r="K14" s="25"/>
      <c r="L14" s="25"/>
      <c r="M14" s="25"/>
      <c r="N14" s="25"/>
      <c r="O14" s="25"/>
      <c r="P14" s="25"/>
    </row>
    <row r="15" spans="2:16" ht="10.5" customHeight="1" x14ac:dyDescent="0.25">
      <c r="B15" s="56"/>
      <c r="C15" s="25"/>
      <c r="D15" s="25"/>
      <c r="E15" s="25"/>
      <c r="F15" s="25"/>
      <c r="G15" s="25"/>
      <c r="H15" s="25"/>
      <c r="I15" s="25"/>
      <c r="J15" s="25"/>
      <c r="K15" s="25"/>
      <c r="L15" s="25"/>
      <c r="M15" s="25"/>
      <c r="N15" s="25"/>
      <c r="O15" s="25"/>
      <c r="P15" s="25"/>
    </row>
    <row r="16" spans="2:16" x14ac:dyDescent="0.25">
      <c r="B16" s="58" t="s">
        <v>233</v>
      </c>
      <c r="C16" s="59"/>
      <c r="D16" s="59"/>
      <c r="E16" s="59"/>
      <c r="F16" s="59"/>
      <c r="G16" s="59"/>
      <c r="H16" s="59"/>
      <c r="I16" s="59"/>
      <c r="J16" s="59"/>
      <c r="K16" s="25"/>
      <c r="L16" s="25"/>
      <c r="M16" s="25"/>
      <c r="N16" s="25"/>
      <c r="O16" s="25"/>
      <c r="P16" s="25"/>
    </row>
    <row r="17" spans="2:16" ht="12.75" customHeight="1" x14ac:dyDescent="0.25">
      <c r="B17" s="47"/>
      <c r="C17" s="25"/>
      <c r="D17" s="25"/>
      <c r="E17" s="25"/>
      <c r="F17" s="25"/>
      <c r="G17" s="25"/>
      <c r="H17" s="25"/>
      <c r="I17" s="25"/>
      <c r="J17" s="25"/>
      <c r="K17" s="25"/>
      <c r="L17" s="25"/>
      <c r="M17" s="25"/>
      <c r="N17" s="25"/>
      <c r="O17" s="25"/>
      <c r="P17" s="25"/>
    </row>
    <row r="18" spans="2:16" ht="27" customHeight="1" x14ac:dyDescent="0.25">
      <c r="B18" s="427" t="s">
        <v>154</v>
      </c>
      <c r="C18" s="427"/>
      <c r="D18" s="427"/>
      <c r="E18" s="427"/>
      <c r="F18" s="427"/>
      <c r="G18" s="427"/>
      <c r="H18" s="427"/>
      <c r="I18" s="427"/>
      <c r="J18" s="427"/>
      <c r="K18" s="427"/>
      <c r="L18" s="427"/>
      <c r="M18" s="427"/>
      <c r="N18" s="427"/>
      <c r="O18" s="427"/>
      <c r="P18" s="427"/>
    </row>
    <row r="19" spans="2:16" ht="11.25" customHeight="1" x14ac:dyDescent="0.25">
      <c r="B19" s="47"/>
      <c r="C19" s="25"/>
      <c r="D19" s="25"/>
      <c r="E19" s="25"/>
      <c r="F19" s="25"/>
      <c r="G19" s="25"/>
      <c r="H19" s="25"/>
      <c r="I19" s="25"/>
      <c r="J19" s="25"/>
      <c r="K19" s="25"/>
      <c r="L19" s="25"/>
      <c r="M19" s="25"/>
      <c r="N19" s="25"/>
      <c r="O19" s="25"/>
      <c r="P19" s="25"/>
    </row>
    <row r="20" spans="2:16" ht="41.25" customHeight="1" x14ac:dyDescent="0.25">
      <c r="B20" s="425" t="s">
        <v>155</v>
      </c>
      <c r="C20" s="425"/>
      <c r="D20" s="425"/>
      <c r="E20" s="425"/>
      <c r="F20" s="425"/>
      <c r="G20" s="425"/>
      <c r="H20" s="425"/>
      <c r="I20" s="425"/>
      <c r="J20" s="425"/>
      <c r="K20" s="425"/>
      <c r="L20" s="425"/>
      <c r="M20" s="425"/>
      <c r="N20" s="425"/>
      <c r="O20" s="425"/>
      <c r="P20" s="425"/>
    </row>
    <row r="21" spans="2:16" x14ac:dyDescent="0.25">
      <c r="B21" s="47" t="s">
        <v>131</v>
      </c>
      <c r="C21" s="25"/>
      <c r="D21" s="25"/>
      <c r="E21" s="25"/>
      <c r="F21" s="25"/>
      <c r="G21" s="25"/>
      <c r="H21" s="25"/>
      <c r="I21" s="25"/>
      <c r="J21" s="25"/>
      <c r="K21" s="25"/>
      <c r="L21" s="25"/>
      <c r="M21" s="25"/>
      <c r="N21" s="25"/>
      <c r="O21" s="25"/>
      <c r="P21" s="25"/>
    </row>
    <row r="22" spans="2:16" ht="22.5" customHeight="1" x14ac:dyDescent="0.25">
      <c r="B22" s="427" t="s">
        <v>169</v>
      </c>
      <c r="C22" s="427"/>
      <c r="D22" s="427"/>
      <c r="E22" s="427"/>
      <c r="F22" s="427"/>
      <c r="G22" s="427"/>
      <c r="H22" s="427"/>
      <c r="I22" s="427"/>
      <c r="J22" s="427"/>
      <c r="K22" s="427"/>
      <c r="L22" s="427"/>
      <c r="M22" s="427"/>
      <c r="N22" s="427"/>
      <c r="O22" s="427"/>
      <c r="P22" s="33"/>
    </row>
    <row r="23" spans="2:16" ht="13.5" customHeight="1" x14ac:dyDescent="0.25">
      <c r="B23" s="43"/>
      <c r="C23" s="39"/>
      <c r="D23" s="39"/>
      <c r="E23" s="39"/>
      <c r="F23" s="39"/>
      <c r="G23" s="39"/>
      <c r="H23" s="39"/>
      <c r="I23" s="39"/>
      <c r="J23" s="39"/>
      <c r="K23" s="39"/>
      <c r="L23" s="39"/>
      <c r="M23" s="39"/>
      <c r="N23" s="39"/>
      <c r="O23" s="39"/>
      <c r="P23" s="39"/>
    </row>
    <row r="24" spans="2:16" x14ac:dyDescent="0.25">
      <c r="B24" s="44" t="s">
        <v>170</v>
      </c>
      <c r="C24" s="39"/>
      <c r="D24" s="39"/>
      <c r="E24" s="39"/>
      <c r="F24" s="39"/>
      <c r="G24" s="39"/>
      <c r="H24" s="39"/>
      <c r="I24" s="39"/>
      <c r="J24" s="39"/>
      <c r="K24" s="39"/>
      <c r="L24" s="39"/>
      <c r="M24" s="39"/>
      <c r="N24" s="39"/>
      <c r="O24" s="39"/>
      <c r="P24" s="39"/>
    </row>
    <row r="25" spans="2:16" ht="6" customHeight="1" x14ac:dyDescent="0.25">
      <c r="B25" s="43"/>
      <c r="C25" s="39"/>
      <c r="D25" s="39"/>
      <c r="E25" s="39"/>
      <c r="F25" s="39"/>
      <c r="G25" s="39"/>
      <c r="H25" s="39"/>
      <c r="I25" s="39"/>
      <c r="J25" s="39"/>
      <c r="K25" s="39"/>
      <c r="L25" s="39"/>
      <c r="M25" s="39"/>
      <c r="N25" s="39"/>
      <c r="O25" s="39"/>
      <c r="P25" s="39"/>
    </row>
    <row r="26" spans="2:16" x14ac:dyDescent="0.25">
      <c r="B26" s="44" t="s">
        <v>171</v>
      </c>
      <c r="C26" s="39"/>
      <c r="D26" s="39"/>
      <c r="E26" s="39"/>
      <c r="F26" s="39"/>
      <c r="G26" s="39"/>
      <c r="H26" s="39"/>
      <c r="I26" s="39"/>
      <c r="J26" s="39"/>
      <c r="K26" s="39"/>
      <c r="L26" s="39"/>
      <c r="M26" s="39"/>
      <c r="N26" s="39"/>
      <c r="O26" s="39"/>
      <c r="P26" s="39"/>
    </row>
    <row r="27" spans="2:16" ht="9.75" customHeight="1" x14ac:dyDescent="0.25">
      <c r="B27" s="43"/>
      <c r="C27" s="39"/>
      <c r="D27" s="39"/>
      <c r="E27" s="39"/>
      <c r="F27" s="39"/>
      <c r="G27" s="39"/>
      <c r="H27" s="39"/>
      <c r="I27" s="39"/>
      <c r="J27" s="39"/>
      <c r="K27" s="39"/>
      <c r="L27" s="39"/>
      <c r="M27" s="39"/>
      <c r="N27" s="39"/>
      <c r="O27" s="39"/>
      <c r="P27" s="39"/>
    </row>
    <row r="28" spans="2:16" x14ac:dyDescent="0.25">
      <c r="B28" s="44" t="s">
        <v>199</v>
      </c>
      <c r="C28" s="39"/>
      <c r="D28" s="39"/>
      <c r="E28" s="39"/>
      <c r="F28" s="39"/>
      <c r="G28" s="39"/>
      <c r="H28" s="39"/>
      <c r="I28" s="39"/>
      <c r="J28" s="39"/>
      <c r="K28" s="39"/>
      <c r="L28" s="39"/>
      <c r="M28" s="39"/>
      <c r="N28" s="39"/>
      <c r="O28" s="39"/>
      <c r="P28" s="39"/>
    </row>
    <row r="29" spans="2:16" x14ac:dyDescent="0.25">
      <c r="B29" s="38"/>
      <c r="C29" s="25"/>
      <c r="D29" s="25"/>
      <c r="E29" s="25"/>
      <c r="F29" s="25"/>
      <c r="G29" s="25"/>
      <c r="H29" s="25"/>
      <c r="I29" s="25"/>
      <c r="J29" s="25"/>
      <c r="K29" s="25"/>
      <c r="L29" s="25"/>
      <c r="M29" s="25"/>
      <c r="N29" s="25"/>
      <c r="O29" s="25"/>
      <c r="P29" s="25"/>
    </row>
    <row r="30" spans="2:16" ht="50.25" customHeight="1" x14ac:dyDescent="0.25">
      <c r="B30" s="425" t="s">
        <v>156</v>
      </c>
      <c r="C30" s="425"/>
      <c r="D30" s="425"/>
      <c r="E30" s="425"/>
      <c r="F30" s="425"/>
      <c r="G30" s="425"/>
      <c r="H30" s="425"/>
      <c r="I30" s="425"/>
      <c r="J30" s="425"/>
      <c r="K30" s="425"/>
      <c r="L30" s="425"/>
      <c r="M30" s="425"/>
      <c r="N30" s="425"/>
      <c r="O30" s="425"/>
      <c r="P30" s="425"/>
    </row>
    <row r="31" spans="2:16" x14ac:dyDescent="0.25">
      <c r="B31" s="424" t="s">
        <v>167</v>
      </c>
      <c r="C31" s="424"/>
      <c r="D31" s="424"/>
      <c r="E31" s="424"/>
      <c r="F31" s="424"/>
      <c r="G31" s="424"/>
      <c r="H31" s="424"/>
      <c r="I31" s="424"/>
      <c r="J31" s="424"/>
      <c r="K31" s="424"/>
      <c r="L31" s="424"/>
      <c r="M31" s="424"/>
      <c r="N31" s="424"/>
      <c r="O31" s="424"/>
      <c r="P31" s="424"/>
    </row>
    <row r="32" spans="2:16" ht="53.25" customHeight="1" x14ac:dyDescent="0.25">
      <c r="B32" s="425" t="s">
        <v>157</v>
      </c>
      <c r="C32" s="425"/>
      <c r="D32" s="425"/>
      <c r="E32" s="425"/>
      <c r="F32" s="425"/>
      <c r="G32" s="425"/>
      <c r="H32" s="425"/>
      <c r="I32" s="425"/>
      <c r="J32" s="425"/>
      <c r="K32" s="425"/>
      <c r="L32" s="425"/>
      <c r="M32" s="425"/>
      <c r="N32" s="425"/>
      <c r="O32" s="425"/>
      <c r="P32" s="425"/>
    </row>
    <row r="33" spans="2:16" x14ac:dyDescent="0.25">
      <c r="B33" s="48"/>
      <c r="C33" s="25"/>
      <c r="D33" s="25"/>
      <c r="E33" s="25"/>
      <c r="F33" s="25"/>
      <c r="G33" s="25"/>
      <c r="H33" s="25"/>
      <c r="I33" s="25"/>
      <c r="J33" s="25"/>
      <c r="K33" s="25"/>
      <c r="L33" s="25"/>
      <c r="M33" s="25"/>
      <c r="N33" s="25"/>
      <c r="O33" s="25"/>
      <c r="P33" s="25"/>
    </row>
    <row r="34" spans="2:16" ht="53.25" customHeight="1" x14ac:dyDescent="0.25">
      <c r="B34" s="425" t="s">
        <v>158</v>
      </c>
      <c r="C34" s="425"/>
      <c r="D34" s="425"/>
      <c r="E34" s="425"/>
      <c r="F34" s="425"/>
      <c r="G34" s="425"/>
      <c r="H34" s="425"/>
      <c r="I34" s="425"/>
      <c r="J34" s="425"/>
      <c r="K34" s="425"/>
      <c r="L34" s="425"/>
      <c r="M34" s="425"/>
      <c r="N34" s="425"/>
      <c r="O34" s="425"/>
      <c r="P34" s="425"/>
    </row>
    <row r="35" spans="2:16" x14ac:dyDescent="0.25">
      <c r="B35" s="47"/>
      <c r="C35" s="25"/>
      <c r="D35" s="25"/>
      <c r="E35" s="25"/>
      <c r="F35" s="25"/>
      <c r="G35" s="25"/>
      <c r="H35" s="25"/>
      <c r="I35" s="25"/>
      <c r="J35" s="25"/>
      <c r="K35" s="25"/>
      <c r="L35" s="25"/>
      <c r="M35" s="25"/>
      <c r="N35" s="25"/>
      <c r="O35" s="25"/>
      <c r="P35" s="25"/>
    </row>
    <row r="36" spans="2:16" ht="41.25" customHeight="1" x14ac:dyDescent="0.25">
      <c r="B36" s="425" t="s">
        <v>159</v>
      </c>
      <c r="C36" s="425"/>
      <c r="D36" s="425"/>
      <c r="E36" s="425"/>
      <c r="F36" s="425"/>
      <c r="G36" s="425"/>
      <c r="H36" s="425"/>
      <c r="I36" s="425"/>
      <c r="J36" s="425"/>
      <c r="K36" s="425"/>
      <c r="L36" s="425"/>
      <c r="M36" s="425"/>
      <c r="N36" s="425"/>
      <c r="O36" s="425"/>
      <c r="P36" s="425"/>
    </row>
    <row r="37" spans="2:16" ht="6" customHeight="1" x14ac:dyDescent="0.25">
      <c r="B37" s="47"/>
      <c r="C37" s="25"/>
      <c r="D37" s="25"/>
      <c r="E37" s="25"/>
      <c r="F37" s="25"/>
      <c r="G37" s="25"/>
      <c r="H37" s="25"/>
      <c r="I37" s="25"/>
      <c r="J37" s="25"/>
      <c r="K37" s="25"/>
      <c r="L37" s="25"/>
      <c r="M37" s="25"/>
      <c r="N37" s="25"/>
      <c r="O37" s="25"/>
      <c r="P37" s="25"/>
    </row>
    <row r="38" spans="2:16" ht="24.75" customHeight="1" x14ac:dyDescent="0.25">
      <c r="B38" s="426" t="s">
        <v>183</v>
      </c>
      <c r="C38" s="426"/>
      <c r="D38" s="426"/>
      <c r="E38" s="426"/>
      <c r="F38" s="426"/>
      <c r="G38" s="426"/>
      <c r="H38" s="426"/>
      <c r="I38" s="426"/>
      <c r="J38" s="426"/>
      <c r="K38" s="426"/>
      <c r="L38" s="426"/>
      <c r="M38" s="426"/>
      <c r="N38" s="426"/>
      <c r="O38" s="426"/>
      <c r="P38" s="426"/>
    </row>
    <row r="39" spans="2:16" x14ac:dyDescent="0.25">
      <c r="B39" s="421" t="s">
        <v>132</v>
      </c>
      <c r="C39" s="421"/>
      <c r="D39" s="421"/>
      <c r="E39" s="421"/>
      <c r="F39" s="421"/>
      <c r="G39" s="421"/>
      <c r="H39" s="421"/>
      <c r="I39" s="421"/>
      <c r="J39" s="421"/>
      <c r="K39" s="421"/>
      <c r="L39" s="421"/>
      <c r="M39" s="421"/>
      <c r="N39" s="421"/>
      <c r="O39" s="421"/>
      <c r="P39" s="421"/>
    </row>
    <row r="40" spans="2:16" ht="10.5" customHeight="1" x14ac:dyDescent="0.25">
      <c r="B40" s="47"/>
      <c r="C40" s="25"/>
      <c r="D40" s="25"/>
      <c r="E40" s="25"/>
      <c r="F40" s="25"/>
      <c r="G40" s="25"/>
      <c r="H40" s="25"/>
      <c r="I40" s="25"/>
      <c r="J40" s="25"/>
      <c r="K40" s="25"/>
      <c r="L40" s="25"/>
      <c r="M40" s="25"/>
      <c r="N40" s="25"/>
      <c r="O40" s="25"/>
      <c r="P40" s="25"/>
    </row>
    <row r="41" spans="2:16" ht="38.25" customHeight="1" x14ac:dyDescent="0.25">
      <c r="B41" s="423" t="s">
        <v>160</v>
      </c>
      <c r="C41" s="423"/>
      <c r="D41" s="423"/>
      <c r="E41" s="423"/>
      <c r="F41" s="423"/>
      <c r="G41" s="423"/>
      <c r="H41" s="423"/>
      <c r="I41" s="423"/>
      <c r="J41" s="423"/>
      <c r="K41" s="423"/>
      <c r="L41" s="423"/>
      <c r="M41" s="423"/>
      <c r="N41" s="423"/>
      <c r="O41" s="423"/>
      <c r="P41" s="423"/>
    </row>
    <row r="42" spans="2:16" x14ac:dyDescent="0.25">
      <c r="B42" s="47"/>
      <c r="C42" s="25"/>
      <c r="D42" s="25"/>
      <c r="E42" s="25"/>
      <c r="F42" s="25"/>
      <c r="G42" s="25"/>
      <c r="H42" s="25"/>
      <c r="I42" s="25"/>
      <c r="J42" s="25"/>
      <c r="K42" s="25"/>
      <c r="L42" s="25"/>
      <c r="M42" s="25"/>
      <c r="N42" s="25"/>
      <c r="O42" s="25"/>
      <c r="P42" s="25"/>
    </row>
    <row r="43" spans="2:16" ht="15" customHeight="1" x14ac:dyDescent="0.25">
      <c r="B43" s="424" t="s">
        <v>161</v>
      </c>
      <c r="C43" s="424"/>
      <c r="D43" s="424"/>
      <c r="E43" s="424"/>
      <c r="F43" s="424"/>
      <c r="G43" s="424"/>
      <c r="H43" s="424"/>
      <c r="I43" s="424"/>
      <c r="J43" s="424"/>
      <c r="K43" s="424"/>
      <c r="L43" s="424"/>
      <c r="M43" s="424"/>
      <c r="N43" s="424"/>
      <c r="O43" s="424"/>
      <c r="P43" s="424"/>
    </row>
    <row r="44" spans="2:16" ht="26.25" customHeight="1" x14ac:dyDescent="0.25">
      <c r="B44" s="418" t="s">
        <v>133</v>
      </c>
      <c r="C44" s="418"/>
      <c r="D44" s="418"/>
      <c r="E44" s="418"/>
      <c r="F44" s="418"/>
      <c r="G44" s="418"/>
      <c r="H44" s="418"/>
      <c r="I44" s="418"/>
      <c r="J44" s="418"/>
      <c r="K44" s="418"/>
      <c r="L44" s="418"/>
      <c r="M44" s="418"/>
      <c r="N44" s="418"/>
      <c r="O44" s="418"/>
      <c r="P44" s="418"/>
    </row>
    <row r="45" spans="2:16" x14ac:dyDescent="0.25">
      <c r="B45" s="47"/>
      <c r="C45" s="25"/>
      <c r="D45" s="25"/>
      <c r="E45" s="25"/>
      <c r="F45" s="25"/>
      <c r="G45" s="25"/>
      <c r="H45" s="25"/>
      <c r="I45" s="25"/>
      <c r="J45" s="25"/>
      <c r="K45" s="25"/>
      <c r="L45" s="25"/>
      <c r="M45" s="25"/>
      <c r="N45" s="25"/>
      <c r="O45" s="25"/>
      <c r="P45" s="25"/>
    </row>
    <row r="46" spans="2:16" ht="24.75" customHeight="1" x14ac:dyDescent="0.25">
      <c r="B46" s="418" t="s">
        <v>237</v>
      </c>
      <c r="C46" s="418"/>
      <c r="D46" s="418"/>
      <c r="E46" s="418"/>
      <c r="F46" s="418"/>
      <c r="G46" s="418"/>
      <c r="H46" s="418"/>
      <c r="I46" s="418"/>
      <c r="J46" s="418"/>
      <c r="K46" s="418"/>
      <c r="L46" s="418"/>
      <c r="M46" s="418"/>
      <c r="N46" s="418"/>
      <c r="O46" s="418"/>
      <c r="P46" s="418"/>
    </row>
    <row r="47" spans="2:16" x14ac:dyDescent="0.25">
      <c r="B47" s="47" t="s">
        <v>238</v>
      </c>
      <c r="C47" s="25"/>
      <c r="D47" s="25"/>
      <c r="E47" s="25"/>
      <c r="F47" s="25"/>
      <c r="G47" s="25"/>
      <c r="H47" s="25"/>
      <c r="I47" s="25"/>
      <c r="J47" s="25"/>
      <c r="K47" s="25"/>
      <c r="L47" s="25"/>
      <c r="M47" s="25"/>
      <c r="N47" s="25"/>
      <c r="O47" s="25"/>
      <c r="P47" s="25"/>
    </row>
    <row r="48" spans="2:16" x14ac:dyDescent="0.25">
      <c r="B48" s="47"/>
      <c r="C48" s="25"/>
      <c r="D48" s="25"/>
      <c r="E48" s="25"/>
      <c r="F48" s="25"/>
      <c r="G48" s="25"/>
      <c r="H48" s="25"/>
      <c r="I48" s="25"/>
      <c r="J48" s="25"/>
      <c r="K48" s="25"/>
      <c r="L48" s="25"/>
      <c r="M48" s="25"/>
      <c r="N48" s="25"/>
      <c r="O48" s="25"/>
      <c r="P48" s="25"/>
    </row>
    <row r="49" spans="2:16" x14ac:dyDescent="0.25">
      <c r="B49" s="58" t="s">
        <v>190</v>
      </c>
      <c r="C49" s="25"/>
      <c r="D49" s="25"/>
      <c r="E49" s="25"/>
      <c r="F49" s="25"/>
      <c r="G49" s="25"/>
      <c r="H49" s="25"/>
      <c r="I49" s="25"/>
      <c r="J49" s="25"/>
      <c r="K49" s="25"/>
      <c r="L49" s="25"/>
      <c r="M49" s="25"/>
      <c r="N49" s="25"/>
      <c r="O49" s="25"/>
      <c r="P49" s="25"/>
    </row>
    <row r="50" spans="2:16" ht="84" customHeight="1" x14ac:dyDescent="0.25">
      <c r="B50" s="58"/>
      <c r="C50" s="67"/>
      <c r="D50" s="67"/>
      <c r="E50" s="67"/>
      <c r="F50" s="67"/>
      <c r="G50" s="67"/>
      <c r="H50" s="67"/>
      <c r="I50" s="67"/>
      <c r="J50" s="67"/>
      <c r="K50" s="67"/>
      <c r="L50" s="67"/>
      <c r="M50" s="67"/>
      <c r="N50" s="67"/>
      <c r="O50" s="67"/>
      <c r="P50" s="67"/>
    </row>
    <row r="51" spans="2:16" ht="84" customHeight="1" x14ac:dyDescent="0.25">
      <c r="B51" s="58"/>
      <c r="C51" s="25"/>
      <c r="D51" s="25"/>
      <c r="E51" s="25"/>
      <c r="F51" s="25"/>
      <c r="G51" s="25"/>
      <c r="H51" s="25"/>
      <c r="I51" s="25"/>
      <c r="J51" s="25"/>
      <c r="K51" s="25"/>
      <c r="L51" s="25"/>
      <c r="M51" s="25"/>
      <c r="N51" s="25"/>
      <c r="O51" s="25"/>
      <c r="P51" s="25"/>
    </row>
    <row r="52" spans="2:16" ht="35.25" customHeight="1" x14ac:dyDescent="0.25">
      <c r="B52" s="420" t="s">
        <v>184</v>
      </c>
      <c r="C52" s="420"/>
      <c r="D52" s="420"/>
      <c r="E52" s="420"/>
      <c r="F52" s="420"/>
      <c r="G52" s="420"/>
      <c r="H52" s="420"/>
      <c r="I52" s="420"/>
      <c r="J52" s="420"/>
      <c r="K52" s="420"/>
      <c r="L52" s="420"/>
      <c r="M52" s="420"/>
      <c r="N52" s="420"/>
      <c r="O52" s="420"/>
      <c r="P52" s="420"/>
    </row>
    <row r="53" spans="2:16" x14ac:dyDescent="0.25">
      <c r="B53" s="421" t="s">
        <v>151</v>
      </c>
      <c r="C53" s="421"/>
      <c r="D53" s="421"/>
      <c r="E53" s="421"/>
      <c r="F53" s="421"/>
      <c r="G53" s="421"/>
      <c r="H53" s="421"/>
      <c r="I53" s="421"/>
      <c r="J53" s="421"/>
      <c r="K53" s="421"/>
      <c r="L53" s="421"/>
      <c r="M53" s="421"/>
      <c r="N53" s="421"/>
      <c r="O53" s="421"/>
      <c r="P53" s="421"/>
    </row>
    <row r="54" spans="2:16" x14ac:dyDescent="0.25">
      <c r="B54" s="421" t="s">
        <v>168</v>
      </c>
      <c r="C54" s="421"/>
      <c r="D54" s="421"/>
      <c r="E54" s="421"/>
      <c r="F54" s="421"/>
      <c r="G54" s="421"/>
      <c r="H54" s="421"/>
      <c r="I54" s="421"/>
      <c r="J54" s="421"/>
      <c r="K54" s="421"/>
      <c r="L54" s="421"/>
      <c r="M54" s="421"/>
      <c r="N54" s="421"/>
      <c r="O54" s="421"/>
      <c r="P54" s="421"/>
    </row>
    <row r="55" spans="2:16" x14ac:dyDescent="0.25">
      <c r="B55" s="49"/>
      <c r="C55" s="25"/>
      <c r="D55" s="25"/>
      <c r="E55" s="25"/>
      <c r="F55" s="25"/>
      <c r="G55" s="25"/>
      <c r="H55" s="25"/>
      <c r="I55" s="25"/>
      <c r="J55" s="25"/>
      <c r="K55" s="25"/>
      <c r="L55" s="25"/>
      <c r="M55" s="25"/>
      <c r="N55" s="25"/>
      <c r="O55" s="25"/>
      <c r="P55" s="25"/>
    </row>
    <row r="56" spans="2:16" x14ac:dyDescent="0.25">
      <c r="B56" s="47"/>
      <c r="C56" s="25"/>
      <c r="D56" s="25"/>
      <c r="E56" s="25"/>
      <c r="F56" s="25"/>
      <c r="G56" s="25"/>
      <c r="H56" s="25"/>
      <c r="I56" s="25"/>
      <c r="J56" s="25"/>
      <c r="K56" s="25"/>
      <c r="L56" s="25"/>
      <c r="M56" s="25"/>
      <c r="N56" s="25"/>
      <c r="O56" s="25"/>
      <c r="P56" s="25"/>
    </row>
    <row r="57" spans="2:16" ht="39.75" customHeight="1" x14ac:dyDescent="0.25">
      <c r="B57" s="418" t="s">
        <v>200</v>
      </c>
      <c r="C57" s="418"/>
      <c r="D57" s="418"/>
      <c r="E57" s="418"/>
      <c r="F57" s="418"/>
      <c r="G57" s="418"/>
      <c r="H57" s="418"/>
      <c r="I57" s="418"/>
      <c r="J57" s="418"/>
      <c r="K57" s="418"/>
      <c r="L57" s="418"/>
      <c r="M57" s="418"/>
      <c r="N57" s="418"/>
      <c r="O57" s="418"/>
      <c r="P57" s="418"/>
    </row>
    <row r="58" spans="2:16" x14ac:dyDescent="0.25">
      <c r="B58" s="47"/>
      <c r="C58" s="25"/>
      <c r="D58" s="25"/>
      <c r="E58" s="25"/>
      <c r="F58" s="25"/>
      <c r="G58" s="25"/>
      <c r="H58" s="25"/>
      <c r="I58" s="25"/>
      <c r="J58" s="25"/>
      <c r="K58" s="25"/>
      <c r="L58" s="25"/>
      <c r="M58" s="25"/>
      <c r="N58" s="25"/>
      <c r="O58" s="25"/>
      <c r="P58" s="25"/>
    </row>
    <row r="59" spans="2:16" x14ac:dyDescent="0.25">
      <c r="B59" s="46" t="s">
        <v>162</v>
      </c>
      <c r="C59" s="25"/>
      <c r="D59" s="25"/>
      <c r="E59" s="25"/>
      <c r="F59" s="25"/>
      <c r="G59" s="25"/>
      <c r="H59" s="25"/>
      <c r="I59" s="25"/>
      <c r="J59" s="25"/>
      <c r="K59" s="25"/>
      <c r="L59" s="25"/>
      <c r="M59" s="25"/>
      <c r="N59" s="25"/>
      <c r="O59" s="25"/>
      <c r="P59" s="25"/>
    </row>
    <row r="60" spans="2:16" x14ac:dyDescent="0.25">
      <c r="B60" s="46"/>
      <c r="C60" s="25"/>
      <c r="D60" s="25"/>
      <c r="E60" s="25"/>
      <c r="F60" s="25"/>
      <c r="G60" s="25"/>
      <c r="H60" s="25"/>
      <c r="I60" s="25"/>
      <c r="J60" s="25"/>
      <c r="K60" s="25"/>
      <c r="L60" s="25"/>
      <c r="M60" s="25"/>
      <c r="N60" s="25"/>
      <c r="O60" s="25"/>
      <c r="P60" s="25"/>
    </row>
    <row r="61" spans="2:16" ht="24" customHeight="1" x14ac:dyDescent="0.25">
      <c r="B61" s="422" t="s">
        <v>163</v>
      </c>
      <c r="C61" s="422"/>
      <c r="D61" s="422"/>
      <c r="E61" s="422"/>
      <c r="F61" s="422"/>
      <c r="G61" s="422"/>
      <c r="H61" s="422"/>
      <c r="I61" s="422"/>
      <c r="J61" s="422"/>
      <c r="K61" s="422"/>
      <c r="L61" s="422"/>
      <c r="M61" s="422"/>
      <c r="N61" s="422"/>
      <c r="O61" s="422"/>
      <c r="P61" s="422"/>
    </row>
    <row r="62" spans="2:16" ht="10.5" customHeight="1" x14ac:dyDescent="0.25">
      <c r="B62" s="46"/>
      <c r="C62" s="25"/>
      <c r="D62" s="25"/>
      <c r="E62" s="25"/>
      <c r="F62" s="25"/>
      <c r="G62" s="25"/>
      <c r="H62" s="25"/>
      <c r="I62" s="25"/>
      <c r="J62" s="25"/>
      <c r="K62" s="25"/>
      <c r="L62" s="25"/>
      <c r="M62" s="25"/>
      <c r="N62" s="25"/>
      <c r="O62" s="25"/>
      <c r="P62" s="25"/>
    </row>
    <row r="63" spans="2:16" x14ac:dyDescent="0.25">
      <c r="B63" s="50" t="s">
        <v>134</v>
      </c>
      <c r="C63" s="25"/>
      <c r="D63" s="25"/>
      <c r="E63" s="25"/>
      <c r="F63" s="25"/>
      <c r="G63" s="25"/>
      <c r="H63" s="25"/>
      <c r="I63" s="25"/>
      <c r="J63" s="25"/>
      <c r="K63" s="25"/>
      <c r="L63" s="25"/>
      <c r="M63" s="25"/>
      <c r="N63" s="25"/>
      <c r="O63" s="25"/>
      <c r="P63" s="25"/>
    </row>
    <row r="64" spans="2:16" x14ac:dyDescent="0.25">
      <c r="B64" s="50" t="s">
        <v>135</v>
      </c>
      <c r="C64" s="25"/>
      <c r="D64" s="25"/>
      <c r="E64" s="25"/>
      <c r="F64" s="25"/>
      <c r="G64" s="25"/>
      <c r="H64" s="25"/>
      <c r="I64" s="25"/>
      <c r="J64" s="25"/>
      <c r="K64" s="25"/>
      <c r="L64" s="25"/>
      <c r="M64" s="25"/>
      <c r="N64" s="25"/>
      <c r="O64" s="25"/>
      <c r="P64" s="25"/>
    </row>
    <row r="65" spans="2:16" x14ac:dyDescent="0.25">
      <c r="B65" s="50" t="s">
        <v>152</v>
      </c>
      <c r="C65" s="25"/>
      <c r="D65" s="25"/>
      <c r="E65" s="25"/>
      <c r="F65" s="25"/>
      <c r="G65" s="25"/>
      <c r="H65" s="25"/>
      <c r="I65" s="25"/>
      <c r="J65" s="25"/>
      <c r="K65" s="25"/>
      <c r="L65" s="25"/>
      <c r="M65" s="25"/>
      <c r="N65" s="25"/>
      <c r="O65" s="25"/>
      <c r="P65" s="25"/>
    </row>
    <row r="66" spans="2:16" x14ac:dyDescent="0.25">
      <c r="B66" s="46"/>
      <c r="C66" s="25"/>
      <c r="D66" s="25"/>
      <c r="E66" s="25"/>
      <c r="F66" s="25"/>
      <c r="G66" s="25"/>
      <c r="H66" s="25"/>
      <c r="I66" s="25"/>
      <c r="J66" s="25"/>
      <c r="K66" s="25"/>
      <c r="L66" s="25"/>
      <c r="M66" s="25"/>
      <c r="N66" s="25"/>
      <c r="O66" s="25"/>
      <c r="P66" s="25"/>
    </row>
    <row r="67" spans="2:16" x14ac:dyDescent="0.25">
      <c r="B67" s="46" t="s">
        <v>136</v>
      </c>
      <c r="C67" s="25"/>
      <c r="D67" s="25"/>
      <c r="E67" s="25"/>
      <c r="F67" s="25"/>
      <c r="G67" s="25"/>
      <c r="H67" s="25"/>
      <c r="I67" s="25"/>
      <c r="J67" s="25"/>
      <c r="K67" s="25"/>
      <c r="L67" s="25"/>
      <c r="M67" s="25"/>
      <c r="N67" s="25"/>
      <c r="O67" s="25"/>
      <c r="P67" s="25"/>
    </row>
    <row r="68" spans="2:16" x14ac:dyDescent="0.25">
      <c r="B68" s="51"/>
      <c r="C68" s="25"/>
      <c r="D68" s="25"/>
      <c r="E68" s="25"/>
      <c r="F68" s="25"/>
      <c r="G68" s="25"/>
      <c r="H68" s="25"/>
      <c r="I68" s="25"/>
      <c r="J68" s="25"/>
      <c r="K68" s="25"/>
      <c r="L68" s="25"/>
      <c r="M68" s="25"/>
      <c r="N68" s="25"/>
      <c r="O68" s="25"/>
      <c r="P68" s="25"/>
    </row>
    <row r="69" spans="2:16" x14ac:dyDescent="0.25">
      <c r="B69" s="47" t="s">
        <v>164</v>
      </c>
      <c r="C69" s="25"/>
      <c r="D69" s="25"/>
      <c r="E69" s="25"/>
      <c r="F69" s="25"/>
      <c r="G69" s="25"/>
      <c r="H69" s="25"/>
      <c r="I69" s="25"/>
      <c r="J69" s="25"/>
      <c r="K69" s="25"/>
      <c r="L69" s="25"/>
      <c r="M69" s="25"/>
      <c r="N69" s="25"/>
      <c r="O69" s="25"/>
      <c r="P69" s="25"/>
    </row>
    <row r="70" spans="2:16" x14ac:dyDescent="0.25">
      <c r="B70" s="47"/>
      <c r="C70" s="25"/>
      <c r="D70" s="25"/>
      <c r="E70" s="25"/>
      <c r="F70" s="25"/>
      <c r="G70" s="25"/>
      <c r="H70" s="25"/>
      <c r="I70" s="25"/>
      <c r="J70" s="25"/>
      <c r="K70" s="25"/>
      <c r="L70" s="25"/>
      <c r="M70" s="25"/>
      <c r="N70" s="25"/>
      <c r="O70" s="25"/>
      <c r="P70" s="25"/>
    </row>
    <row r="71" spans="2:16" ht="53.25" customHeight="1" x14ac:dyDescent="0.25">
      <c r="B71" s="418" t="s">
        <v>165</v>
      </c>
      <c r="C71" s="418"/>
      <c r="D71" s="418"/>
      <c r="E71" s="418"/>
      <c r="F71" s="418"/>
      <c r="G71" s="418"/>
      <c r="H71" s="418"/>
      <c r="I71" s="418"/>
      <c r="J71" s="418"/>
      <c r="K71" s="418"/>
      <c r="L71" s="418"/>
      <c r="M71" s="418"/>
      <c r="N71" s="418"/>
      <c r="O71" s="418"/>
      <c r="P71" s="418"/>
    </row>
    <row r="72" spans="2:16" x14ac:dyDescent="0.25">
      <c r="B72" s="47"/>
      <c r="C72" s="25"/>
      <c r="D72" s="25"/>
      <c r="E72" s="25"/>
      <c r="F72" s="25"/>
      <c r="G72" s="25"/>
      <c r="H72" s="25"/>
      <c r="I72" s="25"/>
      <c r="J72" s="25"/>
      <c r="K72" s="25"/>
      <c r="L72" s="25"/>
      <c r="M72" s="25"/>
      <c r="N72" s="25"/>
      <c r="O72" s="25"/>
      <c r="P72" s="25"/>
    </row>
    <row r="73" spans="2:16" x14ac:dyDescent="0.25">
      <c r="B73" s="47" t="s">
        <v>166</v>
      </c>
      <c r="C73" s="25"/>
      <c r="D73" s="25"/>
      <c r="E73" s="25"/>
      <c r="F73" s="25"/>
      <c r="G73" s="25"/>
      <c r="H73" s="25"/>
      <c r="I73" s="25"/>
      <c r="J73" s="25"/>
      <c r="K73" s="25"/>
      <c r="L73" s="25"/>
      <c r="M73" s="25"/>
      <c r="N73" s="25"/>
      <c r="O73" s="25"/>
      <c r="P73" s="25"/>
    </row>
    <row r="74" spans="2:16" ht="15.75" customHeight="1" x14ac:dyDescent="0.25">
      <c r="B74" s="47"/>
      <c r="C74" s="25"/>
      <c r="D74" s="25"/>
      <c r="E74" s="25"/>
      <c r="F74" s="25"/>
      <c r="G74" s="25"/>
      <c r="H74" s="25"/>
      <c r="I74" s="25"/>
      <c r="J74" s="25"/>
      <c r="K74" s="25"/>
      <c r="L74" s="25"/>
      <c r="M74" s="25"/>
      <c r="N74" s="25"/>
      <c r="O74" s="25"/>
      <c r="P74" s="25"/>
    </row>
    <row r="75" spans="2:16" ht="159" customHeight="1" x14ac:dyDescent="0.25">
      <c r="B75" s="47"/>
      <c r="C75" s="25"/>
      <c r="D75" s="25"/>
      <c r="E75" s="25"/>
      <c r="F75" s="25"/>
      <c r="G75" s="25"/>
      <c r="H75" s="25"/>
      <c r="I75" s="25"/>
      <c r="J75" s="25"/>
      <c r="K75" s="25"/>
      <c r="L75" s="25"/>
      <c r="M75" s="25"/>
      <c r="N75" s="25"/>
      <c r="O75" s="25"/>
      <c r="P75" s="25"/>
    </row>
    <row r="76" spans="2:16" ht="23.25" customHeight="1" x14ac:dyDescent="0.25">
      <c r="B76" s="47" t="s">
        <v>138</v>
      </c>
      <c r="C76" s="25"/>
      <c r="D76" s="25"/>
      <c r="E76" s="25"/>
      <c r="F76" s="25"/>
      <c r="G76" s="25"/>
      <c r="H76" s="25"/>
      <c r="I76" s="25"/>
      <c r="J76" s="25"/>
      <c r="K76" s="25"/>
      <c r="L76" s="25"/>
      <c r="M76" s="25"/>
      <c r="N76" s="25"/>
      <c r="O76" s="25"/>
      <c r="P76" s="25"/>
    </row>
    <row r="77" spans="2:16" ht="41.25" customHeight="1" x14ac:dyDescent="0.25">
      <c r="B77" s="418" t="s">
        <v>137</v>
      </c>
      <c r="C77" s="418"/>
      <c r="D77" s="418"/>
      <c r="E77" s="418"/>
      <c r="F77" s="418"/>
      <c r="G77" s="418"/>
      <c r="H77" s="418"/>
      <c r="I77" s="418"/>
      <c r="J77" s="418"/>
      <c r="K77" s="418"/>
      <c r="L77" s="418"/>
      <c r="M77" s="418"/>
      <c r="N77" s="418"/>
      <c r="O77" s="418"/>
      <c r="P77" s="418"/>
    </row>
    <row r="78" spans="2:16" x14ac:dyDescent="0.25">
      <c r="B78" s="47" t="s">
        <v>139</v>
      </c>
      <c r="C78" s="25"/>
      <c r="D78" s="25"/>
      <c r="E78" s="25"/>
      <c r="F78" s="25"/>
      <c r="G78" s="25"/>
      <c r="H78" s="25"/>
      <c r="I78" s="25"/>
      <c r="J78" s="25"/>
      <c r="K78" s="25"/>
      <c r="L78" s="25"/>
      <c r="M78" s="25"/>
      <c r="N78" s="25"/>
      <c r="O78" s="25"/>
      <c r="P78" s="25"/>
    </row>
    <row r="79" spans="2:16" x14ac:dyDescent="0.25">
      <c r="B79" s="47" t="s">
        <v>140</v>
      </c>
      <c r="C79" s="25"/>
      <c r="D79" s="25"/>
      <c r="E79" s="25"/>
      <c r="F79" s="25"/>
      <c r="G79" s="25"/>
      <c r="H79" s="25"/>
      <c r="I79" s="25"/>
      <c r="J79" s="25"/>
      <c r="K79" s="25"/>
      <c r="L79" s="25"/>
      <c r="M79" s="25"/>
      <c r="N79" s="25"/>
      <c r="O79" s="25"/>
      <c r="P79" s="25"/>
    </row>
    <row r="80" spans="2:16" x14ac:dyDescent="0.25">
      <c r="B80" s="47" t="s">
        <v>141</v>
      </c>
      <c r="C80" s="25"/>
      <c r="D80" s="25"/>
      <c r="E80" s="25"/>
      <c r="F80" s="25"/>
      <c r="G80" s="25"/>
      <c r="H80" s="25"/>
      <c r="I80" s="25"/>
      <c r="J80" s="25"/>
      <c r="K80" s="25"/>
      <c r="L80" s="25"/>
      <c r="M80" s="25"/>
      <c r="N80" s="25"/>
      <c r="O80" s="25"/>
      <c r="P80" s="25"/>
    </row>
    <row r="81" spans="2:16" x14ac:dyDescent="0.25">
      <c r="B81" s="47" t="s">
        <v>142</v>
      </c>
      <c r="C81" s="25"/>
      <c r="D81" s="25"/>
      <c r="E81" s="25"/>
      <c r="F81" s="25"/>
      <c r="G81" s="25"/>
      <c r="H81" s="25"/>
      <c r="I81" s="25"/>
      <c r="J81" s="25"/>
      <c r="K81" s="25"/>
      <c r="L81" s="25"/>
      <c r="M81" s="25"/>
      <c r="N81" s="25"/>
      <c r="O81" s="25"/>
      <c r="P81" s="25"/>
    </row>
    <row r="82" spans="2:16" x14ac:dyDescent="0.25">
      <c r="B82" s="47" t="s">
        <v>143</v>
      </c>
      <c r="C82" s="25"/>
      <c r="D82" s="25"/>
      <c r="E82" s="25"/>
      <c r="F82" s="25"/>
      <c r="G82" s="25"/>
      <c r="H82" s="25"/>
      <c r="I82" s="25"/>
      <c r="J82" s="25"/>
      <c r="K82" s="25"/>
      <c r="L82" s="25"/>
      <c r="M82" s="25"/>
      <c r="N82" s="25"/>
      <c r="O82" s="25"/>
      <c r="P82" s="25"/>
    </row>
    <row r="83" spans="2:16" x14ac:dyDescent="0.25">
      <c r="B83" s="47"/>
      <c r="C83" s="25"/>
      <c r="D83" s="25"/>
      <c r="E83" s="25"/>
      <c r="F83" s="25"/>
      <c r="G83" s="25"/>
      <c r="H83" s="25"/>
      <c r="I83" s="25"/>
      <c r="J83" s="25"/>
      <c r="K83" s="25"/>
      <c r="L83" s="25"/>
      <c r="M83" s="25"/>
      <c r="N83" s="25"/>
      <c r="O83" s="25"/>
      <c r="P83" s="25"/>
    </row>
    <row r="84" spans="2:16" x14ac:dyDescent="0.25">
      <c r="B84" s="47"/>
      <c r="C84" s="25"/>
      <c r="D84" s="25"/>
      <c r="E84" s="25"/>
      <c r="F84" s="25"/>
      <c r="G84" s="25"/>
      <c r="H84" s="25"/>
      <c r="I84" s="25"/>
      <c r="J84" s="25"/>
      <c r="K84" s="25"/>
      <c r="L84" s="25"/>
      <c r="M84" s="25"/>
      <c r="N84" s="25"/>
      <c r="O84" s="25"/>
      <c r="P84" s="25"/>
    </row>
    <row r="85" spans="2:16" x14ac:dyDescent="0.25">
      <c r="B85" s="47"/>
      <c r="C85" s="25"/>
      <c r="D85" s="25"/>
      <c r="E85" s="25"/>
      <c r="F85" s="25"/>
      <c r="G85" s="25"/>
      <c r="H85" s="25"/>
      <c r="I85" s="25"/>
      <c r="J85" s="25"/>
      <c r="K85" s="25"/>
      <c r="L85" s="25"/>
      <c r="M85" s="25"/>
      <c r="N85" s="25"/>
      <c r="O85" s="25"/>
      <c r="P85" s="25"/>
    </row>
    <row r="86" spans="2:16" x14ac:dyDescent="0.25">
      <c r="B86" s="47" t="s">
        <v>144</v>
      </c>
      <c r="C86" s="25"/>
      <c r="D86" s="25"/>
      <c r="E86" s="25"/>
      <c r="F86" s="25"/>
      <c r="G86" s="25"/>
      <c r="H86" s="25"/>
      <c r="I86" s="25"/>
      <c r="J86" s="25"/>
      <c r="K86" s="25"/>
      <c r="L86" s="25"/>
      <c r="M86" s="25"/>
      <c r="N86" s="25"/>
      <c r="O86" s="25"/>
      <c r="P86" s="25"/>
    </row>
    <row r="87" spans="2:16" x14ac:dyDescent="0.25">
      <c r="B87" s="47" t="s">
        <v>145</v>
      </c>
      <c r="C87" s="25"/>
      <c r="D87" s="25"/>
      <c r="E87" s="25"/>
      <c r="F87" s="25"/>
      <c r="G87" s="25"/>
      <c r="H87" s="25"/>
      <c r="I87" s="25"/>
      <c r="J87" s="25"/>
      <c r="K87" s="25"/>
      <c r="L87" s="25"/>
      <c r="M87" s="25"/>
      <c r="N87" s="25"/>
      <c r="O87" s="25"/>
      <c r="P87" s="25"/>
    </row>
    <row r="88" spans="2:16" x14ac:dyDescent="0.25">
      <c r="B88" s="47" t="s">
        <v>146</v>
      </c>
      <c r="C88" s="25"/>
      <c r="D88" s="25"/>
      <c r="E88" s="25"/>
      <c r="F88" s="25"/>
      <c r="G88" s="25"/>
      <c r="H88" s="25"/>
      <c r="I88" s="25"/>
      <c r="J88" s="25"/>
      <c r="K88" s="25"/>
      <c r="L88" s="25"/>
      <c r="M88" s="25"/>
      <c r="N88" s="25"/>
      <c r="O88" s="25"/>
      <c r="P88" s="25"/>
    </row>
    <row r="89" spans="2:16" x14ac:dyDescent="0.25">
      <c r="B89" s="47" t="s">
        <v>147</v>
      </c>
      <c r="C89" s="25"/>
      <c r="D89" s="25"/>
      <c r="E89" s="25"/>
      <c r="F89" s="25"/>
      <c r="G89" s="25"/>
      <c r="H89" s="25"/>
      <c r="I89" s="25"/>
      <c r="J89" s="25"/>
      <c r="K89" s="25"/>
      <c r="L89" s="25"/>
      <c r="M89" s="25"/>
      <c r="N89" s="25"/>
      <c r="O89" s="25"/>
      <c r="P89" s="25"/>
    </row>
    <row r="90" spans="2:16" x14ac:dyDescent="0.25">
      <c r="B90" s="47" t="s">
        <v>148</v>
      </c>
      <c r="C90" s="25"/>
      <c r="D90" s="25"/>
      <c r="E90" s="25"/>
      <c r="F90" s="25"/>
      <c r="G90" s="25"/>
      <c r="H90" s="25"/>
      <c r="I90" s="25"/>
      <c r="J90" s="25"/>
      <c r="K90" s="25"/>
      <c r="L90" s="25"/>
      <c r="M90" s="25"/>
      <c r="N90" s="25"/>
      <c r="O90" s="25"/>
      <c r="P90" s="25"/>
    </row>
    <row r="91" spans="2:16" ht="45.75" customHeight="1" x14ac:dyDescent="0.25">
      <c r="B91" s="418" t="s">
        <v>149</v>
      </c>
      <c r="C91" s="418"/>
      <c r="D91" s="418"/>
      <c r="E91" s="418"/>
      <c r="F91" s="418"/>
      <c r="G91" s="418"/>
      <c r="H91" s="418"/>
      <c r="I91" s="418"/>
      <c r="J91" s="418"/>
      <c r="K91" s="418"/>
      <c r="L91" s="418"/>
      <c r="M91" s="418"/>
      <c r="N91" s="418"/>
      <c r="O91" s="418"/>
      <c r="P91" s="418"/>
    </row>
    <row r="92" spans="2:16" x14ac:dyDescent="0.25">
      <c r="B92" s="49" t="s">
        <v>150</v>
      </c>
      <c r="C92" s="25"/>
      <c r="D92" s="25"/>
      <c r="E92" s="25"/>
      <c r="F92" s="25"/>
      <c r="G92" s="25"/>
      <c r="H92" s="25"/>
      <c r="I92" s="25"/>
      <c r="J92" s="25"/>
      <c r="K92" s="25"/>
      <c r="L92" s="25"/>
      <c r="M92" s="25"/>
      <c r="N92" s="25"/>
      <c r="O92" s="25"/>
      <c r="P92" s="25"/>
    </row>
    <row r="93" spans="2:16" x14ac:dyDescent="0.25">
      <c r="B93" s="47"/>
      <c r="C93" s="25"/>
      <c r="D93" s="25"/>
      <c r="E93" s="25"/>
      <c r="F93" s="25"/>
      <c r="G93" s="25"/>
      <c r="H93" s="25"/>
      <c r="I93" s="25"/>
      <c r="J93" s="25"/>
      <c r="K93" s="25"/>
      <c r="L93" s="25"/>
      <c r="M93" s="25"/>
      <c r="N93" s="25"/>
      <c r="O93" s="25"/>
      <c r="P93" s="25"/>
    </row>
    <row r="94" spans="2:16" ht="51.75" customHeight="1" x14ac:dyDescent="0.25">
      <c r="B94" s="418" t="s">
        <v>153</v>
      </c>
      <c r="C94" s="418"/>
      <c r="D94" s="418"/>
      <c r="E94" s="418"/>
      <c r="F94" s="418"/>
      <c r="G94" s="418"/>
      <c r="H94" s="418"/>
      <c r="I94" s="418"/>
      <c r="J94" s="418"/>
      <c r="K94" s="418"/>
      <c r="L94" s="418"/>
      <c r="M94" s="418"/>
      <c r="N94" s="418"/>
      <c r="O94" s="418"/>
      <c r="P94" s="418"/>
    </row>
    <row r="95" spans="2:16" x14ac:dyDescent="0.25">
      <c r="B95" s="25"/>
      <c r="C95" s="25"/>
      <c r="D95" s="25"/>
      <c r="E95" s="25"/>
      <c r="F95" s="25"/>
      <c r="G95" s="25"/>
      <c r="H95" s="25"/>
      <c r="I95" s="25"/>
      <c r="J95" s="25"/>
      <c r="K95" s="25"/>
      <c r="L95" s="25"/>
      <c r="M95" s="25"/>
      <c r="N95" s="25"/>
      <c r="O95" s="25"/>
      <c r="P95" s="25"/>
    </row>
  </sheetData>
  <sheetProtection algorithmName="SHA-512" hashValue="dXhJDRUVKA3r2mddyUDnEDjAE1RjeDk8bKA6/2wfGQcCIO4vyMBh+BXBCaysVDnYKRzNjjSSd166laR4ZzoyPA==" saltValue="r54EZiPPC6K67zi0jM3tnQ==" spinCount="100000" sheet="1" objects="1" scenarios="1"/>
  <mergeCells count="32">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D824C-59C5-49E8-A972-99B7A2B035BE}">
  <sheetPr>
    <pageSetUpPr fitToPage="1"/>
  </sheetPr>
  <dimension ref="A1:P209"/>
  <sheetViews>
    <sheetView zoomScaleNormal="100" workbookViewId="0">
      <selection activeCell="A5" sqref="A5:B5"/>
    </sheetView>
  </sheetViews>
  <sheetFormatPr defaultColWidth="8.85546875" defaultRowHeight="15" x14ac:dyDescent="0.25"/>
  <cols>
    <col min="1" max="1" width="47" customWidth="1"/>
    <col min="2" max="2" width="2.7109375" customWidth="1"/>
    <col min="3" max="3" width="14" customWidth="1"/>
    <col min="4" max="4" width="13.42578125" customWidth="1"/>
    <col min="5" max="6" width="15.85546875" customWidth="1"/>
    <col min="7" max="7" width="18.42578125" customWidth="1"/>
    <col min="8" max="8" width="3.28515625" customWidth="1"/>
  </cols>
  <sheetData>
    <row r="1" spans="1:16" ht="26.25" customHeight="1" x14ac:dyDescent="0.25">
      <c r="A1" s="562" t="s">
        <v>189</v>
      </c>
      <c r="B1" s="562"/>
      <c r="C1" s="562"/>
      <c r="D1" s="562"/>
      <c r="E1" s="562"/>
      <c r="F1" s="562"/>
      <c r="G1" s="8">
        <f>+'Section A'!B2</f>
        <v>0</v>
      </c>
      <c r="H1" s="8"/>
      <c r="I1" s="8"/>
    </row>
    <row r="2" spans="1:16" ht="61.5" customHeight="1" x14ac:dyDescent="0.25">
      <c r="A2" s="574" t="s">
        <v>333</v>
      </c>
      <c r="B2" s="574"/>
      <c r="C2" s="574"/>
      <c r="D2" s="574"/>
      <c r="E2" s="574"/>
      <c r="F2" s="574"/>
      <c r="G2" s="574"/>
      <c r="H2" s="17"/>
      <c r="I2" s="17"/>
    </row>
    <row r="3" spans="1:16" x14ac:dyDescent="0.25">
      <c r="A3" s="17"/>
      <c r="B3" s="17"/>
      <c r="C3" s="17"/>
      <c r="D3" s="17"/>
      <c r="E3" s="17"/>
      <c r="F3" s="17"/>
      <c r="G3" s="17"/>
      <c r="H3" s="17"/>
      <c r="I3" s="17"/>
    </row>
    <row r="4" spans="1:16" x14ac:dyDescent="0.25">
      <c r="A4" s="575" t="s">
        <v>31</v>
      </c>
      <c r="B4" s="575"/>
      <c r="C4" s="576" t="s">
        <v>313</v>
      </c>
      <c r="D4" s="576"/>
      <c r="E4" s="18" t="s">
        <v>40</v>
      </c>
      <c r="F4" s="18" t="s">
        <v>41</v>
      </c>
      <c r="G4" s="197" t="s">
        <v>287</v>
      </c>
      <c r="H4" s="13"/>
      <c r="I4" s="13"/>
      <c r="J4" s="8"/>
      <c r="K4" s="8"/>
      <c r="L4" s="8"/>
      <c r="M4" s="8"/>
      <c r="N4" s="8"/>
      <c r="O4" s="8"/>
      <c r="P4" s="8"/>
    </row>
    <row r="5" spans="1:16" s="98" customFormat="1" x14ac:dyDescent="0.25">
      <c r="A5" s="577"/>
      <c r="B5" s="577"/>
      <c r="C5" s="577"/>
      <c r="D5" s="577"/>
      <c r="E5" s="339"/>
      <c r="F5" s="340"/>
      <c r="G5" s="70">
        <f>ROUND(E5*F5,0)</f>
        <v>0</v>
      </c>
      <c r="H5" s="78"/>
      <c r="I5" s="78"/>
      <c r="J5" s="90"/>
      <c r="K5" s="90"/>
      <c r="L5" s="90"/>
      <c r="M5" s="90"/>
      <c r="N5" s="90"/>
      <c r="O5" s="90"/>
      <c r="P5" s="90"/>
    </row>
    <row r="6" spans="1:16" s="98" customFormat="1" x14ac:dyDescent="0.25">
      <c r="A6" s="570"/>
      <c r="B6" s="570"/>
      <c r="C6" s="570"/>
      <c r="D6" s="570"/>
      <c r="E6" s="339"/>
      <c r="F6" s="340"/>
      <c r="G6" s="70">
        <f t="shared" ref="G6:G8" si="0">ROUND(E6*F6,0)</f>
        <v>0</v>
      </c>
      <c r="H6" s="78"/>
      <c r="I6" s="78"/>
      <c r="J6" s="90"/>
      <c r="K6" s="90"/>
      <c r="L6" s="90"/>
      <c r="M6" s="90"/>
      <c r="N6" s="90"/>
      <c r="O6" s="90"/>
      <c r="P6" s="90"/>
    </row>
    <row r="7" spans="1:16" s="98" customFormat="1" x14ac:dyDescent="0.25">
      <c r="A7" s="570"/>
      <c r="B7" s="570"/>
      <c r="C7" s="570"/>
      <c r="D7" s="570"/>
      <c r="E7" s="339"/>
      <c r="F7" s="340"/>
      <c r="G7" s="70">
        <f t="shared" si="0"/>
        <v>0</v>
      </c>
      <c r="H7" s="78"/>
      <c r="I7" s="78"/>
      <c r="J7" s="90"/>
      <c r="K7" s="90"/>
      <c r="L7" s="90"/>
      <c r="M7" s="90"/>
      <c r="N7" s="90"/>
      <c r="O7" s="90"/>
      <c r="P7" s="90"/>
    </row>
    <row r="8" spans="1:16" s="98" customFormat="1" x14ac:dyDescent="0.25">
      <c r="A8" s="570"/>
      <c r="B8" s="570"/>
      <c r="C8" s="570"/>
      <c r="D8" s="570"/>
      <c r="E8" s="341"/>
      <c r="F8" s="340"/>
      <c r="G8" s="70">
        <f t="shared" si="0"/>
        <v>0</v>
      </c>
      <c r="H8" s="78"/>
      <c r="I8" s="198"/>
      <c r="J8" s="90"/>
      <c r="K8" s="90"/>
      <c r="L8" s="90"/>
      <c r="M8" s="90"/>
      <c r="N8" s="90"/>
      <c r="O8" s="90"/>
      <c r="P8" s="90"/>
    </row>
    <row r="9" spans="1:16" s="98" customFormat="1" x14ac:dyDescent="0.25">
      <c r="A9" s="570"/>
      <c r="B9" s="570"/>
      <c r="C9" s="570"/>
      <c r="D9" s="570"/>
      <c r="E9" s="341"/>
      <c r="F9" s="340"/>
      <c r="G9" s="70">
        <f t="shared" ref="G9:G10" si="1">ROUND(E9*F9,0)</f>
        <v>0</v>
      </c>
      <c r="H9" s="78"/>
      <c r="I9" s="105"/>
      <c r="J9" s="90"/>
      <c r="K9" s="90"/>
      <c r="L9" s="90"/>
      <c r="M9" s="90"/>
      <c r="N9" s="90"/>
      <c r="O9" s="90"/>
      <c r="P9" s="90"/>
    </row>
    <row r="10" spans="1:16" s="98" customFormat="1" x14ac:dyDescent="0.25">
      <c r="A10" s="570"/>
      <c r="B10" s="570"/>
      <c r="C10" s="570"/>
      <c r="D10" s="570"/>
      <c r="E10" s="341"/>
      <c r="F10" s="340"/>
      <c r="G10" s="395">
        <f t="shared" si="1"/>
        <v>0</v>
      </c>
      <c r="H10" s="78"/>
      <c r="I10" s="101" t="s">
        <v>485</v>
      </c>
      <c r="J10" s="90"/>
      <c r="K10" s="90"/>
      <c r="L10" s="90"/>
      <c r="M10" s="90"/>
      <c r="N10" s="90"/>
      <c r="O10" s="90"/>
      <c r="P10" s="90"/>
    </row>
    <row r="11" spans="1:16" s="98" customFormat="1" x14ac:dyDescent="0.25">
      <c r="A11" s="571"/>
      <c r="B11" s="571"/>
      <c r="C11" s="571"/>
      <c r="D11" s="571"/>
      <c r="E11" s="88"/>
      <c r="F11" s="173" t="s">
        <v>244</v>
      </c>
      <c r="G11" s="70">
        <f>ROUND(SUM(G5:G10),2)</f>
        <v>0</v>
      </c>
      <c r="H11" s="106"/>
      <c r="I11" s="101"/>
      <c r="J11" s="198"/>
      <c r="K11" s="90"/>
      <c r="L11" s="90"/>
      <c r="M11" s="90"/>
      <c r="N11" s="90"/>
      <c r="O11" s="90"/>
      <c r="P11" s="90"/>
    </row>
    <row r="12" spans="1:16" s="98" customFormat="1" x14ac:dyDescent="0.25">
      <c r="A12" s="571"/>
      <c r="B12" s="571"/>
      <c r="C12" s="571"/>
      <c r="D12" s="571"/>
      <c r="E12" s="90"/>
      <c r="F12" s="90"/>
      <c r="G12" s="94"/>
      <c r="H12" s="90"/>
      <c r="I12" s="105"/>
      <c r="J12" s="90"/>
      <c r="K12" s="90"/>
      <c r="L12" s="90"/>
      <c r="M12" s="90"/>
      <c r="N12" s="90"/>
      <c r="O12" s="90"/>
      <c r="P12" s="90"/>
    </row>
    <row r="13" spans="1:16" s="98" customFormat="1" hidden="1" x14ac:dyDescent="0.25">
      <c r="A13" s="572" t="s">
        <v>276</v>
      </c>
      <c r="B13" s="572"/>
      <c r="C13" s="572" t="s">
        <v>279</v>
      </c>
      <c r="D13" s="572"/>
      <c r="E13" s="219"/>
      <c r="F13" s="220"/>
      <c r="G13" s="204">
        <f>ROUND(E13*F13,2)</f>
        <v>0</v>
      </c>
      <c r="H13" s="90"/>
      <c r="I13" s="105"/>
      <c r="J13" s="90"/>
      <c r="K13" s="90"/>
      <c r="L13" s="90"/>
      <c r="M13" s="90"/>
      <c r="N13" s="90"/>
      <c r="O13" s="90"/>
      <c r="P13" s="90"/>
    </row>
    <row r="14" spans="1:16" s="98" customFormat="1" hidden="1" x14ac:dyDescent="0.25">
      <c r="A14" s="572" t="s">
        <v>277</v>
      </c>
      <c r="B14" s="572"/>
      <c r="C14" s="572" t="s">
        <v>278</v>
      </c>
      <c r="D14" s="572"/>
      <c r="E14" s="219"/>
      <c r="F14" s="220"/>
      <c r="G14" s="215">
        <f>ROUND(E14*F14,2)</f>
        <v>0</v>
      </c>
      <c r="H14" s="90"/>
      <c r="I14" s="105"/>
      <c r="J14" s="90"/>
      <c r="K14" s="90"/>
      <c r="L14" s="90"/>
      <c r="M14" s="90"/>
      <c r="N14" s="90"/>
      <c r="O14" s="90"/>
      <c r="P14" s="90"/>
    </row>
    <row r="15" spans="1:16" s="98" customFormat="1" hidden="1" x14ac:dyDescent="0.25">
      <c r="A15" s="573"/>
      <c r="B15" s="573"/>
      <c r="C15" s="572"/>
      <c r="D15" s="572"/>
      <c r="E15" s="203"/>
      <c r="F15" s="203" t="s">
        <v>271</v>
      </c>
      <c r="G15" s="204">
        <f>ROUND(SUM(G12:G14),2)</f>
        <v>0</v>
      </c>
      <c r="H15" s="90"/>
      <c r="I15" s="101" t="s">
        <v>270</v>
      </c>
      <c r="J15" s="90"/>
      <c r="K15" s="90"/>
      <c r="L15" s="90"/>
      <c r="M15" s="90"/>
      <c r="N15" s="90"/>
      <c r="O15" s="90"/>
      <c r="P15" s="90"/>
    </row>
    <row r="16" spans="1:16" x14ac:dyDescent="0.25">
      <c r="A16" s="8"/>
      <c r="B16" s="8"/>
      <c r="C16" s="8"/>
      <c r="D16" s="8"/>
      <c r="E16" s="8"/>
      <c r="F16" s="8"/>
      <c r="G16" s="76"/>
      <c r="H16" s="8"/>
    </row>
    <row r="17" spans="1:11" x14ac:dyDescent="0.25">
      <c r="A17" s="8"/>
      <c r="B17" s="8"/>
      <c r="C17" s="8"/>
      <c r="D17" s="8"/>
      <c r="E17" s="200"/>
      <c r="F17" s="351" t="s">
        <v>334</v>
      </c>
      <c r="G17" s="69">
        <f>+G15+G11</f>
        <v>0</v>
      </c>
      <c r="H17" s="8"/>
      <c r="I17" s="113" t="s">
        <v>247</v>
      </c>
    </row>
    <row r="18" spans="1:11" s="98" customFormat="1" x14ac:dyDescent="0.25">
      <c r="A18" s="90"/>
      <c r="B18" s="90"/>
      <c r="C18" s="108"/>
      <c r="D18" s="108"/>
      <c r="E18" s="91"/>
      <c r="F18" s="107"/>
      <c r="G18" s="78"/>
      <c r="H18" s="90"/>
    </row>
    <row r="19" spans="1:11" s="98" customFormat="1" x14ac:dyDescent="0.25">
      <c r="A19" s="398" t="s">
        <v>335</v>
      </c>
      <c r="B19" s="95"/>
      <c r="C19" s="95"/>
      <c r="D19" s="95"/>
      <c r="E19" s="95"/>
      <c r="F19" s="95"/>
      <c r="G19" s="96"/>
      <c r="H19" s="90"/>
      <c r="I19" s="114" t="s">
        <v>246</v>
      </c>
    </row>
    <row r="20" spans="1:11" s="98" customFormat="1" ht="45" customHeight="1" x14ac:dyDescent="0.25">
      <c r="A20" s="564"/>
      <c r="B20" s="565"/>
      <c r="C20" s="565"/>
      <c r="D20" s="565"/>
      <c r="E20" s="565"/>
      <c r="F20" s="565"/>
      <c r="G20" s="566"/>
      <c r="H20" s="90"/>
      <c r="I20"/>
    </row>
    <row r="21" spans="1:11" x14ac:dyDescent="0.25">
      <c r="A21" s="8"/>
      <c r="B21" s="8"/>
      <c r="C21" s="8"/>
      <c r="D21" s="8"/>
      <c r="E21" s="8"/>
      <c r="F21" s="8"/>
      <c r="G21" s="8"/>
      <c r="H21" s="8"/>
    </row>
    <row r="22" spans="1:11" s="98" customFormat="1" hidden="1" x14ac:dyDescent="0.25">
      <c r="A22" s="205" t="s">
        <v>216</v>
      </c>
      <c r="B22" s="206"/>
      <c r="C22" s="207"/>
      <c r="D22" s="207"/>
      <c r="E22" s="207"/>
      <c r="F22" s="207"/>
      <c r="G22" s="208"/>
      <c r="H22" s="90"/>
      <c r="I22" s="114" t="s">
        <v>246</v>
      </c>
      <c r="K22" s="90"/>
    </row>
    <row r="23" spans="1:11" s="98" customFormat="1" ht="45" hidden="1" customHeight="1" x14ac:dyDescent="0.25">
      <c r="A23" s="567"/>
      <c r="B23" s="568"/>
      <c r="C23" s="568"/>
      <c r="D23" s="568"/>
      <c r="E23" s="568"/>
      <c r="F23" s="568"/>
      <c r="G23" s="569"/>
      <c r="H23" s="90"/>
      <c r="K23" s="90"/>
    </row>
    <row r="24" spans="1:11" x14ac:dyDescent="0.25">
      <c r="A24" s="8"/>
      <c r="B24" s="8"/>
      <c r="C24" s="8"/>
      <c r="D24" s="8"/>
      <c r="E24" s="8"/>
      <c r="F24" s="8"/>
      <c r="G24" s="8"/>
      <c r="H24" s="8"/>
    </row>
    <row r="25" spans="1:11" x14ac:dyDescent="0.25">
      <c r="A25" s="8"/>
      <c r="B25" s="8"/>
      <c r="C25" s="8"/>
      <c r="D25" s="8"/>
      <c r="E25" s="8"/>
      <c r="F25" s="8"/>
      <c r="G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sheetData>
  <sheetProtection algorithmName="SHA-512" hashValue="mfwtwfrJRj4aP34ccMfl31mdJKlq/7M44g/s6A4WU004hefeNUleUtjkHthx0e9qYRRQr+MEanAdTc1IZ4YQWg==" saltValue="Yrq4y0z/UPOQMCpApptSxQ==" spinCount="100000" sheet="1" objects="1" scenarios="1" formatCells="0" sort="0"/>
  <mergeCells count="28">
    <mergeCell ref="A1:F1"/>
    <mergeCell ref="A2:G2"/>
    <mergeCell ref="A4:B4"/>
    <mergeCell ref="C4:D4"/>
    <mergeCell ref="A5:B5"/>
    <mergeCell ref="C5:D5"/>
    <mergeCell ref="A8:B8"/>
    <mergeCell ref="C8:D8"/>
    <mergeCell ref="A9:B9"/>
    <mergeCell ref="C9:D9"/>
    <mergeCell ref="A10:B10"/>
    <mergeCell ref="C10:D10"/>
    <mergeCell ref="A7:B7"/>
    <mergeCell ref="A6:B6"/>
    <mergeCell ref="C6:D6"/>
    <mergeCell ref="C7:D7"/>
    <mergeCell ref="A23:G23"/>
    <mergeCell ref="A11:B11"/>
    <mergeCell ref="C11:D11"/>
    <mergeCell ref="A12:B12"/>
    <mergeCell ref="C12:D12"/>
    <mergeCell ref="A13:B13"/>
    <mergeCell ref="C13:D13"/>
    <mergeCell ref="A14:B14"/>
    <mergeCell ref="C14:D14"/>
    <mergeCell ref="A15:B15"/>
    <mergeCell ref="C15:D15"/>
    <mergeCell ref="A20:G20"/>
  </mergeCells>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10"/>
  <sheetViews>
    <sheetView zoomScaleNormal="100" workbookViewId="0">
      <selection activeCell="G9" sqref="G9"/>
    </sheetView>
  </sheetViews>
  <sheetFormatPr defaultColWidth="8.85546875" defaultRowHeight="15" x14ac:dyDescent="0.25"/>
  <cols>
    <col min="1" max="1" width="47" customWidth="1"/>
    <col min="2" max="2" width="2.7109375" customWidth="1"/>
    <col min="3" max="3" width="14" customWidth="1"/>
    <col min="4" max="4" width="13.42578125" customWidth="1"/>
    <col min="5" max="6" width="15.85546875" customWidth="1"/>
    <col min="7" max="7" width="18.42578125" customWidth="1"/>
    <col min="8" max="8" width="3.28515625" customWidth="1"/>
  </cols>
  <sheetData>
    <row r="1" spans="1:16" ht="26.25" customHeight="1" x14ac:dyDescent="0.25">
      <c r="A1" s="562" t="s">
        <v>189</v>
      </c>
      <c r="B1" s="562"/>
      <c r="C1" s="562"/>
      <c r="D1" s="562"/>
      <c r="E1" s="562"/>
      <c r="F1" s="562"/>
      <c r="G1" s="8">
        <f>+'Section A'!B2</f>
        <v>0</v>
      </c>
      <c r="H1" s="8"/>
      <c r="I1" s="8"/>
    </row>
    <row r="2" spans="1:16" ht="61.5" customHeight="1" x14ac:dyDescent="0.25">
      <c r="A2" s="574" t="s">
        <v>331</v>
      </c>
      <c r="B2" s="574"/>
      <c r="C2" s="574"/>
      <c r="D2" s="574"/>
      <c r="E2" s="574"/>
      <c r="F2" s="574"/>
      <c r="G2" s="574"/>
      <c r="H2" s="17"/>
      <c r="I2" s="17"/>
    </row>
    <row r="3" spans="1:16" x14ac:dyDescent="0.25">
      <c r="A3" s="17"/>
      <c r="B3" s="17"/>
      <c r="C3" s="17"/>
      <c r="D3" s="17"/>
      <c r="E3" s="17"/>
      <c r="F3" s="17"/>
      <c r="G3" s="17"/>
      <c r="H3" s="17"/>
      <c r="I3" s="17"/>
    </row>
    <row r="4" spans="1:16" x14ac:dyDescent="0.25">
      <c r="A4" s="575" t="s">
        <v>31</v>
      </c>
      <c r="B4" s="575"/>
      <c r="C4" s="576" t="s">
        <v>313</v>
      </c>
      <c r="D4" s="576"/>
      <c r="E4" s="18" t="s">
        <v>40</v>
      </c>
      <c r="F4" s="18" t="s">
        <v>41</v>
      </c>
      <c r="G4" s="196" t="s">
        <v>287</v>
      </c>
      <c r="H4" s="13"/>
      <c r="I4" s="13"/>
      <c r="J4" s="8"/>
      <c r="K4" s="8"/>
      <c r="L4" s="8"/>
      <c r="M4" s="8"/>
      <c r="N4" s="8"/>
      <c r="O4" s="8"/>
      <c r="P4" s="8"/>
    </row>
    <row r="5" spans="1:16" s="98" customFormat="1" x14ac:dyDescent="0.25">
      <c r="A5" s="577"/>
      <c r="B5" s="577"/>
      <c r="C5" s="577"/>
      <c r="D5" s="577"/>
      <c r="E5" s="339"/>
      <c r="F5" s="340"/>
      <c r="G5" s="70">
        <f>ROUND(E5*F5,0)</f>
        <v>0</v>
      </c>
      <c r="H5" s="78"/>
      <c r="I5" s="78"/>
      <c r="J5" s="90"/>
      <c r="K5" s="90"/>
      <c r="L5" s="90"/>
      <c r="M5" s="90"/>
      <c r="N5" s="90"/>
      <c r="O5" s="90"/>
      <c r="P5" s="90"/>
    </row>
    <row r="6" spans="1:16" s="98" customFormat="1" ht="15" customHeight="1" x14ac:dyDescent="0.25">
      <c r="A6" s="571"/>
      <c r="B6" s="571"/>
      <c r="C6" s="571"/>
      <c r="D6" s="571"/>
      <c r="E6" s="339"/>
      <c r="F6" s="340"/>
      <c r="G6" s="70">
        <f t="shared" ref="G6:G8" si="0">ROUND(E6*F6,0)</f>
        <v>0</v>
      </c>
      <c r="H6" s="78"/>
      <c r="I6" s="78"/>
      <c r="J6" s="90"/>
      <c r="K6" s="90"/>
      <c r="L6" s="90"/>
      <c r="M6" s="90"/>
      <c r="N6" s="90"/>
      <c r="O6" s="90"/>
      <c r="P6" s="90"/>
    </row>
    <row r="7" spans="1:16" s="98" customFormat="1" x14ac:dyDescent="0.25">
      <c r="A7" s="571"/>
      <c r="B7" s="571"/>
      <c r="C7" s="571"/>
      <c r="D7" s="571"/>
      <c r="E7" s="339"/>
      <c r="F7" s="340"/>
      <c r="G7" s="70">
        <f t="shared" si="0"/>
        <v>0</v>
      </c>
      <c r="H7" s="78"/>
      <c r="I7" s="78"/>
      <c r="J7" s="90"/>
      <c r="K7" s="90"/>
      <c r="L7" s="90"/>
      <c r="M7" s="90"/>
      <c r="N7" s="90"/>
      <c r="O7" s="90"/>
      <c r="P7" s="90"/>
    </row>
    <row r="8" spans="1:16" s="98" customFormat="1" x14ac:dyDescent="0.25">
      <c r="A8" s="571"/>
      <c r="B8" s="571"/>
      <c r="C8" s="571"/>
      <c r="D8" s="571"/>
      <c r="E8" s="339"/>
      <c r="F8" s="340"/>
      <c r="G8" s="70">
        <f t="shared" si="0"/>
        <v>0</v>
      </c>
      <c r="H8" s="78"/>
      <c r="I8" s="78"/>
      <c r="J8" s="90"/>
      <c r="K8" s="90"/>
      <c r="L8" s="90"/>
      <c r="M8" s="90"/>
      <c r="N8" s="90"/>
      <c r="O8" s="90"/>
      <c r="P8" s="90"/>
    </row>
    <row r="9" spans="1:16" s="98" customFormat="1" x14ac:dyDescent="0.25">
      <c r="A9" s="571"/>
      <c r="B9" s="571"/>
      <c r="C9" s="571"/>
      <c r="D9" s="571"/>
      <c r="E9" s="341"/>
      <c r="F9" s="340"/>
      <c r="G9" s="70">
        <f t="shared" ref="G9:G11" si="1">ROUND(E9*F9,0)</f>
        <v>0</v>
      </c>
      <c r="H9" s="78"/>
      <c r="I9" s="77"/>
      <c r="J9" s="90"/>
      <c r="K9" s="90"/>
      <c r="L9" s="90"/>
      <c r="M9" s="90"/>
      <c r="N9" s="90"/>
      <c r="O9" s="90"/>
      <c r="P9" s="90"/>
    </row>
    <row r="10" spans="1:16" s="98" customFormat="1" x14ac:dyDescent="0.25">
      <c r="A10" s="571"/>
      <c r="B10" s="571"/>
      <c r="C10" s="571"/>
      <c r="D10" s="571"/>
      <c r="E10" s="341"/>
      <c r="F10" s="340"/>
      <c r="G10" s="70">
        <f t="shared" si="1"/>
        <v>0</v>
      </c>
      <c r="H10" s="78"/>
      <c r="I10" s="198"/>
      <c r="J10" s="90"/>
      <c r="K10" s="90"/>
      <c r="L10" s="90"/>
      <c r="M10" s="90"/>
      <c r="N10" s="90"/>
      <c r="O10" s="90"/>
      <c r="P10" s="90"/>
    </row>
    <row r="11" spans="1:16" s="98" customFormat="1" x14ac:dyDescent="0.25">
      <c r="A11" s="571"/>
      <c r="B11" s="571"/>
      <c r="C11" s="571"/>
      <c r="D11" s="571"/>
      <c r="E11" s="341"/>
      <c r="F11" s="340"/>
      <c r="G11" s="395">
        <f t="shared" si="1"/>
        <v>0</v>
      </c>
      <c r="H11" s="78"/>
      <c r="I11" s="101" t="s">
        <v>485</v>
      </c>
      <c r="J11" s="90"/>
      <c r="K11" s="90"/>
      <c r="L11" s="90"/>
      <c r="M11" s="90"/>
      <c r="N11" s="90"/>
      <c r="O11" s="90"/>
      <c r="P11" s="90"/>
    </row>
    <row r="12" spans="1:16" s="98" customFormat="1" x14ac:dyDescent="0.25">
      <c r="A12" s="571"/>
      <c r="B12" s="571"/>
      <c r="C12" s="571"/>
      <c r="D12" s="571"/>
      <c r="E12" s="88"/>
      <c r="F12" s="173" t="s">
        <v>244</v>
      </c>
      <c r="G12" s="70">
        <f>ROUND(SUM(G5:G11),2)</f>
        <v>0</v>
      </c>
      <c r="H12" s="106"/>
      <c r="I12" s="101"/>
      <c r="J12" s="77"/>
      <c r="K12" s="90"/>
      <c r="L12" s="90"/>
      <c r="M12" s="90"/>
      <c r="N12" s="90"/>
      <c r="O12" s="90"/>
      <c r="P12" s="90"/>
    </row>
    <row r="13" spans="1:16" s="98" customFormat="1" x14ac:dyDescent="0.25">
      <c r="A13" s="571"/>
      <c r="B13" s="571"/>
      <c r="C13" s="571"/>
      <c r="D13" s="571"/>
      <c r="E13" s="90"/>
      <c r="F13" s="227"/>
      <c r="G13" s="94"/>
      <c r="H13" s="90"/>
      <c r="I13" s="105"/>
      <c r="J13" s="90"/>
      <c r="K13" s="90"/>
      <c r="L13" s="90"/>
      <c r="M13" s="90"/>
      <c r="N13" s="90"/>
      <c r="O13" s="90"/>
      <c r="P13" s="90"/>
    </row>
    <row r="14" spans="1:16" s="98" customFormat="1" hidden="1" x14ac:dyDescent="0.25">
      <c r="A14" s="572" t="s">
        <v>276</v>
      </c>
      <c r="B14" s="572"/>
      <c r="C14" s="572" t="s">
        <v>279</v>
      </c>
      <c r="D14" s="572"/>
      <c r="E14" s="219"/>
      <c r="F14" s="220"/>
      <c r="G14" s="204">
        <f>ROUND(E14*F14,2)</f>
        <v>0</v>
      </c>
      <c r="H14" s="90"/>
      <c r="I14" s="105"/>
      <c r="J14" s="90"/>
      <c r="K14" s="90"/>
      <c r="L14" s="90"/>
      <c r="M14" s="90"/>
      <c r="N14" s="90"/>
      <c r="O14" s="90"/>
      <c r="P14" s="90"/>
    </row>
    <row r="15" spans="1:16" s="98" customFormat="1" hidden="1" x14ac:dyDescent="0.25">
      <c r="A15" s="572" t="s">
        <v>277</v>
      </c>
      <c r="B15" s="572"/>
      <c r="C15" s="572" t="s">
        <v>278</v>
      </c>
      <c r="D15" s="572"/>
      <c r="E15" s="219"/>
      <c r="F15" s="220"/>
      <c r="G15" s="215">
        <f>ROUND(E15*F15,2)</f>
        <v>0</v>
      </c>
      <c r="H15" s="90"/>
      <c r="I15" s="105"/>
      <c r="J15" s="90"/>
      <c r="K15" s="90"/>
      <c r="L15" s="90"/>
      <c r="M15" s="90"/>
      <c r="N15" s="90"/>
      <c r="O15" s="90"/>
      <c r="P15" s="90"/>
    </row>
    <row r="16" spans="1:16" s="98" customFormat="1" hidden="1" x14ac:dyDescent="0.25">
      <c r="A16" s="573"/>
      <c r="B16" s="573"/>
      <c r="C16" s="572"/>
      <c r="D16" s="572"/>
      <c r="E16" s="203"/>
      <c r="F16" s="203" t="s">
        <v>271</v>
      </c>
      <c r="G16" s="204">
        <f>ROUND(SUM(G13:G15),2)</f>
        <v>0</v>
      </c>
      <c r="H16" s="90"/>
      <c r="I16" s="101" t="s">
        <v>270</v>
      </c>
      <c r="J16" s="90"/>
      <c r="K16" s="90"/>
      <c r="L16" s="90"/>
      <c r="M16" s="90"/>
      <c r="N16" s="90"/>
      <c r="O16" s="90"/>
      <c r="P16" s="90"/>
    </row>
    <row r="17" spans="1:11" x14ac:dyDescent="0.25">
      <c r="A17" s="8"/>
      <c r="B17" s="8"/>
      <c r="C17" s="8"/>
      <c r="D17" s="8"/>
      <c r="E17" s="8"/>
      <c r="F17" s="8"/>
      <c r="G17" s="76"/>
      <c r="H17" s="8"/>
    </row>
    <row r="18" spans="1:11" x14ac:dyDescent="0.25">
      <c r="A18" s="8"/>
      <c r="B18" s="8"/>
      <c r="C18" s="8"/>
      <c r="D18" s="8"/>
      <c r="E18" s="186"/>
      <c r="F18" s="399" t="s">
        <v>332</v>
      </c>
      <c r="G18" s="70">
        <f>+G16+G12</f>
        <v>0</v>
      </c>
      <c r="H18" s="8"/>
      <c r="I18" s="113" t="s">
        <v>247</v>
      </c>
    </row>
    <row r="19" spans="1:11" s="98" customFormat="1" x14ac:dyDescent="0.25">
      <c r="A19" s="90"/>
      <c r="B19" s="90"/>
      <c r="C19" s="108"/>
      <c r="D19" s="108"/>
      <c r="E19" s="91"/>
      <c r="F19" s="107"/>
      <c r="G19" s="78"/>
      <c r="H19" s="90"/>
    </row>
    <row r="20" spans="1:11" s="98" customFormat="1" x14ac:dyDescent="0.25">
      <c r="A20" s="398" t="s">
        <v>355</v>
      </c>
      <c r="B20" s="95"/>
      <c r="C20" s="95"/>
      <c r="D20" s="95"/>
      <c r="E20" s="95"/>
      <c r="F20" s="95"/>
      <c r="G20" s="96"/>
      <c r="H20" s="90"/>
      <c r="I20" s="114" t="s">
        <v>246</v>
      </c>
    </row>
    <row r="21" spans="1:11" s="98" customFormat="1" ht="45" customHeight="1" x14ac:dyDescent="0.25">
      <c r="A21" s="564"/>
      <c r="B21" s="565"/>
      <c r="C21" s="565"/>
      <c r="D21" s="565"/>
      <c r="E21" s="565"/>
      <c r="F21" s="565"/>
      <c r="G21" s="566"/>
      <c r="H21" s="90"/>
      <c r="I21"/>
    </row>
    <row r="22" spans="1:11" x14ac:dyDescent="0.25">
      <c r="A22" s="8"/>
      <c r="B22" s="8"/>
      <c r="C22" s="8"/>
      <c r="D22" s="8"/>
      <c r="E22" s="8"/>
      <c r="F22" s="8"/>
      <c r="G22" s="8"/>
      <c r="H22" s="8"/>
    </row>
    <row r="23" spans="1:11" s="98" customFormat="1" hidden="1" x14ac:dyDescent="0.25">
      <c r="A23" s="205" t="s">
        <v>216</v>
      </c>
      <c r="B23" s="206"/>
      <c r="C23" s="207"/>
      <c r="D23" s="207"/>
      <c r="E23" s="207"/>
      <c r="F23" s="207"/>
      <c r="G23" s="208"/>
      <c r="H23" s="90"/>
      <c r="I23" s="114" t="s">
        <v>246</v>
      </c>
      <c r="K23" s="90"/>
    </row>
    <row r="24" spans="1:11" s="98" customFormat="1" ht="45" hidden="1" customHeight="1" x14ac:dyDescent="0.25">
      <c r="A24" s="567"/>
      <c r="B24" s="568"/>
      <c r="C24" s="568"/>
      <c r="D24" s="568"/>
      <c r="E24" s="568"/>
      <c r="F24" s="568"/>
      <c r="G24" s="569"/>
      <c r="H24" s="90"/>
      <c r="K24" s="90"/>
    </row>
    <row r="25" spans="1:11" x14ac:dyDescent="0.25">
      <c r="A25" s="8"/>
      <c r="B25" s="8"/>
      <c r="C25" s="8"/>
      <c r="D25" s="8"/>
      <c r="E25" s="8"/>
      <c r="F25" s="8"/>
      <c r="G25" s="8"/>
      <c r="H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row r="210" spans="1:7" x14ac:dyDescent="0.25">
      <c r="A210" s="8"/>
      <c r="B210" s="8"/>
      <c r="C210" s="8"/>
      <c r="D210" s="8"/>
      <c r="E210" s="8"/>
      <c r="F210" s="8"/>
      <c r="G210" s="8"/>
    </row>
  </sheetData>
  <sheetProtection algorithmName="SHA-512" hashValue="BlkGnrXqHumTCfe6LsTtAEy59XhmFpm2BGyOGRP+N8LGYSgDVuM3JDBoEvVTz56Pa0ofvV9wZG1EHJ3ehAS60Q==" saltValue="CZzcI82dcDRoGkFloY5wIA==" spinCount="100000" sheet="1" objects="1" scenarios="1" formatCells="0" sort="0"/>
  <mergeCells count="30">
    <mergeCell ref="A21:G21"/>
    <mergeCell ref="A24:G24"/>
    <mergeCell ref="C14:D14"/>
    <mergeCell ref="A11:B11"/>
    <mergeCell ref="A12:B12"/>
    <mergeCell ref="A13:B13"/>
    <mergeCell ref="A14:B14"/>
    <mergeCell ref="A15:B15"/>
    <mergeCell ref="A16:B16"/>
    <mergeCell ref="C11:D11"/>
    <mergeCell ref="C12:D12"/>
    <mergeCell ref="C13:D13"/>
    <mergeCell ref="C15:D15"/>
    <mergeCell ref="C16:D16"/>
    <mergeCell ref="A10:B10"/>
    <mergeCell ref="C10:D10"/>
    <mergeCell ref="A1:F1"/>
    <mergeCell ref="C5:D5"/>
    <mergeCell ref="C9:D9"/>
    <mergeCell ref="A2:G2"/>
    <mergeCell ref="A4:B4"/>
    <mergeCell ref="C4:D4"/>
    <mergeCell ref="A5:B5"/>
    <mergeCell ref="A9:B9"/>
    <mergeCell ref="A6:B6"/>
    <mergeCell ref="C6:D6"/>
    <mergeCell ref="A7:B7"/>
    <mergeCell ref="C7:D7"/>
    <mergeCell ref="A8:B8"/>
    <mergeCell ref="C8:D8"/>
  </mergeCells>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zoomScaleNormal="100" zoomScaleSheetLayoutView="100" workbookViewId="0">
      <selection sqref="A1:XFD1048576"/>
    </sheetView>
  </sheetViews>
  <sheetFormatPr defaultColWidth="9.140625" defaultRowHeight="15" x14ac:dyDescent="0.25"/>
  <cols>
    <col min="1" max="1" width="39.28515625" style="227" customWidth="1"/>
    <col min="2" max="2" width="24.85546875" style="227" customWidth="1"/>
    <col min="3" max="3" width="16.42578125" style="227" customWidth="1"/>
    <col min="4" max="4" width="14.42578125" style="227" customWidth="1"/>
    <col min="5" max="5" width="12.42578125" style="227" customWidth="1"/>
    <col min="6" max="6" width="8.7109375" style="227" customWidth="1"/>
    <col min="7" max="7" width="16.28515625" style="227" customWidth="1"/>
    <col min="8" max="8" width="2.85546875" style="227" customWidth="1"/>
    <col min="9" max="18" width="9.140625" style="227"/>
    <col min="19" max="19" width="16.85546875" style="227" customWidth="1"/>
    <col min="20" max="20" width="9.140625" style="227"/>
    <col min="21" max="21" width="10.85546875" style="227" customWidth="1"/>
    <col min="22" max="16384" width="9.140625" style="227"/>
  </cols>
  <sheetData>
    <row r="1" spans="1:21" ht="24" customHeight="1" x14ac:dyDescent="0.25">
      <c r="A1" s="581" t="s">
        <v>189</v>
      </c>
      <c r="B1" s="581"/>
      <c r="C1" s="581"/>
      <c r="D1" s="581"/>
      <c r="E1" s="581"/>
      <c r="F1" s="581"/>
      <c r="G1" s="222">
        <f>+'Section A'!B2</f>
        <v>0</v>
      </c>
    </row>
    <row r="2" spans="1:21" ht="89.25" customHeight="1" x14ac:dyDescent="0.25">
      <c r="A2" s="582" t="s">
        <v>195</v>
      </c>
      <c r="B2" s="582"/>
      <c r="C2" s="582"/>
      <c r="D2" s="582"/>
      <c r="E2" s="582"/>
      <c r="F2" s="582"/>
      <c r="G2" s="582"/>
      <c r="H2" s="228"/>
      <c r="I2" s="228"/>
    </row>
    <row r="3" spans="1:21" x14ac:dyDescent="0.25">
      <c r="A3" s="222"/>
      <c r="B3" s="229"/>
      <c r="C3" s="229"/>
      <c r="D3" s="229"/>
      <c r="E3" s="229"/>
      <c r="F3" s="229"/>
      <c r="G3" s="229"/>
      <c r="H3" s="228"/>
      <c r="I3" s="228"/>
    </row>
    <row r="4" spans="1:21" x14ac:dyDescent="0.25">
      <c r="A4" s="323" t="s">
        <v>314</v>
      </c>
      <c r="B4" s="323" t="s">
        <v>44</v>
      </c>
      <c r="C4" s="267" t="s">
        <v>45</v>
      </c>
      <c r="D4" s="267" t="s">
        <v>46</v>
      </c>
      <c r="E4" s="267" t="s">
        <v>47</v>
      </c>
      <c r="F4" s="267" t="s">
        <v>48</v>
      </c>
      <c r="G4" s="323" t="s">
        <v>288</v>
      </c>
      <c r="H4" s="228"/>
      <c r="I4" s="228"/>
    </row>
    <row r="5" spans="1:21" x14ac:dyDescent="0.25">
      <c r="A5" s="232"/>
      <c r="B5" s="232"/>
      <c r="C5" s="219"/>
      <c r="D5" s="218"/>
      <c r="E5" s="218"/>
      <c r="F5" s="218"/>
      <c r="G5" s="204">
        <f>ROUND(+C5*E5*F5,2)</f>
        <v>0</v>
      </c>
      <c r="H5" s="228"/>
      <c r="I5" s="228"/>
    </row>
    <row r="6" spans="1:21" x14ac:dyDescent="0.25">
      <c r="A6" s="221"/>
      <c r="B6" s="221"/>
      <c r="C6" s="219"/>
      <c r="D6" s="218"/>
      <c r="E6" s="218"/>
      <c r="F6" s="218"/>
      <c r="G6" s="204">
        <f t="shared" ref="G6:G8" si="0">ROUND(+C6*E6*F6,2)</f>
        <v>0</v>
      </c>
      <c r="H6" s="124"/>
      <c r="I6" s="124"/>
    </row>
    <row r="7" spans="1:21" x14ac:dyDescent="0.25">
      <c r="A7" s="221"/>
      <c r="B7" s="221"/>
      <c r="C7" s="219"/>
      <c r="D7" s="218"/>
      <c r="E7" s="218"/>
      <c r="F7" s="218"/>
      <c r="G7" s="204">
        <f t="shared" si="0"/>
        <v>0</v>
      </c>
      <c r="I7" s="124"/>
    </row>
    <row r="8" spans="1:21" x14ac:dyDescent="0.25">
      <c r="A8" s="221"/>
      <c r="B8" s="221"/>
      <c r="C8" s="219"/>
      <c r="D8" s="218"/>
      <c r="E8" s="218"/>
      <c r="F8" s="218"/>
      <c r="G8" s="215">
        <f t="shared" si="0"/>
        <v>0</v>
      </c>
      <c r="I8" s="124"/>
    </row>
    <row r="9" spans="1:21" x14ac:dyDescent="0.25">
      <c r="A9" s="221"/>
      <c r="B9" s="221"/>
      <c r="C9" s="223"/>
      <c r="D9" s="222"/>
      <c r="E9" s="226"/>
      <c r="F9" s="226" t="s">
        <v>244</v>
      </c>
      <c r="G9" s="204">
        <f>ROUND(SUM(G5:G8),2)</f>
        <v>0</v>
      </c>
      <c r="I9" s="236" t="s">
        <v>270</v>
      </c>
      <c r="N9" s="241"/>
      <c r="O9" s="124"/>
      <c r="P9" s="124"/>
      <c r="Q9" s="124"/>
      <c r="R9" s="124"/>
      <c r="S9" s="124"/>
      <c r="T9" s="124"/>
      <c r="U9" s="124"/>
    </row>
    <row r="10" spans="1:21" x14ac:dyDescent="0.25">
      <c r="A10" s="221"/>
      <c r="B10" s="221"/>
      <c r="C10" s="223"/>
      <c r="D10" s="222"/>
      <c r="E10" s="222"/>
      <c r="F10" s="222"/>
      <c r="G10" s="245"/>
      <c r="I10" s="124"/>
      <c r="N10" s="583"/>
      <c r="O10" s="583"/>
      <c r="P10" s="241"/>
      <c r="Q10" s="241"/>
      <c r="R10" s="583"/>
      <c r="S10" s="583"/>
      <c r="T10" s="124"/>
      <c r="U10" s="241"/>
    </row>
    <row r="11" spans="1:21" hidden="1" x14ac:dyDescent="0.25">
      <c r="A11" s="221" t="s">
        <v>43</v>
      </c>
      <c r="B11" s="221" t="s">
        <v>44</v>
      </c>
      <c r="C11" s="219"/>
      <c r="D11" s="218"/>
      <c r="E11" s="218"/>
      <c r="F11" s="218"/>
      <c r="G11" s="204">
        <f t="shared" ref="G11:G12" si="1">ROUND(+C11*E11*F11,2)</f>
        <v>0</v>
      </c>
      <c r="I11" s="124"/>
      <c r="N11" s="324"/>
      <c r="O11" s="324"/>
      <c r="P11" s="241"/>
      <c r="Q11" s="241"/>
      <c r="R11" s="324"/>
      <c r="S11" s="324"/>
      <c r="T11" s="124"/>
      <c r="U11" s="241"/>
    </row>
    <row r="12" spans="1:21" hidden="1" x14ac:dyDescent="0.25">
      <c r="A12" s="221" t="s">
        <v>43</v>
      </c>
      <c r="B12" s="221" t="s">
        <v>44</v>
      </c>
      <c r="C12" s="219"/>
      <c r="D12" s="218"/>
      <c r="E12" s="218"/>
      <c r="F12" s="218"/>
      <c r="G12" s="215">
        <f t="shared" si="1"/>
        <v>0</v>
      </c>
      <c r="I12" s="124"/>
      <c r="N12" s="584"/>
      <c r="O12" s="585"/>
      <c r="P12" s="325"/>
      <c r="Q12" s="325"/>
      <c r="R12" s="586"/>
      <c r="S12" s="586"/>
      <c r="T12" s="124"/>
      <c r="U12" s="326"/>
    </row>
    <row r="13" spans="1:21" hidden="1" x14ac:dyDescent="0.25">
      <c r="A13" s="222"/>
      <c r="B13" s="222"/>
      <c r="C13" s="223"/>
      <c r="D13" s="222"/>
      <c r="E13" s="203"/>
      <c r="F13" s="203" t="s">
        <v>271</v>
      </c>
      <c r="G13" s="204">
        <f>ROUND(SUM(G10:G12),2)</f>
        <v>0</v>
      </c>
      <c r="I13" s="236" t="s">
        <v>270</v>
      </c>
      <c r="N13" s="327"/>
      <c r="O13" s="327"/>
      <c r="P13" s="131"/>
      <c r="Q13" s="325"/>
      <c r="R13" s="587"/>
      <c r="S13" s="587"/>
      <c r="T13" s="124"/>
      <c r="U13" s="326"/>
    </row>
    <row r="14" spans="1:21" x14ac:dyDescent="0.25">
      <c r="A14" s="222"/>
      <c r="B14" s="222"/>
      <c r="C14" s="222"/>
      <c r="D14" s="222"/>
      <c r="E14" s="222"/>
      <c r="F14" s="256"/>
      <c r="G14" s="245"/>
    </row>
    <row r="15" spans="1:21" x14ac:dyDescent="0.25">
      <c r="A15" s="222"/>
      <c r="B15" s="222"/>
      <c r="C15" s="222"/>
      <c r="D15" s="222"/>
      <c r="E15" s="320"/>
      <c r="F15" s="320" t="s">
        <v>213</v>
      </c>
      <c r="G15" s="204">
        <f>+G13+G9</f>
        <v>0</v>
      </c>
      <c r="I15" s="244" t="s">
        <v>247</v>
      </c>
    </row>
    <row r="16" spans="1:21" x14ac:dyDescent="0.25">
      <c r="A16" s="222"/>
      <c r="B16" s="222"/>
      <c r="C16" s="223"/>
      <c r="D16" s="222"/>
      <c r="E16" s="222"/>
      <c r="F16" s="222"/>
      <c r="G16" s="223"/>
    </row>
    <row r="17" spans="1:9" x14ac:dyDescent="0.25">
      <c r="A17" s="205" t="s">
        <v>49</v>
      </c>
      <c r="B17" s="246"/>
      <c r="C17" s="246"/>
      <c r="D17" s="246"/>
      <c r="E17" s="246"/>
      <c r="F17" s="246"/>
      <c r="G17" s="266"/>
      <c r="I17" s="236" t="s">
        <v>246</v>
      </c>
    </row>
    <row r="18" spans="1:9" ht="45" customHeight="1" x14ac:dyDescent="0.25">
      <c r="A18" s="578"/>
      <c r="B18" s="579"/>
      <c r="C18" s="579"/>
      <c r="D18" s="579"/>
      <c r="E18" s="579"/>
      <c r="F18" s="579"/>
      <c r="G18" s="580"/>
      <c r="I18" s="249"/>
    </row>
    <row r="20" spans="1:9" hidden="1" x14ac:dyDescent="0.25">
      <c r="A20" s="205" t="s">
        <v>50</v>
      </c>
      <c r="B20" s="206"/>
      <c r="C20" s="207"/>
      <c r="D20" s="207"/>
      <c r="E20" s="207"/>
      <c r="F20" s="207"/>
      <c r="G20" s="224"/>
      <c r="I20" s="236" t="s">
        <v>246</v>
      </c>
    </row>
    <row r="21" spans="1:9" ht="45" hidden="1" customHeight="1" x14ac:dyDescent="0.25">
      <c r="A21" s="578"/>
      <c r="B21" s="579"/>
      <c r="C21" s="579"/>
      <c r="D21" s="579"/>
      <c r="E21" s="579"/>
      <c r="F21" s="579"/>
      <c r="G21" s="580"/>
    </row>
  </sheetData>
  <sheetProtection algorithmName="SHA-512" hashValue="gDVEnj0ZOcO/y/3dAF9NPOnCxwmTzDIBspqk+X/eNxOFKIMQFQa6u+h99gpsWLA1JiCpQbcaKvjXWaYIKKG4WA==" saltValue="00mebZO8VdQ0+0CsnGqbZQ==" spinCount="100000" sheet="1" objects="1" scenarios="1" formatCells="0" formatRows="0" insertRows="0" deleteRows="0" sort="0"/>
  <mergeCells count="9">
    <mergeCell ref="A21:G21"/>
    <mergeCell ref="A1:F1"/>
    <mergeCell ref="A2:G2"/>
    <mergeCell ref="N10:O10"/>
    <mergeCell ref="R10:S10"/>
    <mergeCell ref="N12:O12"/>
    <mergeCell ref="R12:S12"/>
    <mergeCell ref="R13:S13"/>
    <mergeCell ref="A18:G18"/>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activeCell="C6" sqref="B5:C6"/>
    </sheetView>
  </sheetViews>
  <sheetFormatPr defaultColWidth="9.140625" defaultRowHeight="15" x14ac:dyDescent="0.25"/>
  <cols>
    <col min="1" max="1" width="69.7109375" style="227" customWidth="1"/>
    <col min="2" max="3" width="20.42578125" style="227" customWidth="1"/>
    <col min="4" max="4" width="20.28515625" style="227" customWidth="1"/>
    <col min="5" max="5" width="2.42578125" style="227" customWidth="1"/>
    <col min="6" max="16384" width="9.140625" style="227"/>
  </cols>
  <sheetData>
    <row r="1" spans="1:6" ht="27.75" customHeight="1" x14ac:dyDescent="0.25">
      <c r="A1" s="581" t="s">
        <v>189</v>
      </c>
      <c r="B1" s="581"/>
      <c r="C1" s="581"/>
      <c r="D1" s="222">
        <f>+'Section A'!B2</f>
        <v>0</v>
      </c>
    </row>
    <row r="2" spans="1:6" ht="93.75" customHeight="1" x14ac:dyDescent="0.25">
      <c r="A2" s="582" t="s">
        <v>192</v>
      </c>
      <c r="B2" s="582"/>
      <c r="C2" s="582"/>
      <c r="D2" s="582"/>
      <c r="E2" s="228"/>
      <c r="F2" s="228"/>
    </row>
    <row r="3" spans="1:6" ht="9" customHeight="1" x14ac:dyDescent="0.25">
      <c r="A3" s="229"/>
      <c r="B3" s="229"/>
      <c r="C3" s="229"/>
      <c r="D3" s="229"/>
      <c r="E3" s="228"/>
      <c r="F3" s="228"/>
    </row>
    <row r="4" spans="1:6" x14ac:dyDescent="0.25">
      <c r="A4" s="230" t="s">
        <v>3</v>
      </c>
      <c r="B4" s="231" t="s">
        <v>51</v>
      </c>
      <c r="C4" s="231" t="s">
        <v>2</v>
      </c>
      <c r="D4" s="230" t="s">
        <v>289</v>
      </c>
      <c r="E4" s="228"/>
      <c r="F4" s="228"/>
    </row>
    <row r="5" spans="1:6" x14ac:dyDescent="0.25">
      <c r="A5" s="232" t="s">
        <v>3</v>
      </c>
      <c r="B5" s="233"/>
      <c r="C5" s="234"/>
      <c r="D5" s="204">
        <f>ROUND(+B5*C5,2)</f>
        <v>0</v>
      </c>
      <c r="E5" s="228"/>
      <c r="F5" s="228"/>
    </row>
    <row r="6" spans="1:6" ht="15" customHeight="1" x14ac:dyDescent="0.25">
      <c r="A6" s="232" t="s">
        <v>3</v>
      </c>
      <c r="B6" s="233"/>
      <c r="C6" s="234"/>
      <c r="D6" s="215">
        <f>ROUND(+B6*C6,2)</f>
        <v>0</v>
      </c>
      <c r="E6" s="228"/>
      <c r="F6" s="228"/>
    </row>
    <row r="7" spans="1:6" x14ac:dyDescent="0.25">
      <c r="A7" s="232"/>
      <c r="B7" s="235"/>
      <c r="C7" s="226" t="s">
        <v>244</v>
      </c>
      <c r="D7" s="204">
        <f>ROUND(SUM(D5:D6),2)</f>
        <v>0</v>
      </c>
      <c r="E7" s="124"/>
      <c r="F7" s="236" t="s">
        <v>303</v>
      </c>
    </row>
    <row r="8" spans="1:6" x14ac:dyDescent="0.25">
      <c r="A8" s="232"/>
      <c r="B8" s="237"/>
      <c r="C8" s="238"/>
      <c r="D8" s="239"/>
      <c r="E8" s="124"/>
      <c r="F8" s="124"/>
    </row>
    <row r="9" spans="1:6" x14ac:dyDescent="0.25">
      <c r="A9" s="232" t="s">
        <v>3</v>
      </c>
      <c r="B9" s="233"/>
      <c r="C9" s="234"/>
      <c r="D9" s="204">
        <f>ROUND(+B9*C9,2)</f>
        <v>0</v>
      </c>
      <c r="E9" s="124"/>
      <c r="F9" s="124"/>
    </row>
    <row r="10" spans="1:6" x14ac:dyDescent="0.25">
      <c r="A10" s="232" t="s">
        <v>3</v>
      </c>
      <c r="B10" s="233"/>
      <c r="C10" s="234"/>
      <c r="D10" s="215">
        <f>ROUND(+B10*C10,2)</f>
        <v>0</v>
      </c>
      <c r="E10" s="240"/>
      <c r="F10" s="241"/>
    </row>
    <row r="11" spans="1:6" x14ac:dyDescent="0.25">
      <c r="A11" s="232"/>
      <c r="B11" s="242"/>
      <c r="C11" s="203" t="s">
        <v>271</v>
      </c>
      <c r="D11" s="204">
        <f>ROUND(SUM(D8:D10),2)</f>
        <v>0</v>
      </c>
      <c r="E11" s="240"/>
      <c r="F11" s="236" t="s">
        <v>303</v>
      </c>
    </row>
    <row r="12" spans="1:6" x14ac:dyDescent="0.25">
      <c r="A12" s="222"/>
      <c r="B12" s="222"/>
      <c r="C12" s="222"/>
      <c r="D12" s="243"/>
    </row>
    <row r="13" spans="1:6" x14ac:dyDescent="0.25">
      <c r="A13" s="222"/>
      <c r="B13" s="588" t="s">
        <v>54</v>
      </c>
      <c r="C13" s="588"/>
      <c r="D13" s="204">
        <f>+D11+D7</f>
        <v>0</v>
      </c>
      <c r="F13" s="244" t="s">
        <v>247</v>
      </c>
    </row>
    <row r="14" spans="1:6" x14ac:dyDescent="0.25">
      <c r="A14" s="222"/>
      <c r="B14" s="222"/>
      <c r="C14" s="223"/>
      <c r="D14" s="245"/>
    </row>
    <row r="15" spans="1:6" x14ac:dyDescent="0.25">
      <c r="A15" s="205" t="s">
        <v>52</v>
      </c>
      <c r="B15" s="246"/>
      <c r="C15" s="246"/>
      <c r="D15" s="247"/>
      <c r="E15" s="248"/>
      <c r="F15" s="236" t="s">
        <v>246</v>
      </c>
    </row>
    <row r="16" spans="1:6" ht="45" customHeight="1" x14ac:dyDescent="0.25">
      <c r="A16" s="578"/>
      <c r="B16" s="579"/>
      <c r="C16" s="579"/>
      <c r="D16" s="580"/>
      <c r="E16" s="248"/>
      <c r="F16" s="249"/>
    </row>
    <row r="17" spans="1:6" x14ac:dyDescent="0.25">
      <c r="A17" s="222"/>
      <c r="B17" s="222"/>
      <c r="C17" s="222"/>
      <c r="D17" s="222"/>
    </row>
    <row r="18" spans="1:6" x14ac:dyDescent="0.25">
      <c r="A18" s="205" t="s">
        <v>53</v>
      </c>
      <c r="B18" s="207"/>
      <c r="C18" s="207"/>
      <c r="D18" s="208"/>
      <c r="F18" s="236" t="s">
        <v>246</v>
      </c>
    </row>
    <row r="19" spans="1:6" ht="45" customHeight="1" x14ac:dyDescent="0.25">
      <c r="A19" s="578"/>
      <c r="B19" s="579"/>
      <c r="C19" s="579"/>
      <c r="D19" s="580"/>
    </row>
  </sheetData>
  <sheetProtection algorithmName="SHA-512" hashValue="EK857oyPHFwTAcBipPKhYHvBks47wb/glLaiXTiXvv/zM5B0IWf1s1P70an7gUFhod+rKe60Sg94koAeVRpd0Q==" saltValue="qA0BmG7+ATtL2LlDclibgA==" spinCount="100000" sheet="1" objects="1" scenarios="1"/>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sqref="A1:XFD1048576"/>
    </sheetView>
  </sheetViews>
  <sheetFormatPr defaultColWidth="9.140625" defaultRowHeight="15" x14ac:dyDescent="0.25"/>
  <cols>
    <col min="1" max="1" width="80.7109375" style="227" customWidth="1"/>
    <col min="2" max="3" width="17.42578125" style="227" customWidth="1"/>
    <col min="4" max="4" width="17.140625" style="227" customWidth="1"/>
    <col min="5" max="5" width="2.85546875" style="227" customWidth="1"/>
    <col min="6" max="16384" width="9.140625" style="227"/>
  </cols>
  <sheetData>
    <row r="1" spans="1:6" ht="29.25" customHeight="1" x14ac:dyDescent="0.25">
      <c r="A1" s="581" t="s">
        <v>189</v>
      </c>
      <c r="B1" s="581"/>
      <c r="C1" s="581"/>
      <c r="D1" s="222">
        <f>+'Section A'!B2</f>
        <v>0</v>
      </c>
    </row>
    <row r="2" spans="1:6" ht="43.5" customHeight="1" x14ac:dyDescent="0.25">
      <c r="A2" s="589" t="s">
        <v>97</v>
      </c>
      <c r="B2" s="589"/>
      <c r="C2" s="589"/>
      <c r="D2" s="589"/>
      <c r="E2" s="228"/>
      <c r="F2" s="228"/>
    </row>
    <row r="3" spans="1:6" ht="17.25" customHeight="1" x14ac:dyDescent="0.25">
      <c r="A3" s="321" t="s">
        <v>3</v>
      </c>
      <c r="B3" s="321" t="s">
        <v>56</v>
      </c>
      <c r="C3" s="321" t="s">
        <v>36</v>
      </c>
      <c r="D3" s="321" t="s">
        <v>290</v>
      </c>
      <c r="E3" s="228"/>
      <c r="F3" s="228"/>
    </row>
    <row r="4" spans="1:6" x14ac:dyDescent="0.25">
      <c r="A4" s="269"/>
      <c r="B4" s="237"/>
      <c r="C4" s="239"/>
      <c r="D4" s="204">
        <f t="shared" ref="D4:D8" si="0">ROUND(B4*C4,2)</f>
        <v>0</v>
      </c>
      <c r="E4" s="124"/>
      <c r="F4" s="124"/>
    </row>
    <row r="5" spans="1:6" x14ac:dyDescent="0.25">
      <c r="A5" s="322"/>
      <c r="B5" s="237"/>
      <c r="C5" s="239"/>
      <c r="D5" s="204">
        <f t="shared" si="0"/>
        <v>0</v>
      </c>
      <c r="E5" s="124"/>
      <c r="F5" s="124"/>
    </row>
    <row r="6" spans="1:6" x14ac:dyDescent="0.25">
      <c r="A6" s="322"/>
      <c r="B6" s="237"/>
      <c r="C6" s="239"/>
      <c r="D6" s="204">
        <f t="shared" si="0"/>
        <v>0</v>
      </c>
    </row>
    <row r="7" spans="1:6" x14ac:dyDescent="0.25">
      <c r="A7" s="322"/>
      <c r="B7" s="237"/>
      <c r="C7" s="239"/>
      <c r="D7" s="204">
        <f t="shared" si="0"/>
        <v>0</v>
      </c>
    </row>
    <row r="8" spans="1:6" x14ac:dyDescent="0.25">
      <c r="A8" s="322"/>
      <c r="B8" s="237"/>
      <c r="C8" s="239"/>
      <c r="D8" s="204">
        <f t="shared" si="0"/>
        <v>0</v>
      </c>
    </row>
    <row r="9" spans="1:6" x14ac:dyDescent="0.25">
      <c r="A9" s="322"/>
      <c r="B9" s="237"/>
      <c r="C9" s="239"/>
      <c r="D9" s="215">
        <f>ROUND(B9*C9,2)</f>
        <v>0</v>
      </c>
    </row>
    <row r="10" spans="1:6" x14ac:dyDescent="0.25">
      <c r="A10" s="322"/>
      <c r="B10" s="235"/>
      <c r="C10" s="226" t="s">
        <v>42</v>
      </c>
      <c r="D10" s="204">
        <f>ROUND(SUM(D4:D9),2)</f>
        <v>0</v>
      </c>
      <c r="F10" s="236" t="s">
        <v>303</v>
      </c>
    </row>
    <row r="11" spans="1:6" x14ac:dyDescent="0.25">
      <c r="A11" s="322"/>
      <c r="B11" s="222"/>
      <c r="C11" s="259"/>
      <c r="D11" s="245"/>
    </row>
    <row r="12" spans="1:6" hidden="1" x14ac:dyDescent="0.25">
      <c r="A12" s="322" t="s">
        <v>55</v>
      </c>
      <c r="B12" s="237"/>
      <c r="C12" s="239"/>
      <c r="D12" s="204">
        <f>ROUND(B12*C12,2)</f>
        <v>0</v>
      </c>
    </row>
    <row r="13" spans="1:6" hidden="1" x14ac:dyDescent="0.25">
      <c r="A13" s="322" t="s">
        <v>55</v>
      </c>
      <c r="B13" s="237"/>
      <c r="C13" s="239"/>
      <c r="D13" s="215">
        <f>ROUND(B13*C13,2)</f>
        <v>0</v>
      </c>
    </row>
    <row r="14" spans="1:6" hidden="1" x14ac:dyDescent="0.25">
      <c r="A14" s="251"/>
      <c r="B14" s="242"/>
      <c r="C14" s="203" t="s">
        <v>38</v>
      </c>
      <c r="D14" s="204">
        <f>ROUND(SUM(D11:D13),2)</f>
        <v>0</v>
      </c>
      <c r="F14" s="236" t="s">
        <v>303</v>
      </c>
    </row>
    <row r="15" spans="1:6" x14ac:dyDescent="0.25">
      <c r="A15" s="222"/>
      <c r="B15" s="222"/>
      <c r="C15" s="222"/>
      <c r="D15" s="243"/>
    </row>
    <row r="16" spans="1:6" x14ac:dyDescent="0.25">
      <c r="A16" s="222"/>
      <c r="B16" s="588" t="s">
        <v>59</v>
      </c>
      <c r="C16" s="588"/>
      <c r="D16" s="204">
        <f>+D10+D14</f>
        <v>0</v>
      </c>
      <c r="F16" s="244" t="s">
        <v>247</v>
      </c>
    </row>
    <row r="17" spans="1:23" x14ac:dyDescent="0.25">
      <c r="A17" s="222"/>
      <c r="B17" s="222"/>
      <c r="C17" s="259"/>
      <c r="D17" s="245"/>
      <c r="O17" s="240"/>
      <c r="P17" s="240"/>
      <c r="Q17" s="240"/>
      <c r="R17" s="240"/>
      <c r="S17" s="586"/>
      <c r="T17" s="586"/>
      <c r="U17" s="240"/>
      <c r="V17" s="240"/>
      <c r="W17" s="326"/>
    </row>
    <row r="18" spans="1:23" x14ac:dyDescent="0.25">
      <c r="A18" s="205" t="s">
        <v>57</v>
      </c>
      <c r="B18" s="246"/>
      <c r="C18" s="246"/>
      <c r="D18" s="247"/>
      <c r="F18" s="236" t="s">
        <v>246</v>
      </c>
      <c r="O18" s="585"/>
      <c r="P18" s="585"/>
      <c r="Q18" s="240"/>
      <c r="R18" s="240"/>
      <c r="S18" s="584"/>
      <c r="T18" s="584"/>
      <c r="U18" s="240"/>
      <c r="V18" s="240"/>
      <c r="W18" s="328"/>
    </row>
    <row r="19" spans="1:23" ht="45" customHeight="1" x14ac:dyDescent="0.25">
      <c r="A19" s="578"/>
      <c r="B19" s="579"/>
      <c r="C19" s="579"/>
      <c r="D19" s="580"/>
      <c r="F19" s="249"/>
      <c r="O19" s="585"/>
      <c r="P19" s="585"/>
      <c r="Q19" s="240"/>
      <c r="R19" s="240"/>
      <c r="S19" s="585"/>
      <c r="T19" s="585"/>
      <c r="U19" s="240"/>
      <c r="V19" s="240"/>
      <c r="W19" s="329"/>
    </row>
    <row r="21" spans="1:23" hidden="1" x14ac:dyDescent="0.25">
      <c r="A21" s="205" t="s">
        <v>58</v>
      </c>
      <c r="B21" s="207"/>
      <c r="C21" s="207"/>
      <c r="D21" s="208"/>
      <c r="F21" s="236" t="s">
        <v>246</v>
      </c>
    </row>
    <row r="22" spans="1:23" ht="45" hidden="1" customHeight="1" x14ac:dyDescent="0.25">
      <c r="A22" s="578"/>
      <c r="B22" s="579"/>
      <c r="C22" s="579"/>
      <c r="D22" s="580"/>
    </row>
  </sheetData>
  <sheetProtection algorithmName="SHA-512" hashValue="l8bY3yzKQNrK6/eH9PAog0UZOyBiAdvNekGp8OYVX6aYDuGPFrgDPo1G7qFxg7CXgNmBt/WR9U875HQjDtcLTw==" saltValue="vHa6Ms7irUIIlAHaamaRUA==" spinCount="100000" sheet="1" objects="1" scenarios="1" formatCells="0" formatRows="0" insertRows="0" deleteRows="0" sort="0"/>
  <mergeCells count="10">
    <mergeCell ref="A22:D22"/>
    <mergeCell ref="B16:C16"/>
    <mergeCell ref="A1:C1"/>
    <mergeCell ref="A2:D2"/>
    <mergeCell ref="A19:D19"/>
    <mergeCell ref="S19:T19"/>
    <mergeCell ref="S17:T17"/>
    <mergeCell ref="O18:P18"/>
    <mergeCell ref="S18:T18"/>
    <mergeCell ref="O19:P19"/>
  </mergeCells>
  <printOptions horizontalCentered="1"/>
  <pageMargins left="0.25" right="0.25" top="0.25" bottom="0.25" header="0.3" footer="0.3"/>
  <pageSetup fitToHeight="0" orientation="landscape" r:id="rId1"/>
  <ignoredErrors>
    <ignoredError sqref="D9 D1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4"/>
  <sheetViews>
    <sheetView zoomScaleNormal="100" zoomScaleSheetLayoutView="100" workbookViewId="0">
      <selection activeCell="C16" sqref="C16"/>
    </sheetView>
  </sheetViews>
  <sheetFormatPr defaultColWidth="9.140625" defaultRowHeight="15" x14ac:dyDescent="0.25"/>
  <cols>
    <col min="1" max="1" width="95.28515625" style="227" customWidth="1"/>
    <col min="2" max="2" width="19.140625" style="227" customWidth="1"/>
    <col min="3" max="3" width="18.7109375" style="227" customWidth="1"/>
    <col min="4" max="4" width="2.85546875" style="227" customWidth="1"/>
    <col min="5" max="16384" width="9.140625" style="227"/>
  </cols>
  <sheetData>
    <row r="1" spans="1:5" ht="20.25" customHeight="1" x14ac:dyDescent="0.25">
      <c r="A1" s="581" t="s">
        <v>189</v>
      </c>
      <c r="B1" s="581"/>
      <c r="C1" s="222">
        <f>+'Section A'!B2</f>
        <v>0</v>
      </c>
    </row>
    <row r="2" spans="1:5" ht="66.75" customHeight="1" x14ac:dyDescent="0.25">
      <c r="A2" s="591" t="s">
        <v>196</v>
      </c>
      <c r="B2" s="591"/>
      <c r="C2" s="591"/>
      <c r="D2" s="228"/>
    </row>
    <row r="3" spans="1:5" ht="13.5" customHeight="1" x14ac:dyDescent="0.25">
      <c r="A3" s="598" t="s">
        <v>193</v>
      </c>
      <c r="B3" s="599"/>
      <c r="C3" s="599"/>
      <c r="D3" s="228"/>
    </row>
    <row r="4" spans="1:5" ht="90" customHeight="1" x14ac:dyDescent="0.25">
      <c r="A4" s="591" t="s">
        <v>194</v>
      </c>
      <c r="B4" s="591"/>
      <c r="C4" s="591"/>
      <c r="D4" s="228"/>
    </row>
    <row r="5" spans="1:5" ht="8.25" customHeight="1" x14ac:dyDescent="0.25">
      <c r="A5" s="600"/>
      <c r="B5" s="600"/>
      <c r="C5" s="600"/>
      <c r="D5" s="228"/>
    </row>
    <row r="6" spans="1:5" ht="15" customHeight="1" x14ac:dyDescent="0.25">
      <c r="A6" s="593" t="s">
        <v>3</v>
      </c>
      <c r="B6" s="594"/>
      <c r="C6" s="592" t="s">
        <v>291</v>
      </c>
      <c r="D6" s="228"/>
    </row>
    <row r="7" spans="1:5" x14ac:dyDescent="0.25">
      <c r="A7" s="595"/>
      <c r="B7" s="596"/>
      <c r="C7" s="592"/>
      <c r="D7" s="228"/>
    </row>
    <row r="8" spans="1:5" x14ac:dyDescent="0.25">
      <c r="A8" s="597" t="s">
        <v>3</v>
      </c>
      <c r="B8" s="597"/>
      <c r="C8" s="252">
        <v>0</v>
      </c>
      <c r="D8" s="124"/>
    </row>
    <row r="9" spans="1:5" x14ac:dyDescent="0.25">
      <c r="A9" s="590" t="s">
        <v>3</v>
      </c>
      <c r="B9" s="590"/>
      <c r="C9" s="252">
        <v>0</v>
      </c>
      <c r="D9" s="124"/>
    </row>
    <row r="10" spans="1:5" x14ac:dyDescent="0.25">
      <c r="A10" s="590" t="s">
        <v>3</v>
      </c>
      <c r="B10" s="590"/>
      <c r="C10" s="252">
        <v>0</v>
      </c>
      <c r="D10" s="124"/>
    </row>
    <row r="11" spans="1:5" x14ac:dyDescent="0.25">
      <c r="A11" s="590" t="s">
        <v>3</v>
      </c>
      <c r="B11" s="590"/>
      <c r="C11" s="253">
        <v>0</v>
      </c>
    </row>
    <row r="12" spans="1:5" x14ac:dyDescent="0.25">
      <c r="A12" s="254"/>
      <c r="B12" s="226" t="s">
        <v>42</v>
      </c>
      <c r="C12" s="204">
        <f>ROUND(SUM(C8:C11),2)</f>
        <v>0</v>
      </c>
      <c r="E12" s="236" t="s">
        <v>307</v>
      </c>
    </row>
    <row r="13" spans="1:5" x14ac:dyDescent="0.25">
      <c r="A13" s="590"/>
      <c r="B13" s="590"/>
      <c r="C13" s="245"/>
    </row>
    <row r="14" spans="1:5" x14ac:dyDescent="0.25">
      <c r="A14" s="590" t="s">
        <v>3</v>
      </c>
      <c r="B14" s="590"/>
      <c r="C14" s="252">
        <v>0</v>
      </c>
    </row>
    <row r="15" spans="1:5" x14ac:dyDescent="0.25">
      <c r="A15" s="590" t="s">
        <v>3</v>
      </c>
      <c r="B15" s="590"/>
      <c r="C15" s="253">
        <v>0</v>
      </c>
    </row>
    <row r="16" spans="1:5" x14ac:dyDescent="0.25">
      <c r="A16" s="255"/>
      <c r="B16" s="203" t="s">
        <v>38</v>
      </c>
      <c r="C16" s="204">
        <f>ROUND(SUM(C13:C15),2)</f>
        <v>0</v>
      </c>
      <c r="E16" s="236" t="s">
        <v>307</v>
      </c>
    </row>
    <row r="17" spans="1:5" x14ac:dyDescent="0.25">
      <c r="A17" s="222"/>
      <c r="B17" s="222"/>
      <c r="C17" s="256"/>
    </row>
    <row r="18" spans="1:5" x14ac:dyDescent="0.25">
      <c r="A18" s="222"/>
      <c r="B18" s="257" t="s">
        <v>304</v>
      </c>
      <c r="C18" s="204">
        <f>+C12+C16</f>
        <v>0</v>
      </c>
      <c r="E18" s="244" t="s">
        <v>247</v>
      </c>
    </row>
    <row r="19" spans="1:5" x14ac:dyDescent="0.25">
      <c r="A19" s="258"/>
      <c r="B19" s="259"/>
      <c r="C19" s="245"/>
    </row>
    <row r="20" spans="1:5" x14ac:dyDescent="0.25">
      <c r="A20" s="205" t="s">
        <v>98</v>
      </c>
      <c r="B20" s="246"/>
      <c r="C20" s="247"/>
      <c r="E20" s="236" t="s">
        <v>246</v>
      </c>
    </row>
    <row r="21" spans="1:5" ht="45" customHeight="1" x14ac:dyDescent="0.25">
      <c r="A21" s="578"/>
      <c r="B21" s="579"/>
      <c r="C21" s="580"/>
      <c r="E21" s="249"/>
    </row>
    <row r="22" spans="1:5" ht="14.25" customHeight="1" x14ac:dyDescent="0.25">
      <c r="A22" s="222"/>
      <c r="B22" s="222"/>
      <c r="C22" s="222"/>
      <c r="E22" s="249"/>
    </row>
    <row r="23" spans="1:5" x14ac:dyDescent="0.25">
      <c r="A23" s="205" t="s">
        <v>99</v>
      </c>
      <c r="B23" s="207"/>
      <c r="C23" s="208"/>
      <c r="E23" s="236" t="s">
        <v>246</v>
      </c>
    </row>
    <row r="24" spans="1:5" ht="45" customHeight="1" x14ac:dyDescent="0.25">
      <c r="A24" s="578"/>
      <c r="B24" s="579"/>
      <c r="C24" s="580"/>
    </row>
  </sheetData>
  <sheetProtection algorithmName="SHA-512" hashValue="fEkDroDo7Ld01vy9VCAZrTwkaOiYkPAnVAYduiIEzj/yaUVI+zw4C/vs/Q+eeXIAPS49pcM24YF3xYtZqkyuLA==" saltValue="VyJ1AM4UgA4MNDyl/X/xDg==" spinCount="100000" sheet="1" objects="1" scenarios="1"/>
  <mergeCells count="16">
    <mergeCell ref="A1:B1"/>
    <mergeCell ref="A2:C2"/>
    <mergeCell ref="C6:C7"/>
    <mergeCell ref="A6:B7"/>
    <mergeCell ref="A8:B8"/>
    <mergeCell ref="A3:C3"/>
    <mergeCell ref="A4:C4"/>
    <mergeCell ref="A5:C5"/>
    <mergeCell ref="A21:C21"/>
    <mergeCell ref="A24:C24"/>
    <mergeCell ref="A15:B15"/>
    <mergeCell ref="A9:B9"/>
    <mergeCell ref="A10:B10"/>
    <mergeCell ref="A11:B11"/>
    <mergeCell ref="A13:B13"/>
    <mergeCell ref="A14:B14"/>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5"/>
  <sheetViews>
    <sheetView topLeftCell="A10" zoomScaleNormal="100" zoomScaleSheetLayoutView="100" workbookViewId="0">
      <selection activeCell="F5" sqref="D4:F5"/>
    </sheetView>
  </sheetViews>
  <sheetFormatPr defaultColWidth="9.140625" defaultRowHeight="15" x14ac:dyDescent="0.25"/>
  <cols>
    <col min="1" max="1" width="37.140625" style="227" customWidth="1"/>
    <col min="2" max="2" width="27.42578125" style="227" customWidth="1"/>
    <col min="3" max="6" width="13" style="227" customWidth="1"/>
    <col min="7" max="7" width="17" style="227" customWidth="1"/>
    <col min="8" max="8" width="2.85546875" style="227" customWidth="1"/>
    <col min="9" max="16384" width="9.140625" style="227"/>
  </cols>
  <sheetData>
    <row r="1" spans="1:9" ht="30" customHeight="1" x14ac:dyDescent="0.25">
      <c r="A1" s="581" t="s">
        <v>189</v>
      </c>
      <c r="B1" s="581"/>
      <c r="C1" s="581"/>
      <c r="D1" s="581"/>
      <c r="E1" s="581"/>
      <c r="F1" s="581"/>
      <c r="G1" s="222">
        <f>+'Section A'!B2</f>
        <v>0</v>
      </c>
    </row>
    <row r="2" spans="1:9" ht="46.5" customHeight="1" x14ac:dyDescent="0.25">
      <c r="A2" s="601" t="s">
        <v>253</v>
      </c>
      <c r="B2" s="601"/>
      <c r="C2" s="601"/>
      <c r="D2" s="601"/>
      <c r="E2" s="601"/>
      <c r="F2" s="601"/>
      <c r="G2" s="601"/>
    </row>
    <row r="3" spans="1:9" ht="25.5" x14ac:dyDescent="0.25">
      <c r="A3" s="260" t="s">
        <v>62</v>
      </c>
      <c r="B3" s="603" t="s">
        <v>293</v>
      </c>
      <c r="C3" s="603"/>
      <c r="D3" s="261" t="s">
        <v>60</v>
      </c>
      <c r="E3" s="261" t="s">
        <v>61</v>
      </c>
      <c r="F3" s="261" t="s">
        <v>51</v>
      </c>
      <c r="G3" s="262" t="s">
        <v>294</v>
      </c>
    </row>
    <row r="4" spans="1:9" x14ac:dyDescent="0.25">
      <c r="A4" s="232" t="s">
        <v>62</v>
      </c>
      <c r="B4" s="602" t="s">
        <v>4</v>
      </c>
      <c r="C4" s="602"/>
      <c r="D4" s="219"/>
      <c r="E4" s="209"/>
      <c r="F4" s="263"/>
      <c r="G4" s="204">
        <f>ROUND(+D4*F4,2)</f>
        <v>0</v>
      </c>
    </row>
    <row r="5" spans="1:9" ht="15" customHeight="1" x14ac:dyDescent="0.25">
      <c r="A5" s="232" t="s">
        <v>62</v>
      </c>
      <c r="B5" s="602" t="s">
        <v>4</v>
      </c>
      <c r="C5" s="602"/>
      <c r="D5" s="219"/>
      <c r="E5" s="209"/>
      <c r="F5" s="263"/>
      <c r="G5" s="215">
        <f>ROUND(+D5*F5,2)</f>
        <v>0</v>
      </c>
    </row>
    <row r="6" spans="1:9" x14ac:dyDescent="0.25">
      <c r="A6" s="232"/>
      <c r="B6" s="602"/>
      <c r="C6" s="602"/>
      <c r="D6" s="216"/>
      <c r="E6" s="226"/>
      <c r="F6" s="226" t="s">
        <v>244</v>
      </c>
      <c r="G6" s="204">
        <f>ROUND(SUM(G4:G5),2)</f>
        <v>0</v>
      </c>
      <c r="I6" s="236" t="s">
        <v>270</v>
      </c>
    </row>
    <row r="7" spans="1:9" x14ac:dyDescent="0.25">
      <c r="A7" s="232"/>
      <c r="B7" s="602"/>
      <c r="C7" s="602"/>
      <c r="D7" s="216"/>
      <c r="E7" s="226"/>
      <c r="F7" s="226"/>
      <c r="G7" s="204"/>
      <c r="I7" s="236"/>
    </row>
    <row r="8" spans="1:9" x14ac:dyDescent="0.25">
      <c r="A8" s="232" t="s">
        <v>62</v>
      </c>
      <c r="B8" s="602" t="s">
        <v>4</v>
      </c>
      <c r="C8" s="602"/>
      <c r="D8" s="219"/>
      <c r="E8" s="209"/>
      <c r="F8" s="263"/>
      <c r="G8" s="204">
        <f>ROUND(+D8*F8,2)</f>
        <v>0</v>
      </c>
    </row>
    <row r="9" spans="1:9" x14ac:dyDescent="0.25">
      <c r="A9" s="232" t="s">
        <v>62</v>
      </c>
      <c r="B9" s="602" t="s">
        <v>4</v>
      </c>
      <c r="C9" s="602"/>
      <c r="D9" s="219"/>
      <c r="E9" s="209"/>
      <c r="F9" s="263"/>
      <c r="G9" s="215">
        <f>ROUND(+D9*F9,2)</f>
        <v>0</v>
      </c>
    </row>
    <row r="10" spans="1:9" x14ac:dyDescent="0.25">
      <c r="A10" s="264"/>
      <c r="B10" s="607"/>
      <c r="C10" s="607"/>
      <c r="D10" s="216"/>
      <c r="E10" s="203"/>
      <c r="F10" s="203" t="s">
        <v>271</v>
      </c>
      <c r="G10" s="204">
        <f>ROUND(SUM(G7:G9),2)</f>
        <v>0</v>
      </c>
      <c r="I10" s="236" t="s">
        <v>270</v>
      </c>
    </row>
    <row r="11" spans="1:9" x14ac:dyDescent="0.25">
      <c r="A11" s="264"/>
      <c r="B11" s="265"/>
      <c r="C11" s="265"/>
      <c r="D11" s="216"/>
      <c r="E11" s="203"/>
      <c r="F11" s="203"/>
      <c r="G11" s="204"/>
      <c r="I11" s="236"/>
    </row>
    <row r="12" spans="1:9" x14ac:dyDescent="0.25">
      <c r="A12" s="264"/>
      <c r="B12" s="265"/>
      <c r="C12" s="265"/>
      <c r="D12" s="216"/>
      <c r="E12" s="203"/>
      <c r="F12" s="257" t="s">
        <v>305</v>
      </c>
      <c r="G12" s="204">
        <f>+G10+G6</f>
        <v>0</v>
      </c>
      <c r="I12" s="236"/>
    </row>
    <row r="13" spans="1:9" x14ac:dyDescent="0.25">
      <c r="A13" s="222"/>
      <c r="B13" s="222"/>
      <c r="C13" s="223"/>
      <c r="D13" s="222"/>
      <c r="E13" s="222"/>
      <c r="F13" s="222"/>
      <c r="G13" s="245"/>
    </row>
    <row r="14" spans="1:9" x14ac:dyDescent="0.25">
      <c r="A14" s="205" t="s">
        <v>308</v>
      </c>
      <c r="B14" s="246"/>
      <c r="C14" s="246"/>
      <c r="D14" s="246"/>
      <c r="E14" s="246"/>
      <c r="F14" s="246"/>
      <c r="G14" s="266"/>
      <c r="I14" s="236" t="s">
        <v>246</v>
      </c>
    </row>
    <row r="15" spans="1:9" ht="45" customHeight="1" x14ac:dyDescent="0.25">
      <c r="A15" s="578"/>
      <c r="B15" s="579"/>
      <c r="C15" s="579"/>
      <c r="D15" s="579"/>
      <c r="E15" s="579"/>
      <c r="F15" s="579"/>
      <c r="G15" s="580"/>
      <c r="I15" s="249"/>
    </row>
    <row r="16" spans="1:9" x14ac:dyDescent="0.25">
      <c r="A16" s="222"/>
      <c r="B16" s="222"/>
      <c r="C16" s="222"/>
      <c r="D16" s="222"/>
      <c r="E16" s="222"/>
      <c r="F16" s="222"/>
      <c r="G16" s="222"/>
    </row>
    <row r="17" spans="1:9" x14ac:dyDescent="0.25">
      <c r="A17" s="205" t="s">
        <v>309</v>
      </c>
      <c r="B17" s="206"/>
      <c r="C17" s="207"/>
      <c r="D17" s="207"/>
      <c r="E17" s="207"/>
      <c r="F17" s="207"/>
      <c r="G17" s="224"/>
      <c r="I17" s="236" t="s">
        <v>246</v>
      </c>
    </row>
    <row r="18" spans="1:9" ht="45" customHeight="1" x14ac:dyDescent="0.25">
      <c r="A18" s="604"/>
      <c r="B18" s="605"/>
      <c r="C18" s="605"/>
      <c r="D18" s="605"/>
      <c r="E18" s="605"/>
      <c r="F18" s="605"/>
      <c r="G18" s="606"/>
    </row>
    <row r="19" spans="1:9" x14ac:dyDescent="0.25">
      <c r="A19" s="216"/>
      <c r="B19" s="216"/>
      <c r="C19" s="216"/>
      <c r="D19" s="216"/>
      <c r="E19" s="226"/>
      <c r="F19" s="226"/>
      <c r="G19" s="204"/>
    </row>
    <row r="20" spans="1:9" x14ac:dyDescent="0.25">
      <c r="A20" s="262" t="s">
        <v>292</v>
      </c>
      <c r="B20" s="262" t="s">
        <v>44</v>
      </c>
      <c r="C20" s="267" t="s">
        <v>45</v>
      </c>
      <c r="D20" s="267" t="s">
        <v>46</v>
      </c>
      <c r="E20" s="267" t="s">
        <v>47</v>
      </c>
      <c r="F20" s="267" t="s">
        <v>48</v>
      </c>
      <c r="G20" s="262"/>
    </row>
    <row r="21" spans="1:9" x14ac:dyDescent="0.25">
      <c r="A21" s="232" t="s">
        <v>63</v>
      </c>
      <c r="B21" s="232" t="s">
        <v>44</v>
      </c>
      <c r="C21" s="219"/>
      <c r="D21" s="209"/>
      <c r="E21" s="218"/>
      <c r="F21" s="218"/>
      <c r="G21" s="204">
        <f t="shared" ref="G21:G22" si="0">ROUND(C21*E21*F21,2)</f>
        <v>0</v>
      </c>
    </row>
    <row r="22" spans="1:9" x14ac:dyDescent="0.25">
      <c r="A22" s="232" t="s">
        <v>63</v>
      </c>
      <c r="B22" s="232" t="s">
        <v>44</v>
      </c>
      <c r="C22" s="219"/>
      <c r="D22" s="209"/>
      <c r="E22" s="218"/>
      <c r="F22" s="218"/>
      <c r="G22" s="215">
        <f t="shared" si="0"/>
        <v>0</v>
      </c>
    </row>
    <row r="23" spans="1:9" x14ac:dyDescent="0.25">
      <c r="A23" s="232"/>
      <c r="B23" s="254"/>
      <c r="C23" s="223"/>
      <c r="D23" s="258"/>
      <c r="E23" s="235"/>
      <c r="F23" s="226" t="s">
        <v>244</v>
      </c>
      <c r="G23" s="204">
        <f>ROUND(SUM(G21:G22),2)</f>
        <v>0</v>
      </c>
      <c r="I23" s="236" t="s">
        <v>270</v>
      </c>
    </row>
    <row r="24" spans="1:9" x14ac:dyDescent="0.25">
      <c r="A24" s="232"/>
      <c r="B24" s="232"/>
      <c r="C24" s="223"/>
      <c r="D24" s="258"/>
      <c r="E24" s="222"/>
      <c r="F24" s="222"/>
      <c r="G24" s="245"/>
    </row>
    <row r="25" spans="1:9" x14ac:dyDescent="0.25">
      <c r="A25" s="232" t="s">
        <v>63</v>
      </c>
      <c r="B25" s="232" t="s">
        <v>44</v>
      </c>
      <c r="C25" s="219"/>
      <c r="D25" s="209"/>
      <c r="E25" s="218"/>
      <c r="F25" s="218"/>
      <c r="G25" s="204">
        <f>ROUND(C25*E25*F25,2)</f>
        <v>0</v>
      </c>
    </row>
    <row r="26" spans="1:9" x14ac:dyDescent="0.25">
      <c r="A26" s="232" t="s">
        <v>63</v>
      </c>
      <c r="B26" s="232" t="s">
        <v>44</v>
      </c>
      <c r="C26" s="219"/>
      <c r="D26" s="209"/>
      <c r="E26" s="218"/>
      <c r="F26" s="218"/>
      <c r="G26" s="215">
        <f>ROUND(C26*E26*F26,2)</f>
        <v>0</v>
      </c>
    </row>
    <row r="27" spans="1:9" x14ac:dyDescent="0.25">
      <c r="A27" s="264"/>
      <c r="B27" s="222"/>
      <c r="C27" s="223"/>
      <c r="D27" s="222"/>
      <c r="E27" s="242"/>
      <c r="F27" s="203" t="s">
        <v>271</v>
      </c>
      <c r="G27" s="204">
        <f>ROUND(SUM(G24:G26),2)</f>
        <v>0</v>
      </c>
      <c r="I27" s="236" t="s">
        <v>270</v>
      </c>
    </row>
    <row r="28" spans="1:9" x14ac:dyDescent="0.25">
      <c r="A28" s="264"/>
      <c r="B28" s="222"/>
      <c r="C28" s="223"/>
      <c r="D28" s="222"/>
      <c r="E28" s="242"/>
      <c r="F28" s="203"/>
      <c r="G28" s="204"/>
      <c r="I28" s="236"/>
    </row>
    <row r="29" spans="1:9" x14ac:dyDescent="0.25">
      <c r="A29" s="264"/>
      <c r="B29" s="222"/>
      <c r="C29" s="223"/>
      <c r="D29" s="222"/>
      <c r="E29" s="242"/>
      <c r="F29" s="257" t="s">
        <v>306</v>
      </c>
      <c r="G29" s="204">
        <f>+G27+G23</f>
        <v>0</v>
      </c>
      <c r="I29" s="236"/>
    </row>
    <row r="30" spans="1:9" x14ac:dyDescent="0.25">
      <c r="A30" s="222"/>
      <c r="B30" s="222"/>
      <c r="C30" s="223"/>
      <c r="D30" s="222"/>
      <c r="E30" s="222"/>
      <c r="F30" s="222"/>
      <c r="G30" s="245"/>
    </row>
    <row r="31" spans="1:9" x14ac:dyDescent="0.25">
      <c r="A31" s="205" t="s">
        <v>310</v>
      </c>
      <c r="B31" s="246"/>
      <c r="C31" s="246"/>
      <c r="D31" s="246"/>
      <c r="E31" s="246"/>
      <c r="F31" s="246"/>
      <c r="G31" s="266"/>
      <c r="I31" s="236" t="s">
        <v>246</v>
      </c>
    </row>
    <row r="32" spans="1:9" ht="45" customHeight="1" x14ac:dyDescent="0.25">
      <c r="A32" s="578"/>
      <c r="B32" s="579"/>
      <c r="C32" s="579"/>
      <c r="D32" s="579"/>
      <c r="E32" s="579"/>
      <c r="F32" s="579"/>
      <c r="G32" s="580"/>
      <c r="I32" s="249"/>
    </row>
    <row r="33" spans="1:9" x14ac:dyDescent="0.25">
      <c r="A33" s="222"/>
      <c r="B33" s="222"/>
      <c r="C33" s="222"/>
      <c r="D33" s="222"/>
      <c r="E33" s="222"/>
      <c r="F33" s="222"/>
      <c r="G33" s="222"/>
    </row>
    <row r="34" spans="1:9" x14ac:dyDescent="0.25">
      <c r="A34" s="205" t="s">
        <v>311</v>
      </c>
      <c r="B34" s="206"/>
      <c r="C34" s="207"/>
      <c r="D34" s="207"/>
      <c r="E34" s="207"/>
      <c r="F34" s="207"/>
      <c r="G34" s="224"/>
      <c r="I34" s="236" t="s">
        <v>246</v>
      </c>
    </row>
    <row r="35" spans="1:9" ht="45" customHeight="1" x14ac:dyDescent="0.25">
      <c r="A35" s="604"/>
      <c r="B35" s="605"/>
      <c r="C35" s="605"/>
      <c r="D35" s="605"/>
      <c r="E35" s="605"/>
      <c r="F35" s="605"/>
      <c r="G35" s="606"/>
    </row>
  </sheetData>
  <sheetProtection algorithmName="SHA-512" hashValue="yexuW/hXwcxn5dRlJ3710ci1heFR0PFVcX0cO/bw1ddUIDGM4O6yhDy8GhItNRPAwnKjvGJgmsPqjyPxqDro5Q==" saltValue="DPa1pv8Hl/5eMUitAPoRGA==" spinCount="100000" sheet="1" objects="1" scenarios="1"/>
  <mergeCells count="14">
    <mergeCell ref="A35:G35"/>
    <mergeCell ref="A32:G32"/>
    <mergeCell ref="B10:C10"/>
    <mergeCell ref="A15:G15"/>
    <mergeCell ref="A18:G18"/>
    <mergeCell ref="A1:F1"/>
    <mergeCell ref="A2:G2"/>
    <mergeCell ref="B6:C6"/>
    <mergeCell ref="B7:C7"/>
    <mergeCell ref="B9:C9"/>
    <mergeCell ref="B8:C8"/>
    <mergeCell ref="B3:C3"/>
    <mergeCell ref="B4:C4"/>
    <mergeCell ref="B5:C5"/>
  </mergeCells>
  <printOptions horizontalCentered="1"/>
  <pageMargins left="0.25" right="0.25" top="0.25" bottom="0.25" header="0.3" footer="0.3"/>
  <pageSetup fitToHeight="0"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zoomScaleNormal="100" zoomScaleSheetLayoutView="100" workbookViewId="0">
      <selection activeCell="B3" sqref="B3"/>
    </sheetView>
  </sheetViews>
  <sheetFormatPr defaultColWidth="9.140625" defaultRowHeight="15" x14ac:dyDescent="0.25"/>
  <cols>
    <col min="1" max="1" width="40" style="227" customWidth="1"/>
    <col min="2" max="2" width="76.7109375" style="227" customWidth="1"/>
    <col min="3" max="3" width="16.42578125" style="227" customWidth="1"/>
    <col min="4" max="4" width="2.28515625" style="227" customWidth="1"/>
    <col min="5" max="16384" width="9.140625" style="227"/>
  </cols>
  <sheetData>
    <row r="1" spans="1:6" ht="30" customHeight="1" x14ac:dyDescent="0.25">
      <c r="A1" s="581" t="s">
        <v>189</v>
      </c>
      <c r="B1" s="581"/>
      <c r="C1" s="222">
        <f>+'Section A'!B2</f>
        <v>0</v>
      </c>
    </row>
    <row r="2" spans="1:6" ht="63" customHeight="1" x14ac:dyDescent="0.25">
      <c r="A2" s="601" t="s">
        <v>198</v>
      </c>
      <c r="B2" s="601"/>
      <c r="C2" s="601"/>
    </row>
    <row r="3" spans="1:6" ht="25.5" customHeight="1" x14ac:dyDescent="0.25">
      <c r="A3" s="230" t="s">
        <v>22</v>
      </c>
      <c r="B3" s="230" t="s">
        <v>64</v>
      </c>
      <c r="C3" s="230" t="s">
        <v>295</v>
      </c>
    </row>
    <row r="4" spans="1:6" ht="15" customHeight="1" x14ac:dyDescent="0.25">
      <c r="A4" s="268" t="s">
        <v>22</v>
      </c>
      <c r="B4" s="269" t="s">
        <v>64</v>
      </c>
      <c r="C4" s="239">
        <v>0</v>
      </c>
      <c r="E4" s="270" t="s">
        <v>81</v>
      </c>
      <c r="F4" s="270"/>
    </row>
    <row r="5" spans="1:6" ht="15" customHeight="1" x14ac:dyDescent="0.25">
      <c r="A5" s="250" t="s">
        <v>22</v>
      </c>
      <c r="B5" s="250" t="s">
        <v>64</v>
      </c>
      <c r="C5" s="271">
        <v>0</v>
      </c>
      <c r="E5" s="272" t="s">
        <v>81</v>
      </c>
      <c r="F5" s="273"/>
    </row>
    <row r="6" spans="1:6" x14ac:dyDescent="0.25">
      <c r="A6" s="250"/>
      <c r="B6" s="226" t="s">
        <v>42</v>
      </c>
      <c r="C6" s="204">
        <f>ROUND(SUM(C4:C5),2)</f>
        <v>0</v>
      </c>
      <c r="E6" s="236" t="s">
        <v>307</v>
      </c>
    </row>
    <row r="7" spans="1:6" x14ac:dyDescent="0.25">
      <c r="A7" s="250"/>
      <c r="B7" s="250"/>
      <c r="C7" s="245"/>
    </row>
    <row r="8" spans="1:6" x14ac:dyDescent="0.25">
      <c r="A8" s="250" t="s">
        <v>281</v>
      </c>
      <c r="B8" s="250" t="s">
        <v>280</v>
      </c>
      <c r="C8" s="252">
        <v>0</v>
      </c>
    </row>
    <row r="9" spans="1:6" x14ac:dyDescent="0.25">
      <c r="A9" s="250" t="s">
        <v>281</v>
      </c>
      <c r="B9" s="250" t="s">
        <v>280</v>
      </c>
      <c r="C9" s="253">
        <v>0</v>
      </c>
    </row>
    <row r="10" spans="1:6" x14ac:dyDescent="0.25">
      <c r="A10" s="265"/>
      <c r="B10" s="203" t="s">
        <v>38</v>
      </c>
      <c r="C10" s="204">
        <f>ROUND(SUM(C7:C9),2)</f>
        <v>0</v>
      </c>
      <c r="E10" s="236" t="s">
        <v>307</v>
      </c>
    </row>
    <row r="11" spans="1:6" x14ac:dyDescent="0.25">
      <c r="A11" s="222"/>
      <c r="B11" s="222"/>
      <c r="C11" s="243"/>
    </row>
    <row r="12" spans="1:6" x14ac:dyDescent="0.25">
      <c r="A12" s="222"/>
      <c r="B12" s="257" t="s">
        <v>67</v>
      </c>
      <c r="C12" s="204">
        <f>+C10+C6</f>
        <v>0</v>
      </c>
      <c r="E12" s="244" t="s">
        <v>247</v>
      </c>
    </row>
    <row r="13" spans="1:6" x14ac:dyDescent="0.25">
      <c r="A13" s="222"/>
      <c r="B13" s="222"/>
      <c r="C13" s="245"/>
    </row>
    <row r="14" spans="1:6" x14ac:dyDescent="0.25">
      <c r="A14" s="205" t="s">
        <v>65</v>
      </c>
      <c r="B14" s="246"/>
      <c r="C14" s="247"/>
      <c r="E14" s="236" t="s">
        <v>246</v>
      </c>
    </row>
    <row r="15" spans="1:6" ht="45" customHeight="1" x14ac:dyDescent="0.25">
      <c r="A15" s="608"/>
      <c r="B15" s="609"/>
      <c r="C15" s="610"/>
    </row>
    <row r="16" spans="1:6" x14ac:dyDescent="0.25">
      <c r="A16" s="222"/>
      <c r="B16" s="222"/>
      <c r="C16" s="222"/>
      <c r="E16" s="236"/>
    </row>
    <row r="17" spans="1:5" x14ac:dyDescent="0.25">
      <c r="A17" s="205" t="s">
        <v>66</v>
      </c>
      <c r="B17" s="207"/>
      <c r="C17" s="208"/>
      <c r="E17" s="236" t="s">
        <v>246</v>
      </c>
    </row>
    <row r="18" spans="1:5" ht="45" customHeight="1" x14ac:dyDescent="0.25">
      <c r="A18" s="608"/>
      <c r="B18" s="609"/>
      <c r="C18" s="610"/>
    </row>
  </sheetData>
  <sheetProtection algorithmName="SHA-512" hashValue="hPGpoU6a750EjTl8zP08Y0ex0XH31395zkgk8lQlaLjRWoL/Z4ffs61GfV8LBrylr1Nrbxd+ZpXLwofoBTWGlw==" saltValue="EdCACyJjNyYGwZPrBWD03Q=="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1"/>
  <sheetViews>
    <sheetView zoomScaleNormal="100" workbookViewId="0">
      <selection sqref="A1:XFD1048576"/>
    </sheetView>
  </sheetViews>
  <sheetFormatPr defaultColWidth="9.140625" defaultRowHeight="12.75" x14ac:dyDescent="0.2"/>
  <cols>
    <col min="1" max="1" width="37.140625" style="124" customWidth="1"/>
    <col min="2" max="5" width="16.85546875" style="124" customWidth="1"/>
    <col min="6" max="6" width="18.42578125" style="124" customWidth="1"/>
    <col min="7" max="7" width="2.7109375" style="124" customWidth="1"/>
    <col min="8" max="16384" width="9.140625" style="124"/>
  </cols>
  <sheetData>
    <row r="1" spans="1:8" ht="25.5" customHeight="1" x14ac:dyDescent="0.25">
      <c r="A1" s="581" t="s">
        <v>189</v>
      </c>
      <c r="B1" s="581"/>
      <c r="C1" s="581"/>
      <c r="D1" s="581"/>
      <c r="E1" s="581"/>
      <c r="F1" s="222">
        <f>+'Section A'!B2</f>
        <v>0</v>
      </c>
    </row>
    <row r="2" spans="1:8" ht="67.5" customHeight="1" x14ac:dyDescent="0.2">
      <c r="A2" s="611" t="s">
        <v>252</v>
      </c>
      <c r="B2" s="611"/>
      <c r="C2" s="611"/>
      <c r="D2" s="611"/>
      <c r="E2" s="611"/>
      <c r="F2" s="611"/>
    </row>
    <row r="3" spans="1:8" x14ac:dyDescent="0.2">
      <c r="A3" s="237"/>
      <c r="B3" s="237"/>
      <c r="C3" s="237"/>
      <c r="D3" s="237"/>
      <c r="E3" s="237"/>
      <c r="F3" s="237"/>
    </row>
    <row r="4" spans="1:8" x14ac:dyDescent="0.2">
      <c r="A4" s="260" t="s">
        <v>68</v>
      </c>
      <c r="B4" s="260" t="s">
        <v>47</v>
      </c>
      <c r="C4" s="260" t="s">
        <v>46</v>
      </c>
      <c r="D4" s="260" t="s">
        <v>36</v>
      </c>
      <c r="E4" s="260" t="s">
        <v>35</v>
      </c>
      <c r="F4" s="260" t="s">
        <v>296</v>
      </c>
      <c r="H4" s="236" t="s">
        <v>245</v>
      </c>
    </row>
    <row r="5" spans="1:8" ht="15" x14ac:dyDescent="0.25">
      <c r="A5" s="269"/>
      <c r="B5" s="218"/>
      <c r="C5" s="218"/>
      <c r="D5" s="219"/>
      <c r="E5" s="218"/>
      <c r="F5" s="204">
        <f t="shared" ref="F5:F6" si="0">ROUND(+B5*D5*E5,2)</f>
        <v>0</v>
      </c>
      <c r="H5" s="249"/>
    </row>
    <row r="6" spans="1:8" ht="15" x14ac:dyDescent="0.25">
      <c r="A6" s="322"/>
      <c r="B6" s="218"/>
      <c r="C6" s="218"/>
      <c r="D6" s="219"/>
      <c r="E6" s="218"/>
      <c r="F6" s="204">
        <f t="shared" si="0"/>
        <v>0</v>
      </c>
      <c r="H6" s="249"/>
    </row>
    <row r="7" spans="1:8" ht="15" x14ac:dyDescent="0.25">
      <c r="A7" s="322"/>
      <c r="B7" s="218"/>
      <c r="C7" s="218"/>
      <c r="D7" s="219"/>
      <c r="E7" s="218"/>
      <c r="F7" s="215">
        <f>ROUND(+B7*D7*E7,2)</f>
        <v>0</v>
      </c>
      <c r="H7" s="249"/>
    </row>
    <row r="8" spans="1:8" ht="13.5" x14ac:dyDescent="0.25">
      <c r="A8" s="322"/>
      <c r="B8" s="237"/>
      <c r="C8" s="237"/>
      <c r="D8" s="235"/>
      <c r="E8" s="226" t="s">
        <v>42</v>
      </c>
      <c r="F8" s="204">
        <f>ROUND(SUM(F5:F7),2)</f>
        <v>0</v>
      </c>
      <c r="H8" s="236" t="s">
        <v>312</v>
      </c>
    </row>
    <row r="9" spans="1:8" x14ac:dyDescent="0.2">
      <c r="A9" s="322"/>
      <c r="B9" s="237"/>
      <c r="C9" s="237"/>
      <c r="D9" s="281"/>
      <c r="E9" s="237"/>
      <c r="F9" s="239"/>
    </row>
    <row r="10" spans="1:8" ht="13.5" hidden="1" x14ac:dyDescent="0.25">
      <c r="A10" s="322" t="s">
        <v>280</v>
      </c>
      <c r="B10" s="218"/>
      <c r="C10" s="218"/>
      <c r="D10" s="219"/>
      <c r="E10" s="218"/>
      <c r="F10" s="204">
        <f>ROUND(+B10*D10*E10,2)</f>
        <v>0</v>
      </c>
    </row>
    <row r="11" spans="1:8" ht="13.5" hidden="1" x14ac:dyDescent="0.25">
      <c r="A11" s="322" t="s">
        <v>280</v>
      </c>
      <c r="B11" s="218"/>
      <c r="C11" s="218"/>
      <c r="D11" s="219"/>
      <c r="E11" s="218"/>
      <c r="F11" s="215">
        <f>ROUND(+B11*D11*E11,2)</f>
        <v>0</v>
      </c>
    </row>
    <row r="12" spans="1:8" ht="13.5" hidden="1" x14ac:dyDescent="0.25">
      <c r="A12" s="237"/>
      <c r="B12" s="237"/>
      <c r="C12" s="237"/>
      <c r="D12" s="242"/>
      <c r="E12" s="203" t="s">
        <v>38</v>
      </c>
      <c r="F12" s="204">
        <f>ROUND(SUM(F9:F11),2)</f>
        <v>0</v>
      </c>
      <c r="H12" s="236" t="s">
        <v>312</v>
      </c>
    </row>
    <row r="13" spans="1:8" x14ac:dyDescent="0.2">
      <c r="A13" s="237"/>
      <c r="B13" s="237"/>
      <c r="C13" s="237"/>
      <c r="D13" s="237"/>
      <c r="E13" s="237"/>
      <c r="F13" s="239"/>
    </row>
    <row r="14" spans="1:8" ht="15" x14ac:dyDescent="0.25">
      <c r="A14" s="222"/>
      <c r="B14" s="222"/>
      <c r="C14" s="222"/>
      <c r="D14" s="320"/>
      <c r="E14" s="320" t="s">
        <v>71</v>
      </c>
      <c r="F14" s="204">
        <f>+F12+F8</f>
        <v>0</v>
      </c>
      <c r="H14" s="244" t="s">
        <v>247</v>
      </c>
    </row>
    <row r="15" spans="1:8" x14ac:dyDescent="0.2">
      <c r="A15" s="237"/>
      <c r="B15" s="237"/>
      <c r="C15" s="237"/>
      <c r="D15" s="237"/>
      <c r="E15" s="237"/>
      <c r="F15" s="237"/>
    </row>
    <row r="16" spans="1:8" ht="15" x14ac:dyDescent="0.2">
      <c r="A16" s="205" t="s">
        <v>69</v>
      </c>
      <c r="B16" s="246"/>
      <c r="C16" s="246"/>
      <c r="D16" s="246"/>
      <c r="E16" s="246"/>
      <c r="F16" s="247"/>
      <c r="H16" s="236" t="s">
        <v>246</v>
      </c>
    </row>
    <row r="17" spans="1:8" ht="45" customHeight="1" x14ac:dyDescent="0.25">
      <c r="A17" s="608"/>
      <c r="B17" s="609"/>
      <c r="C17" s="609"/>
      <c r="D17" s="609"/>
      <c r="E17" s="609"/>
      <c r="F17" s="610"/>
      <c r="H17" s="249"/>
    </row>
    <row r="18" spans="1:8" ht="15" x14ac:dyDescent="0.25">
      <c r="A18" s="227"/>
      <c r="B18" s="227"/>
      <c r="C18" s="227"/>
      <c r="D18" s="227"/>
      <c r="E18" s="227"/>
      <c r="F18" s="227"/>
      <c r="H18" s="249"/>
    </row>
    <row r="19" spans="1:8" hidden="1" x14ac:dyDescent="0.2">
      <c r="A19" s="205" t="s">
        <v>70</v>
      </c>
      <c r="B19" s="207"/>
      <c r="C19" s="207"/>
      <c r="D19" s="207"/>
      <c r="E19" s="207"/>
      <c r="F19" s="208"/>
      <c r="H19" s="236" t="s">
        <v>246</v>
      </c>
    </row>
    <row r="20" spans="1:8" ht="45" hidden="1" customHeight="1" x14ac:dyDescent="0.2">
      <c r="A20" s="608"/>
      <c r="B20" s="609"/>
      <c r="C20" s="609"/>
      <c r="D20" s="609"/>
      <c r="E20" s="609"/>
      <c r="F20" s="610"/>
    </row>
    <row r="21" spans="1:8" ht="15" x14ac:dyDescent="0.25">
      <c r="A21" s="227"/>
      <c r="B21" s="227"/>
      <c r="C21" s="227"/>
      <c r="D21" s="227"/>
      <c r="E21" s="227"/>
      <c r="F21" s="330"/>
    </row>
  </sheetData>
  <sheetProtection algorithmName="SHA-512" hashValue="RtXi0PdKZ2eM1I2MFYdZRF5d2wBqh65qin97QO4ndPqV9cJ8bYzzKZMm2Sg64O6l99CffI6wNv0wGGUaCCrYpw==" saltValue="E69tmTbgNhW3VPE6xIz3og==" spinCount="100000" sheet="1" objects="1" scenarios="1" formatCells="0" formatRows="0" insertRows="0" deleteRows="0" sort="0"/>
  <mergeCells count="4">
    <mergeCell ref="A17:F17"/>
    <mergeCell ref="A20:F20"/>
    <mergeCell ref="A1:E1"/>
    <mergeCell ref="A2:F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activeCell="B4" sqref="B4"/>
    </sheetView>
  </sheetViews>
  <sheetFormatPr defaultColWidth="9.140625" defaultRowHeight="15" x14ac:dyDescent="0.25"/>
  <cols>
    <col min="1" max="1" width="39.42578125" style="227" customWidth="1"/>
    <col min="2" max="2" width="75.42578125" style="227" customWidth="1"/>
    <col min="3" max="3" width="18.42578125" style="227" customWidth="1"/>
    <col min="4" max="4" width="2.140625" style="227" customWidth="1"/>
    <col min="5" max="16384" width="9.140625" style="227"/>
  </cols>
  <sheetData>
    <row r="1" spans="1:5" ht="20.25" customHeight="1" x14ac:dyDescent="0.25">
      <c r="A1" s="581" t="s">
        <v>189</v>
      </c>
      <c r="B1" s="581"/>
      <c r="C1" s="222">
        <f>+'Section A'!B2</f>
        <v>0</v>
      </c>
    </row>
    <row r="2" spans="1:5" ht="53.25" customHeight="1" x14ac:dyDescent="0.25">
      <c r="A2" s="601" t="s">
        <v>251</v>
      </c>
      <c r="B2" s="601"/>
      <c r="C2" s="601"/>
    </row>
    <row r="3" spans="1:5" ht="25.5" x14ac:dyDescent="0.25">
      <c r="A3" s="230" t="s">
        <v>22</v>
      </c>
      <c r="B3" s="274" t="s">
        <v>64</v>
      </c>
      <c r="C3" s="230" t="s">
        <v>297</v>
      </c>
    </row>
    <row r="4" spans="1:5" x14ac:dyDescent="0.25">
      <c r="A4" s="268" t="s">
        <v>22</v>
      </c>
      <c r="B4" s="269" t="s">
        <v>64</v>
      </c>
      <c r="C4" s="204">
        <v>0</v>
      </c>
    </row>
    <row r="5" spans="1:5" x14ac:dyDescent="0.25">
      <c r="A5" s="250" t="s">
        <v>22</v>
      </c>
      <c r="B5" s="250" t="s">
        <v>64</v>
      </c>
      <c r="C5" s="215">
        <v>0</v>
      </c>
    </row>
    <row r="6" spans="1:5" x14ac:dyDescent="0.25">
      <c r="A6" s="250"/>
      <c r="B6" s="226" t="s">
        <v>42</v>
      </c>
      <c r="C6" s="204">
        <f>ROUND(SUM(C4:C5),2)</f>
        <v>0</v>
      </c>
      <c r="E6" s="236" t="s">
        <v>307</v>
      </c>
    </row>
    <row r="7" spans="1:5" x14ac:dyDescent="0.25">
      <c r="A7" s="250"/>
      <c r="B7" s="250"/>
      <c r="C7" s="245"/>
    </row>
    <row r="8" spans="1:5" x14ac:dyDescent="0.25">
      <c r="A8" s="250" t="s">
        <v>281</v>
      </c>
      <c r="B8" s="250" t="s">
        <v>282</v>
      </c>
      <c r="C8" s="204">
        <v>0</v>
      </c>
    </row>
    <row r="9" spans="1:5" x14ac:dyDescent="0.25">
      <c r="A9" s="250" t="s">
        <v>281</v>
      </c>
      <c r="B9" s="250" t="s">
        <v>282</v>
      </c>
      <c r="C9" s="215">
        <v>0</v>
      </c>
    </row>
    <row r="10" spans="1:5" x14ac:dyDescent="0.25">
      <c r="A10" s="250"/>
      <c r="B10" s="203" t="s">
        <v>38</v>
      </c>
      <c r="C10" s="204">
        <f>ROUND(SUM(C7:C9),2)</f>
        <v>0</v>
      </c>
      <c r="E10" s="236" t="s">
        <v>307</v>
      </c>
    </row>
    <row r="11" spans="1:5" x14ac:dyDescent="0.25">
      <c r="A11" s="222"/>
      <c r="B11" s="222"/>
      <c r="C11" s="243"/>
    </row>
    <row r="12" spans="1:5" x14ac:dyDescent="0.25">
      <c r="A12" s="222"/>
      <c r="B12" s="257" t="s">
        <v>74</v>
      </c>
      <c r="C12" s="204">
        <f>+C10+C6</f>
        <v>0</v>
      </c>
      <c r="E12" s="244" t="s">
        <v>247</v>
      </c>
    </row>
    <row r="13" spans="1:5" x14ac:dyDescent="0.25">
      <c r="A13" s="222"/>
      <c r="B13" s="222"/>
      <c r="C13" s="245"/>
    </row>
    <row r="14" spans="1:5" x14ac:dyDescent="0.25">
      <c r="A14" s="205" t="s">
        <v>72</v>
      </c>
      <c r="B14" s="246"/>
      <c r="C14" s="247"/>
      <c r="E14" s="236" t="s">
        <v>246</v>
      </c>
    </row>
    <row r="15" spans="1:5" ht="45" customHeight="1" x14ac:dyDescent="0.25">
      <c r="A15" s="608"/>
      <c r="B15" s="609"/>
      <c r="C15" s="610"/>
      <c r="E15" s="249"/>
    </row>
    <row r="16" spans="1:5" x14ac:dyDescent="0.25">
      <c r="A16" s="222"/>
      <c r="B16" s="222"/>
      <c r="C16" s="222"/>
    </row>
    <row r="17" spans="1:5" x14ac:dyDescent="0.25">
      <c r="A17" s="205" t="s">
        <v>73</v>
      </c>
      <c r="B17" s="207"/>
      <c r="C17" s="208"/>
      <c r="E17" s="236" t="s">
        <v>246</v>
      </c>
    </row>
    <row r="18" spans="1:5" ht="45" customHeight="1" x14ac:dyDescent="0.25">
      <c r="A18" s="608"/>
      <c r="B18" s="609"/>
      <c r="C18" s="610"/>
    </row>
  </sheetData>
  <sheetProtection algorithmName="SHA-512" hashValue="cDRUd22cDg/k2TTas7nK+kXaFC+u6MkCYlE7jhOMZFnMF8Lxp6/YmRc/da6yqKqXeUoC1uV/JP+4NQmWAaM/wA==" saltValue="uFbL2fUH2O/M2Ejs7vddQA=="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8"/>
  <sheetViews>
    <sheetView tabSelected="1" zoomScaleNormal="100" zoomScaleSheetLayoutView="100" workbookViewId="0">
      <selection activeCell="B2" sqref="B2"/>
    </sheetView>
  </sheetViews>
  <sheetFormatPr defaultColWidth="9.140625" defaultRowHeight="15" x14ac:dyDescent="0.25"/>
  <cols>
    <col min="1" max="1" width="22.140625" style="6" customWidth="1"/>
    <col min="2" max="2" width="32.85546875" style="8" customWidth="1"/>
    <col min="3" max="3" width="18.85546875" style="8" customWidth="1"/>
    <col min="4" max="4" width="26.42578125" style="8" customWidth="1"/>
    <col min="5" max="5" width="15.42578125" style="8" customWidth="1"/>
    <col min="6" max="6" width="19.7109375" style="8" customWidth="1"/>
    <col min="7" max="16384" width="9.140625" style="8"/>
  </cols>
  <sheetData>
    <row r="1" spans="1:7" ht="21" customHeight="1" x14ac:dyDescent="0.25">
      <c r="A1" s="68" t="s">
        <v>240</v>
      </c>
      <c r="B1" s="450" t="s">
        <v>12</v>
      </c>
      <c r="C1" s="451"/>
      <c r="D1" s="452"/>
      <c r="E1" s="442" t="s">
        <v>241</v>
      </c>
      <c r="F1" s="443"/>
    </row>
    <row r="2" spans="1:7" ht="36" customHeight="1" x14ac:dyDescent="0.25">
      <c r="A2" s="174" t="s">
        <v>23</v>
      </c>
      <c r="B2" s="403"/>
      <c r="C2" s="176" t="s">
        <v>24</v>
      </c>
      <c r="D2" s="404"/>
      <c r="E2" s="176" t="s">
        <v>211</v>
      </c>
      <c r="F2" s="405" t="s">
        <v>468</v>
      </c>
      <c r="G2" s="402" t="s">
        <v>274</v>
      </c>
    </row>
    <row r="3" spans="1:7" ht="36" customHeight="1" x14ac:dyDescent="0.25">
      <c r="A3" s="175" t="s">
        <v>212</v>
      </c>
      <c r="B3" s="406" t="s">
        <v>469</v>
      </c>
      <c r="C3" s="175" t="s">
        <v>210</v>
      </c>
      <c r="D3" s="179" t="s">
        <v>484</v>
      </c>
      <c r="E3" s="174" t="s">
        <v>218</v>
      </c>
      <c r="F3" s="405">
        <v>2020</v>
      </c>
      <c r="G3" s="23"/>
    </row>
    <row r="4" spans="1:7" ht="20.25" customHeight="1" x14ac:dyDescent="0.25">
      <c r="A4" s="446" t="s">
        <v>242</v>
      </c>
      <c r="B4" s="446"/>
      <c r="C4" s="446"/>
      <c r="D4" s="446"/>
      <c r="E4" s="177" t="s">
        <v>259</v>
      </c>
      <c r="F4" s="405"/>
      <c r="G4" s="180"/>
    </row>
    <row r="5" spans="1:7" ht="17.25" customHeight="1" x14ac:dyDescent="0.25">
      <c r="A5" s="461" t="s">
        <v>30</v>
      </c>
      <c r="B5" s="462"/>
      <c r="C5" s="462"/>
      <c r="D5" s="463"/>
      <c r="E5" s="459" t="s">
        <v>220</v>
      </c>
      <c r="F5" s="460"/>
    </row>
    <row r="6" spans="1:7" ht="17.25" customHeight="1" thickBot="1" x14ac:dyDescent="0.3">
      <c r="A6" s="464" t="s">
        <v>203</v>
      </c>
      <c r="B6" s="465"/>
      <c r="C6" s="465"/>
      <c r="D6" s="466"/>
      <c r="E6" s="467">
        <f>+E38</f>
        <v>0</v>
      </c>
      <c r="F6" s="468"/>
    </row>
    <row r="7" spans="1:7" ht="24" customHeight="1" thickBot="1" x14ac:dyDescent="0.3">
      <c r="A7" s="454" t="s">
        <v>117</v>
      </c>
      <c r="B7" s="455"/>
      <c r="C7" s="456"/>
      <c r="D7" s="457"/>
      <c r="E7" s="457"/>
      <c r="F7" s="458"/>
    </row>
    <row r="8" spans="1:7" ht="38.25" customHeight="1" x14ac:dyDescent="0.25">
      <c r="A8" s="444" t="s">
        <v>217</v>
      </c>
      <c r="B8" s="445"/>
      <c r="C8" s="444" t="s">
        <v>219</v>
      </c>
      <c r="D8" s="445"/>
      <c r="E8" s="448" t="s">
        <v>221</v>
      </c>
      <c r="F8" s="449"/>
    </row>
    <row r="9" spans="1:7" ht="18.95" customHeight="1" x14ac:dyDescent="0.25">
      <c r="A9" s="441" t="s">
        <v>438</v>
      </c>
      <c r="B9" s="441"/>
      <c r="C9" s="447">
        <v>200.43</v>
      </c>
      <c r="D9" s="447"/>
      <c r="E9" s="428">
        <f>+'Personnel-Admin'!G14</f>
        <v>0</v>
      </c>
      <c r="F9" s="428"/>
    </row>
    <row r="10" spans="1:7" ht="18.95" customHeight="1" x14ac:dyDescent="0.25">
      <c r="A10" s="441" t="s">
        <v>439</v>
      </c>
      <c r="B10" s="441"/>
      <c r="C10" s="447">
        <v>200.43</v>
      </c>
      <c r="D10" s="447"/>
      <c r="E10" s="428">
        <f>+'Personnel-Program'!G10</f>
        <v>0</v>
      </c>
      <c r="F10" s="428"/>
    </row>
    <row r="11" spans="1:7" ht="18.95" customHeight="1" x14ac:dyDescent="0.25">
      <c r="A11" s="441" t="s">
        <v>441</v>
      </c>
      <c r="B11" s="441"/>
      <c r="C11" s="430">
        <v>200.43100000000001</v>
      </c>
      <c r="D11" s="430"/>
      <c r="E11" s="428">
        <f>+'Fringe-Admin'!G11</f>
        <v>0</v>
      </c>
      <c r="F11" s="428"/>
    </row>
    <row r="12" spans="1:7" ht="18.95" customHeight="1" x14ac:dyDescent="0.25">
      <c r="A12" s="441" t="s">
        <v>440</v>
      </c>
      <c r="B12" s="441"/>
      <c r="C12" s="430">
        <v>200.43100000000001</v>
      </c>
      <c r="D12" s="430"/>
      <c r="E12" s="428">
        <f>+'Fringe-Program'!G12</f>
        <v>0</v>
      </c>
      <c r="F12" s="428"/>
    </row>
    <row r="13" spans="1:7" ht="18.95" hidden="1" customHeight="1" x14ac:dyDescent="0.25">
      <c r="A13" s="441" t="s">
        <v>88</v>
      </c>
      <c r="B13" s="441"/>
      <c r="C13" s="430">
        <v>200.47399999999999</v>
      </c>
      <c r="D13" s="430"/>
      <c r="E13" s="428">
        <f>+Travel!G9</f>
        <v>0</v>
      </c>
      <c r="F13" s="428"/>
    </row>
    <row r="14" spans="1:7" ht="18.95" hidden="1" customHeight="1" x14ac:dyDescent="0.25">
      <c r="A14" s="439" t="s">
        <v>0</v>
      </c>
      <c r="B14" s="439"/>
      <c r="C14" s="438">
        <v>200.43899999999999</v>
      </c>
      <c r="D14" s="438"/>
      <c r="E14" s="453">
        <f>+'Equipment '!D7</f>
        <v>0</v>
      </c>
      <c r="F14" s="453"/>
    </row>
    <row r="15" spans="1:7" ht="18.95" hidden="1" customHeight="1" x14ac:dyDescent="0.25">
      <c r="A15" s="441" t="s">
        <v>1</v>
      </c>
      <c r="B15" s="441"/>
      <c r="C15" s="430">
        <v>200.94</v>
      </c>
      <c r="D15" s="430"/>
      <c r="E15" s="428">
        <f>+Supplies!D10</f>
        <v>0</v>
      </c>
      <c r="F15" s="428"/>
    </row>
    <row r="16" spans="1:7" ht="18.95" hidden="1" customHeight="1" x14ac:dyDescent="0.25">
      <c r="A16" s="439" t="s">
        <v>224</v>
      </c>
      <c r="B16" s="439"/>
      <c r="C16" s="438" t="s">
        <v>223</v>
      </c>
      <c r="D16" s="438"/>
      <c r="E16" s="453">
        <f>+'Contractual Services'!C12</f>
        <v>0</v>
      </c>
      <c r="F16" s="453"/>
    </row>
    <row r="17" spans="1:6" ht="18.95" hidden="1" customHeight="1" x14ac:dyDescent="0.25">
      <c r="A17" s="439" t="s">
        <v>14</v>
      </c>
      <c r="B17" s="439"/>
      <c r="C17" s="438">
        <v>200.459</v>
      </c>
      <c r="D17" s="438"/>
      <c r="E17" s="453">
        <f>+Consultant!G23+Consultant!G6</f>
        <v>0</v>
      </c>
      <c r="F17" s="453"/>
    </row>
    <row r="18" spans="1:6" ht="18.95" hidden="1" customHeight="1" x14ac:dyDescent="0.25">
      <c r="A18" s="439" t="s">
        <v>18</v>
      </c>
      <c r="B18" s="439"/>
      <c r="C18" s="438"/>
      <c r="D18" s="438"/>
      <c r="E18" s="453">
        <f>+'Construction '!C6</f>
        <v>0</v>
      </c>
      <c r="F18" s="453"/>
    </row>
    <row r="19" spans="1:6" ht="18.95" hidden="1" customHeight="1" x14ac:dyDescent="0.25">
      <c r="A19" s="429" t="s">
        <v>19</v>
      </c>
      <c r="B19" s="429"/>
      <c r="C19" s="430">
        <v>200.465</v>
      </c>
      <c r="D19" s="430"/>
      <c r="E19" s="428">
        <f>+'Occupancy '!F8</f>
        <v>0</v>
      </c>
      <c r="F19" s="428"/>
    </row>
    <row r="20" spans="1:6" ht="18.95" hidden="1" customHeight="1" x14ac:dyDescent="0.25">
      <c r="A20" s="439" t="s">
        <v>20</v>
      </c>
      <c r="B20" s="439"/>
      <c r="C20" s="438">
        <v>200.87</v>
      </c>
      <c r="D20" s="438"/>
      <c r="E20" s="453">
        <f>+'R &amp; D '!C6</f>
        <v>0</v>
      </c>
      <c r="F20" s="453"/>
    </row>
    <row r="21" spans="1:6" ht="18.95" hidden="1" customHeight="1" x14ac:dyDescent="0.25">
      <c r="A21" s="429" t="s">
        <v>90</v>
      </c>
      <c r="B21" s="429"/>
      <c r="C21" s="430"/>
      <c r="D21" s="430"/>
      <c r="E21" s="428">
        <f>+'Telecommunications '!F8</f>
        <v>0</v>
      </c>
      <c r="F21" s="428"/>
    </row>
    <row r="22" spans="1:6" ht="18.95" hidden="1" customHeight="1" x14ac:dyDescent="0.25">
      <c r="A22" s="429" t="s">
        <v>21</v>
      </c>
      <c r="B22" s="429"/>
      <c r="C22" s="430">
        <v>200.47200000000001</v>
      </c>
      <c r="D22" s="430"/>
      <c r="E22" s="428">
        <f>+'Training &amp; Education'!F8</f>
        <v>0</v>
      </c>
      <c r="F22" s="428"/>
    </row>
    <row r="23" spans="1:6" ht="18.95" customHeight="1" x14ac:dyDescent="0.25">
      <c r="A23" s="429" t="s">
        <v>95</v>
      </c>
      <c r="B23" s="429"/>
      <c r="C23" s="430" t="s">
        <v>222</v>
      </c>
      <c r="D23" s="430"/>
      <c r="E23" s="428">
        <f>+'Direct Administrative '!G11</f>
        <v>0</v>
      </c>
      <c r="F23" s="428"/>
    </row>
    <row r="24" spans="1:6" ht="18.95" hidden="1" customHeight="1" x14ac:dyDescent="0.25">
      <c r="A24" s="439" t="s">
        <v>180</v>
      </c>
      <c r="B24" s="439"/>
      <c r="C24" s="438"/>
      <c r="D24" s="438"/>
      <c r="E24" s="453">
        <f>+'Miscellaneous (other) Costs '!F9</f>
        <v>0</v>
      </c>
      <c r="F24" s="453"/>
    </row>
    <row r="25" spans="1:6" ht="18.95" customHeight="1" x14ac:dyDescent="0.25">
      <c r="A25" s="429" t="s">
        <v>432</v>
      </c>
      <c r="B25" s="429"/>
      <c r="C25" s="430"/>
      <c r="D25" s="430"/>
      <c r="E25" s="428">
        <f>+'Direct Training'!F10</f>
        <v>0</v>
      </c>
      <c r="F25" s="428"/>
    </row>
    <row r="26" spans="1:6" ht="18.95" customHeight="1" x14ac:dyDescent="0.25">
      <c r="A26" s="429" t="s">
        <v>433</v>
      </c>
      <c r="B26" s="429"/>
      <c r="C26" s="430"/>
      <c r="D26" s="430"/>
      <c r="E26" s="428">
        <f>+'Work-Based'!F11</f>
        <v>0</v>
      </c>
      <c r="F26" s="428"/>
    </row>
    <row r="27" spans="1:6" ht="18.95" customHeight="1" x14ac:dyDescent="0.25">
      <c r="A27" s="429" t="s">
        <v>434</v>
      </c>
      <c r="B27" s="429"/>
      <c r="C27" s="430"/>
      <c r="D27" s="430"/>
      <c r="E27" s="428">
        <f>+'Other Program'!F10</f>
        <v>0</v>
      </c>
      <c r="F27" s="428"/>
    </row>
    <row r="28" spans="1:6" ht="18.95" customHeight="1" x14ac:dyDescent="0.25">
      <c r="A28" s="429" t="s">
        <v>435</v>
      </c>
      <c r="B28" s="429"/>
      <c r="C28" s="430"/>
      <c r="D28" s="430"/>
      <c r="E28" s="428">
        <f>+Supportive!F10</f>
        <v>0</v>
      </c>
      <c r="F28" s="428"/>
    </row>
    <row r="29" spans="1:6" ht="18.95" customHeight="1" x14ac:dyDescent="0.25">
      <c r="A29" s="429" t="s">
        <v>436</v>
      </c>
      <c r="B29" s="429"/>
      <c r="C29" s="430"/>
      <c r="D29" s="430"/>
      <c r="E29" s="428">
        <f>+'Disaster-Wages'!F14</f>
        <v>0</v>
      </c>
      <c r="F29" s="428"/>
    </row>
    <row r="30" spans="1:6" ht="18.95" customHeight="1" x14ac:dyDescent="0.25">
      <c r="A30" s="429" t="s">
        <v>437</v>
      </c>
      <c r="B30" s="429"/>
      <c r="C30" s="430"/>
      <c r="D30" s="430"/>
      <c r="E30" s="428">
        <f>+'Disaster-Fringes'!F14</f>
        <v>0</v>
      </c>
      <c r="F30" s="428"/>
    </row>
    <row r="31" spans="1:6" ht="18.95" customHeight="1" x14ac:dyDescent="0.25">
      <c r="A31" s="432" t="s">
        <v>204</v>
      </c>
      <c r="B31" s="432"/>
      <c r="C31" s="440">
        <v>200.41300000000001</v>
      </c>
      <c r="D31" s="440"/>
      <c r="E31" s="428">
        <f>SUM(E9:F30)</f>
        <v>0</v>
      </c>
      <c r="F31" s="428"/>
    </row>
    <row r="32" spans="1:6" ht="23.25" customHeight="1" x14ac:dyDescent="0.25">
      <c r="A32" s="433" t="s">
        <v>456</v>
      </c>
      <c r="B32" s="433"/>
      <c r="C32" s="431">
        <v>200.41399999999999</v>
      </c>
      <c r="D32" s="431"/>
      <c r="E32" s="428">
        <f>+'Indirect-Admin'!D6</f>
        <v>0</v>
      </c>
      <c r="F32" s="428"/>
    </row>
    <row r="33" spans="1:6" x14ac:dyDescent="0.25">
      <c r="A33" s="390" t="s">
        <v>340</v>
      </c>
      <c r="B33" s="391"/>
      <c r="C33" s="434" t="str">
        <f>IF(B33="","",IF(B33&lt;&gt;'Indirect-Admin'!C4,"Rate must match 17A in Section C",""))</f>
        <v/>
      </c>
      <c r="D33" s="435"/>
      <c r="E33" s="434" t="str">
        <f>IF(B34="","",IF(B34&lt;&gt;'Indirect-Admin'!B4,"Base must match 17A in Section C",""))</f>
        <v/>
      </c>
      <c r="F33" s="435"/>
    </row>
    <row r="34" spans="1:6" x14ac:dyDescent="0.25">
      <c r="A34" s="392" t="s">
        <v>341</v>
      </c>
      <c r="B34" s="393"/>
      <c r="C34" s="436"/>
      <c r="D34" s="437"/>
      <c r="E34" s="436"/>
      <c r="F34" s="437"/>
    </row>
    <row r="35" spans="1:6" ht="23.25" customHeight="1" x14ac:dyDescent="0.25">
      <c r="A35" s="433" t="s">
        <v>457</v>
      </c>
      <c r="B35" s="433"/>
      <c r="C35" s="431">
        <v>200.41399999999999</v>
      </c>
      <c r="D35" s="431"/>
      <c r="E35" s="428">
        <f>+'Indirect-Program'!D6</f>
        <v>0</v>
      </c>
      <c r="F35" s="428"/>
    </row>
    <row r="36" spans="1:6" x14ac:dyDescent="0.25">
      <c r="A36" s="390" t="s">
        <v>340</v>
      </c>
      <c r="B36" s="391"/>
      <c r="C36" s="434" t="str">
        <f>IF(B36="","",IF(B36&lt;&gt;'Indirect-Program'!C4,"Rate must match 17b in Section C",""))</f>
        <v/>
      </c>
      <c r="D36" s="435"/>
      <c r="E36" s="434" t="str">
        <f>IF(B37="","",IF(B37&lt;&gt;'Indirect-Program'!B4,"Base must match 17b in Section C",""))</f>
        <v/>
      </c>
      <c r="F36" s="435"/>
    </row>
    <row r="37" spans="1:6" x14ac:dyDescent="0.25">
      <c r="A37" s="392" t="s">
        <v>341</v>
      </c>
      <c r="B37" s="393"/>
      <c r="C37" s="436"/>
      <c r="D37" s="437"/>
      <c r="E37" s="436"/>
      <c r="F37" s="437"/>
    </row>
    <row r="38" spans="1:6" ht="23.25" customHeight="1" x14ac:dyDescent="0.25">
      <c r="A38" s="469" t="s">
        <v>486</v>
      </c>
      <c r="B38" s="469"/>
      <c r="C38" s="469"/>
      <c r="D38" s="469"/>
      <c r="E38" s="470">
        <f>+E35+E32+E31</f>
        <v>0</v>
      </c>
      <c r="F38" s="471"/>
    </row>
    <row r="39" spans="1:6" ht="17.25" customHeight="1" x14ac:dyDescent="0.25">
      <c r="A39" s="8"/>
    </row>
    <row r="40" spans="1:6" ht="24" customHeight="1" x14ac:dyDescent="0.25">
      <c r="A40" s="52"/>
      <c r="B40" s="52"/>
      <c r="C40" s="52"/>
      <c r="D40" s="52"/>
      <c r="E40" s="52"/>
    </row>
    <row r="41" spans="1:6" x14ac:dyDescent="0.25">
      <c r="A41" s="8"/>
    </row>
    <row r="42" spans="1:6" x14ac:dyDescent="0.25">
      <c r="A42" s="8"/>
    </row>
    <row r="43" spans="1:6" x14ac:dyDescent="0.25">
      <c r="A43" s="8"/>
    </row>
    <row r="44" spans="1:6" x14ac:dyDescent="0.25">
      <c r="A44" s="8"/>
    </row>
    <row r="45" spans="1:6" x14ac:dyDescent="0.25">
      <c r="A45" s="8"/>
    </row>
    <row r="46" spans="1:6" x14ac:dyDescent="0.25">
      <c r="A46" s="8"/>
    </row>
    <row r="47" spans="1:6" x14ac:dyDescent="0.25">
      <c r="A47" s="8"/>
    </row>
    <row r="48" spans="1:6"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sheetData>
  <sheetProtection algorithmName="SHA-512" hashValue="RmGIzDBVRYwkvWL6MQEf96eO48wfmfaoZDf5rHHtb/gp34B6sfGeSEBE0aEgBdxYT0oCR24dA+u/8n8i7OtgLQ==" saltValue="Jq6r8xqXX8CPGostUCJ+1Q==" spinCount="100000" sheet="1" objects="1" scenarios="1" formatCells="0"/>
  <mergeCells count="92">
    <mergeCell ref="C36:D37"/>
    <mergeCell ref="E36:F37"/>
    <mergeCell ref="A38:D38"/>
    <mergeCell ref="E38:F38"/>
    <mergeCell ref="E17:F17"/>
    <mergeCell ref="E31:F31"/>
    <mergeCell ref="E35:F35"/>
    <mergeCell ref="E20:F20"/>
    <mergeCell ref="E21:F21"/>
    <mergeCell ref="E22:F22"/>
    <mergeCell ref="E23:F23"/>
    <mergeCell ref="E32:F32"/>
    <mergeCell ref="E27:F27"/>
    <mergeCell ref="E33:F34"/>
    <mergeCell ref="A32:B32"/>
    <mergeCell ref="C29:D29"/>
    <mergeCell ref="B1:D1"/>
    <mergeCell ref="E24:F24"/>
    <mergeCell ref="E29:F29"/>
    <mergeCell ref="E28:F28"/>
    <mergeCell ref="E14:F14"/>
    <mergeCell ref="E15:F15"/>
    <mergeCell ref="E16:F16"/>
    <mergeCell ref="A18:B18"/>
    <mergeCell ref="A7:F7"/>
    <mergeCell ref="E18:F18"/>
    <mergeCell ref="E5:F5"/>
    <mergeCell ref="A5:D5"/>
    <mergeCell ref="A6:D6"/>
    <mergeCell ref="E6:F6"/>
    <mergeCell ref="E19:F19"/>
    <mergeCell ref="E8:F8"/>
    <mergeCell ref="E10:F10"/>
    <mergeCell ref="E12:F12"/>
    <mergeCell ref="E13:F13"/>
    <mergeCell ref="A9:B9"/>
    <mergeCell ref="C9:D9"/>
    <mergeCell ref="A11:B11"/>
    <mergeCell ref="E11:F11"/>
    <mergeCell ref="E9:F9"/>
    <mergeCell ref="E1:F1"/>
    <mergeCell ref="C8:D8"/>
    <mergeCell ref="A8:B8"/>
    <mergeCell ref="A4:D4"/>
    <mergeCell ref="C28:D28"/>
    <mergeCell ref="C24:D24"/>
    <mergeCell ref="A24:B24"/>
    <mergeCell ref="C16:D16"/>
    <mergeCell ref="A10:B10"/>
    <mergeCell ref="C17:D17"/>
    <mergeCell ref="C18:D18"/>
    <mergeCell ref="C19:D19"/>
    <mergeCell ref="C20:D20"/>
    <mergeCell ref="C10:D10"/>
    <mergeCell ref="C12:D12"/>
    <mergeCell ref="C13:D13"/>
    <mergeCell ref="C14:D14"/>
    <mergeCell ref="C15:D15"/>
    <mergeCell ref="C11:D11"/>
    <mergeCell ref="C32:D32"/>
    <mergeCell ref="A17:B17"/>
    <mergeCell ref="C31:D31"/>
    <mergeCell ref="A19:B19"/>
    <mergeCell ref="A20:B20"/>
    <mergeCell ref="A29:B29"/>
    <mergeCell ref="A28:B28"/>
    <mergeCell ref="A14:B14"/>
    <mergeCell ref="A15:B15"/>
    <mergeCell ref="A16:B16"/>
    <mergeCell ref="A12:B12"/>
    <mergeCell ref="A13:B13"/>
    <mergeCell ref="C35:D35"/>
    <mergeCell ref="C21:D21"/>
    <mergeCell ref="C22:D22"/>
    <mergeCell ref="A31:B31"/>
    <mergeCell ref="A35:B35"/>
    <mergeCell ref="A21:B21"/>
    <mergeCell ref="A22:B22"/>
    <mergeCell ref="A23:B23"/>
    <mergeCell ref="C33:D34"/>
    <mergeCell ref="A27:B27"/>
    <mergeCell ref="C27:D27"/>
    <mergeCell ref="C23:D23"/>
    <mergeCell ref="A30:B30"/>
    <mergeCell ref="C30:D30"/>
    <mergeCell ref="E30:F30"/>
    <mergeCell ref="A25:B25"/>
    <mergeCell ref="C25:D25"/>
    <mergeCell ref="E25:F25"/>
    <mergeCell ref="A26:B26"/>
    <mergeCell ref="E26:F26"/>
    <mergeCell ref="C26:D26"/>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workbookViewId="0">
      <selection sqref="A1:XFD1048576"/>
    </sheetView>
  </sheetViews>
  <sheetFormatPr defaultColWidth="9.140625" defaultRowHeight="15" x14ac:dyDescent="0.25"/>
  <cols>
    <col min="1" max="1" width="42.28515625" style="227" customWidth="1"/>
    <col min="2" max="5" width="16.42578125" style="227" customWidth="1"/>
    <col min="6" max="6" width="16.7109375" style="227" customWidth="1"/>
    <col min="7" max="7" width="2.42578125" style="227" customWidth="1"/>
    <col min="8" max="16384" width="9.140625" style="227"/>
  </cols>
  <sheetData>
    <row r="1" spans="1:8" ht="29.25" customHeight="1" x14ac:dyDescent="0.25">
      <c r="A1" s="581" t="s">
        <v>189</v>
      </c>
      <c r="B1" s="581"/>
      <c r="C1" s="581"/>
      <c r="D1" s="581"/>
      <c r="E1" s="581"/>
      <c r="F1" s="222">
        <f>+'Section A'!B2</f>
        <v>0</v>
      </c>
    </row>
    <row r="2" spans="1:8" ht="41.25" customHeight="1" x14ac:dyDescent="0.25">
      <c r="A2" s="611" t="s">
        <v>250</v>
      </c>
      <c r="B2" s="611"/>
      <c r="C2" s="611"/>
      <c r="D2" s="611"/>
      <c r="E2" s="611"/>
      <c r="F2" s="611"/>
    </row>
    <row r="3" spans="1:8" ht="7.5" customHeight="1" x14ac:dyDescent="0.25">
      <c r="A3" s="237"/>
      <c r="B3" s="237"/>
      <c r="C3" s="237"/>
      <c r="D3" s="237"/>
      <c r="E3" s="237"/>
      <c r="F3" s="237"/>
    </row>
    <row r="4" spans="1:8" ht="25.5" x14ac:dyDescent="0.25">
      <c r="A4" s="260" t="s">
        <v>68</v>
      </c>
      <c r="B4" s="260" t="s">
        <v>47</v>
      </c>
      <c r="C4" s="260" t="s">
        <v>46</v>
      </c>
      <c r="D4" s="260" t="s">
        <v>36</v>
      </c>
      <c r="E4" s="260" t="s">
        <v>35</v>
      </c>
      <c r="F4" s="277" t="s">
        <v>298</v>
      </c>
    </row>
    <row r="5" spans="1:8" x14ac:dyDescent="0.25">
      <c r="A5" s="269"/>
      <c r="B5" s="218"/>
      <c r="C5" s="218"/>
      <c r="D5" s="219"/>
      <c r="E5" s="218"/>
      <c r="F5" s="204">
        <f>ROUND(+B5*D5*E5,2)</f>
        <v>0</v>
      </c>
    </row>
    <row r="6" spans="1:8" x14ac:dyDescent="0.25">
      <c r="A6" s="322"/>
      <c r="B6" s="218"/>
      <c r="C6" s="218"/>
      <c r="D6" s="219"/>
      <c r="E6" s="218"/>
      <c r="F6" s="204">
        <f>ROUND(+B6*D6*E6,2)</f>
        <v>0</v>
      </c>
    </row>
    <row r="7" spans="1:8" x14ac:dyDescent="0.25">
      <c r="A7" s="322"/>
      <c r="B7" s="218"/>
      <c r="C7" s="218"/>
      <c r="D7" s="219"/>
      <c r="E7" s="218"/>
      <c r="F7" s="215">
        <f>ROUND(+B7*D7*E7,2)</f>
        <v>0</v>
      </c>
    </row>
    <row r="8" spans="1:8" x14ac:dyDescent="0.25">
      <c r="A8" s="322"/>
      <c r="B8" s="237"/>
      <c r="C8" s="237"/>
      <c r="D8" s="235"/>
      <c r="E8" s="226" t="s">
        <v>42</v>
      </c>
      <c r="F8" s="204">
        <f>ROUND(SUM(F5:F7),2)</f>
        <v>0</v>
      </c>
      <c r="H8" s="236" t="s">
        <v>312</v>
      </c>
    </row>
    <row r="9" spans="1:8" x14ac:dyDescent="0.25">
      <c r="A9" s="322"/>
      <c r="B9" s="237"/>
      <c r="C9" s="237"/>
      <c r="D9" s="281"/>
      <c r="E9" s="237"/>
      <c r="F9" s="239"/>
    </row>
    <row r="10" spans="1:8" hidden="1" x14ac:dyDescent="0.25">
      <c r="A10" s="322" t="s">
        <v>280</v>
      </c>
      <c r="B10" s="218"/>
      <c r="C10" s="218"/>
      <c r="D10" s="219"/>
      <c r="E10" s="218"/>
      <c r="F10" s="204">
        <f>ROUND(+B10*D10*E10,2)</f>
        <v>0</v>
      </c>
    </row>
    <row r="11" spans="1:8" hidden="1" x14ac:dyDescent="0.25">
      <c r="A11" s="322" t="s">
        <v>280</v>
      </c>
      <c r="B11" s="218"/>
      <c r="C11" s="218"/>
      <c r="D11" s="219"/>
      <c r="E11" s="218"/>
      <c r="F11" s="215">
        <f>ROUND(+B11*D11*E11,2)</f>
        <v>0</v>
      </c>
    </row>
    <row r="12" spans="1:8" hidden="1" x14ac:dyDescent="0.25">
      <c r="A12" s="322"/>
      <c r="B12" s="237"/>
      <c r="C12" s="237"/>
      <c r="D12" s="203"/>
      <c r="E12" s="203" t="s">
        <v>38</v>
      </c>
      <c r="F12" s="204">
        <f>ROUND(SUM(F9:F11),2)</f>
        <v>0</v>
      </c>
      <c r="H12" s="236" t="s">
        <v>312</v>
      </c>
    </row>
    <row r="13" spans="1:8" x14ac:dyDescent="0.25">
      <c r="A13" s="222"/>
      <c r="B13" s="222"/>
      <c r="C13" s="222"/>
      <c r="D13" s="222"/>
      <c r="E13" s="222"/>
      <c r="F13" s="256"/>
    </row>
    <row r="14" spans="1:8" x14ac:dyDescent="0.25">
      <c r="A14" s="222"/>
      <c r="B14" s="222"/>
      <c r="C14" s="588" t="s">
        <v>100</v>
      </c>
      <c r="D14" s="588"/>
      <c r="E14" s="588"/>
      <c r="F14" s="204">
        <f>+F12+F8</f>
        <v>0</v>
      </c>
      <c r="H14" s="244" t="s">
        <v>247</v>
      </c>
    </row>
    <row r="15" spans="1:8" x14ac:dyDescent="0.25">
      <c r="A15" s="331"/>
      <c r="B15" s="332"/>
      <c r="C15" s="332"/>
      <c r="D15" s="332"/>
      <c r="E15" s="332"/>
      <c r="F15" s="333"/>
    </row>
    <row r="16" spans="1:8" x14ac:dyDescent="0.25">
      <c r="A16" s="205" t="s">
        <v>75</v>
      </c>
      <c r="B16" s="334"/>
      <c r="C16" s="334"/>
      <c r="D16" s="246"/>
      <c r="E16" s="246"/>
      <c r="F16" s="247"/>
      <c r="H16" s="236" t="s">
        <v>246</v>
      </c>
    </row>
    <row r="17" spans="1:8" ht="45" customHeight="1" x14ac:dyDescent="0.25">
      <c r="A17" s="608"/>
      <c r="B17" s="609"/>
      <c r="C17" s="609"/>
      <c r="D17" s="609"/>
      <c r="E17" s="609"/>
      <c r="F17" s="610"/>
      <c r="H17" s="249"/>
    </row>
    <row r="19" spans="1:8" hidden="1" x14ac:dyDescent="0.25">
      <c r="A19" s="205" t="s">
        <v>76</v>
      </c>
      <c r="B19" s="207"/>
      <c r="C19" s="207"/>
      <c r="D19" s="207"/>
      <c r="E19" s="207"/>
      <c r="F19" s="208"/>
      <c r="H19" s="236" t="s">
        <v>246</v>
      </c>
    </row>
    <row r="20" spans="1:8" ht="45" hidden="1" customHeight="1" x14ac:dyDescent="0.25">
      <c r="A20" s="608"/>
      <c r="B20" s="609"/>
      <c r="C20" s="609"/>
      <c r="D20" s="609"/>
      <c r="E20" s="609"/>
      <c r="F20" s="610"/>
    </row>
  </sheetData>
  <sheetProtection algorithmName="SHA-512" hashValue="K600i8jS9lhaAt0LZyhEROyCYempKCtWS8OuE/pLGB8MnaPZUYJ4V/a0KI1qlGeDc9U9QWNypNCCmhzAKafz7g==" saltValue="Fpw1+k72/wmRAF1+miKFsA=="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Normal="100" workbookViewId="0">
      <selection sqref="A1:XFD1048576"/>
    </sheetView>
  </sheetViews>
  <sheetFormatPr defaultColWidth="9.140625" defaultRowHeight="15" x14ac:dyDescent="0.25"/>
  <cols>
    <col min="1" max="1" width="56" style="227" customWidth="1"/>
    <col min="2" max="5" width="12.42578125" style="227" customWidth="1"/>
    <col min="6" max="6" width="17.140625" style="227" customWidth="1"/>
    <col min="7" max="7" width="2.42578125" style="227" customWidth="1"/>
    <col min="8" max="16384" width="9.140625" style="227"/>
  </cols>
  <sheetData>
    <row r="1" spans="1:8" ht="24.75" customHeight="1" x14ac:dyDescent="0.25">
      <c r="A1" s="581" t="s">
        <v>189</v>
      </c>
      <c r="B1" s="581"/>
      <c r="C1" s="581"/>
      <c r="D1" s="581"/>
      <c r="E1" s="581"/>
      <c r="F1" s="222">
        <f>+'Section A'!B2</f>
        <v>0</v>
      </c>
    </row>
    <row r="2" spans="1:8" ht="42" customHeight="1" x14ac:dyDescent="0.25">
      <c r="A2" s="611" t="s">
        <v>197</v>
      </c>
      <c r="B2" s="611"/>
      <c r="C2" s="611"/>
      <c r="D2" s="611"/>
      <c r="E2" s="611"/>
      <c r="F2" s="611"/>
    </row>
    <row r="3" spans="1:8" x14ac:dyDescent="0.25">
      <c r="A3" s="237"/>
      <c r="B3" s="237"/>
      <c r="C3" s="237"/>
      <c r="D3" s="237"/>
      <c r="E3" s="237"/>
      <c r="F3" s="237"/>
    </row>
    <row r="4" spans="1:8" ht="25.5" x14ac:dyDescent="0.25">
      <c r="A4" s="260" t="s">
        <v>68</v>
      </c>
      <c r="B4" s="260" t="s">
        <v>47</v>
      </c>
      <c r="C4" s="260" t="s">
        <v>46</v>
      </c>
      <c r="D4" s="260" t="s">
        <v>36</v>
      </c>
      <c r="E4" s="260" t="s">
        <v>35</v>
      </c>
      <c r="F4" s="277" t="s">
        <v>299</v>
      </c>
      <c r="H4" s="236" t="s">
        <v>245</v>
      </c>
    </row>
    <row r="5" spans="1:8" x14ac:dyDescent="0.25">
      <c r="A5" s="269"/>
      <c r="B5" s="218"/>
      <c r="C5" s="218"/>
      <c r="D5" s="219"/>
      <c r="E5" s="218"/>
      <c r="F5" s="204">
        <f>ROUND(+B5*D5*E5,2)</f>
        <v>0</v>
      </c>
      <c r="H5" s="249"/>
    </row>
    <row r="6" spans="1:8" x14ac:dyDescent="0.25">
      <c r="A6" s="322"/>
      <c r="B6" s="218"/>
      <c r="C6" s="218"/>
      <c r="D6" s="219"/>
      <c r="E6" s="218"/>
      <c r="F6" s="204">
        <f>ROUND(+B6*D6*E6,2)</f>
        <v>0</v>
      </c>
      <c r="H6" s="249"/>
    </row>
    <row r="7" spans="1:8" x14ac:dyDescent="0.25">
      <c r="A7" s="322"/>
      <c r="B7" s="218"/>
      <c r="C7" s="218"/>
      <c r="D7" s="219"/>
      <c r="E7" s="218"/>
      <c r="F7" s="215">
        <f>ROUND(+B7*D7*E7,2)</f>
        <v>0</v>
      </c>
      <c r="H7" s="249"/>
    </row>
    <row r="8" spans="1:8" x14ac:dyDescent="0.25">
      <c r="A8" s="322"/>
      <c r="B8" s="237"/>
      <c r="C8" s="237"/>
      <c r="D8" s="226"/>
      <c r="E8" s="226" t="s">
        <v>42</v>
      </c>
      <c r="F8" s="204">
        <f>ROUND(SUM(F5:F7),2)</f>
        <v>0</v>
      </c>
      <c r="H8" s="236" t="s">
        <v>312</v>
      </c>
    </row>
    <row r="9" spans="1:8" x14ac:dyDescent="0.25">
      <c r="A9" s="322"/>
      <c r="B9" s="237"/>
      <c r="C9" s="237"/>
      <c r="D9" s="281"/>
      <c r="E9" s="237"/>
      <c r="F9" s="239"/>
    </row>
    <row r="10" spans="1:8" hidden="1" x14ac:dyDescent="0.25">
      <c r="A10" s="322" t="s">
        <v>280</v>
      </c>
      <c r="B10" s="218"/>
      <c r="C10" s="218"/>
      <c r="D10" s="219"/>
      <c r="E10" s="218"/>
      <c r="F10" s="204">
        <f>ROUND(+B10*D10*E10,2)</f>
        <v>0</v>
      </c>
    </row>
    <row r="11" spans="1:8" hidden="1" x14ac:dyDescent="0.25">
      <c r="A11" s="322" t="s">
        <v>280</v>
      </c>
      <c r="B11" s="218"/>
      <c r="C11" s="218"/>
      <c r="D11" s="219"/>
      <c r="E11" s="218"/>
      <c r="F11" s="215">
        <f>ROUND(+B11*D11*E11,2)</f>
        <v>0</v>
      </c>
    </row>
    <row r="12" spans="1:8" hidden="1" x14ac:dyDescent="0.25">
      <c r="A12" s="322"/>
      <c r="B12" s="237"/>
      <c r="C12" s="237"/>
      <c r="D12" s="203"/>
      <c r="E12" s="203" t="s">
        <v>38</v>
      </c>
      <c r="F12" s="204">
        <f>ROUND(SUM(F9:F11),2)</f>
        <v>0</v>
      </c>
      <c r="H12" s="236" t="s">
        <v>312</v>
      </c>
    </row>
    <row r="13" spans="1:8" x14ac:dyDescent="0.25">
      <c r="A13" s="222"/>
      <c r="B13" s="222"/>
      <c r="C13" s="222"/>
      <c r="D13" s="222"/>
      <c r="E13" s="222"/>
      <c r="F13" s="243"/>
    </row>
    <row r="14" spans="1:8" x14ac:dyDescent="0.25">
      <c r="A14" s="222"/>
      <c r="B14" s="222"/>
      <c r="C14" s="588" t="s">
        <v>79</v>
      </c>
      <c r="D14" s="588"/>
      <c r="E14" s="588"/>
      <c r="F14" s="204">
        <f>+F12+F8</f>
        <v>0</v>
      </c>
      <c r="H14" s="244" t="s">
        <v>247</v>
      </c>
    </row>
    <row r="15" spans="1:8" x14ac:dyDescent="0.25">
      <c r="A15" s="237"/>
      <c r="B15" s="237"/>
      <c r="C15" s="237"/>
      <c r="D15" s="237"/>
      <c r="E15" s="237"/>
      <c r="F15" s="239"/>
    </row>
    <row r="16" spans="1:8" x14ac:dyDescent="0.25">
      <c r="A16" s="205" t="s">
        <v>77</v>
      </c>
      <c r="B16" s="246"/>
      <c r="C16" s="246"/>
      <c r="D16" s="246"/>
      <c r="E16" s="246"/>
      <c r="F16" s="247"/>
      <c r="H16" s="236" t="s">
        <v>246</v>
      </c>
    </row>
    <row r="17" spans="1:8" ht="45" customHeight="1" x14ac:dyDescent="0.25">
      <c r="A17" s="608"/>
      <c r="B17" s="609"/>
      <c r="C17" s="609"/>
      <c r="D17" s="609"/>
      <c r="E17" s="609"/>
      <c r="F17" s="610"/>
      <c r="H17" s="249"/>
    </row>
    <row r="18" spans="1:8" x14ac:dyDescent="0.25">
      <c r="H18" s="236"/>
    </row>
    <row r="19" spans="1:8" hidden="1" x14ac:dyDescent="0.25">
      <c r="A19" s="205" t="s">
        <v>78</v>
      </c>
      <c r="B19" s="207"/>
      <c r="C19" s="207"/>
      <c r="D19" s="207"/>
      <c r="E19" s="207"/>
      <c r="F19" s="208"/>
      <c r="H19" s="236" t="s">
        <v>246</v>
      </c>
    </row>
    <row r="20" spans="1:8" ht="45" hidden="1" customHeight="1" x14ac:dyDescent="0.25">
      <c r="A20" s="608"/>
      <c r="B20" s="609"/>
      <c r="C20" s="609"/>
      <c r="D20" s="609"/>
      <c r="E20" s="609"/>
      <c r="F20" s="610"/>
    </row>
  </sheetData>
  <sheetProtection algorithmName="SHA-512" hashValue="bM7qnfepESpgYpBIk+lC/SKnOY45oGtB8rmQsxEalZKrqI6hz56dhl6Sn5Io2GUdiZu9k5nkSh78O4qXIxJ4qQ==" saltValue="pqXbK4+nPUadpB3ciX8FAQ=="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ignoredErrors>
    <ignoredError sqref="F5:F7 F11"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3"/>
  <sheetViews>
    <sheetView zoomScaleNormal="100" workbookViewId="0">
      <selection activeCell="A5" sqref="A5"/>
    </sheetView>
  </sheetViews>
  <sheetFormatPr defaultColWidth="9.140625" defaultRowHeight="15" x14ac:dyDescent="0.25"/>
  <cols>
    <col min="1" max="1" width="31.140625" style="8" customWidth="1"/>
    <col min="2" max="2" width="24.85546875" style="8" customWidth="1"/>
    <col min="3" max="6" width="14.42578125" style="8" customWidth="1"/>
    <col min="7" max="7" width="17" style="8" customWidth="1"/>
    <col min="8" max="8" width="2.42578125" style="8" customWidth="1"/>
    <col min="9" max="16384" width="9.140625" style="8"/>
  </cols>
  <sheetData>
    <row r="1" spans="1:9" ht="27" customHeight="1" x14ac:dyDescent="0.25">
      <c r="A1" s="562" t="s">
        <v>189</v>
      </c>
      <c r="B1" s="562"/>
      <c r="C1" s="562"/>
      <c r="D1" s="562"/>
      <c r="E1" s="562"/>
      <c r="F1" s="562"/>
      <c r="G1" s="8">
        <f>+'Section A'!B2</f>
        <v>0</v>
      </c>
    </row>
    <row r="2" spans="1:9" ht="54.75" customHeight="1" x14ac:dyDescent="0.25">
      <c r="A2" s="563" t="s">
        <v>191</v>
      </c>
      <c r="B2" s="563"/>
      <c r="C2" s="563"/>
      <c r="D2" s="563"/>
      <c r="E2" s="563"/>
      <c r="F2" s="563"/>
      <c r="G2" s="563"/>
    </row>
    <row r="3" spans="1:9" ht="8.25" customHeight="1" x14ac:dyDescent="0.25">
      <c r="A3" s="13"/>
      <c r="B3" s="13"/>
      <c r="C3" s="13"/>
      <c r="D3" s="13"/>
      <c r="E3" s="13"/>
      <c r="F3" s="13"/>
      <c r="G3" s="13"/>
    </row>
    <row r="4" spans="1:9" ht="25.5" x14ac:dyDescent="0.25">
      <c r="A4" s="182" t="s">
        <v>31</v>
      </c>
      <c r="B4" s="182" t="s">
        <v>32</v>
      </c>
      <c r="C4" s="14" t="s">
        <v>33</v>
      </c>
      <c r="D4" s="14" t="s">
        <v>37</v>
      </c>
      <c r="E4" s="61" t="s">
        <v>34</v>
      </c>
      <c r="F4" s="61" t="s">
        <v>35</v>
      </c>
      <c r="G4" s="14" t="s">
        <v>300</v>
      </c>
      <c r="I4" s="114" t="s">
        <v>245</v>
      </c>
    </row>
    <row r="5" spans="1:9" s="90" customFormat="1" x14ac:dyDescent="0.25">
      <c r="A5" s="165"/>
      <c r="B5" s="350"/>
      <c r="C5" s="115"/>
      <c r="D5" s="160"/>
      <c r="E5" s="83"/>
      <c r="F5" s="160"/>
      <c r="G5" s="172">
        <f>ROUND(C5*E5*F5,0)</f>
        <v>0</v>
      </c>
      <c r="I5"/>
    </row>
    <row r="6" spans="1:9" s="90" customFormat="1" x14ac:dyDescent="0.25">
      <c r="A6" s="165"/>
      <c r="B6" s="350"/>
      <c r="C6" s="115"/>
      <c r="D6" s="160"/>
      <c r="E6" s="83"/>
      <c r="F6" s="160"/>
      <c r="G6" s="172">
        <f t="shared" ref="G6:G8" si="0">ROUND(C6*E6*F6,0)</f>
        <v>0</v>
      </c>
      <c r="I6"/>
    </row>
    <row r="7" spans="1:9" s="90" customFormat="1" x14ac:dyDescent="0.25">
      <c r="A7" s="165"/>
      <c r="B7" s="350"/>
      <c r="C7" s="115"/>
      <c r="D7" s="160"/>
      <c r="E7" s="83"/>
      <c r="F7" s="160"/>
      <c r="G7" s="172">
        <f t="shared" si="0"/>
        <v>0</v>
      </c>
      <c r="I7"/>
    </row>
    <row r="8" spans="1:9" s="90" customFormat="1" x14ac:dyDescent="0.25">
      <c r="A8" s="165"/>
      <c r="B8" s="350"/>
      <c r="C8" s="115"/>
      <c r="D8" s="160"/>
      <c r="E8" s="83"/>
      <c r="F8" s="160"/>
      <c r="G8" s="172">
        <f t="shared" si="0"/>
        <v>0</v>
      </c>
      <c r="I8"/>
    </row>
    <row r="9" spans="1:9" s="90" customFormat="1" x14ac:dyDescent="0.25">
      <c r="A9" s="165"/>
      <c r="B9" s="350"/>
      <c r="C9" s="115"/>
      <c r="D9" s="160"/>
      <c r="E9" s="83"/>
      <c r="F9" s="160"/>
      <c r="G9" s="172">
        <f>ROUND(C9*E9*F9,0)</f>
        <v>0</v>
      </c>
      <c r="I9"/>
    </row>
    <row r="10" spans="1:9" s="90" customFormat="1" x14ac:dyDescent="0.25">
      <c r="A10" s="165"/>
      <c r="B10" s="165"/>
      <c r="C10" s="115"/>
      <c r="D10" s="117"/>
      <c r="E10" s="83"/>
      <c r="F10" s="117"/>
      <c r="G10" s="397">
        <f>ROUND(C10*E10*F10,0)</f>
        <v>0</v>
      </c>
      <c r="I10" s="101" t="s">
        <v>485</v>
      </c>
    </row>
    <row r="11" spans="1:9" s="90" customFormat="1" x14ac:dyDescent="0.25">
      <c r="A11" s="165"/>
      <c r="B11" s="165"/>
      <c r="C11" s="116"/>
      <c r="D11" s="80"/>
      <c r="E11" s="83"/>
      <c r="F11" s="171" t="s">
        <v>42</v>
      </c>
      <c r="G11" s="172">
        <f>ROUND(SUM(G5:G10),2)</f>
        <v>0</v>
      </c>
      <c r="I11" s="101"/>
    </row>
    <row r="12" spans="1:9" s="90" customFormat="1" x14ac:dyDescent="0.25">
      <c r="A12" s="164"/>
      <c r="B12" s="164"/>
      <c r="C12" s="109"/>
      <c r="D12" s="85"/>
      <c r="E12" s="86"/>
      <c r="F12" s="85"/>
      <c r="G12" s="168"/>
      <c r="I12" s="114"/>
    </row>
    <row r="13" spans="1:9" s="90" customFormat="1" hidden="1" x14ac:dyDescent="0.25">
      <c r="A13" s="254" t="s">
        <v>283</v>
      </c>
      <c r="B13" s="254" t="s">
        <v>284</v>
      </c>
      <c r="C13" s="278"/>
      <c r="D13" s="211"/>
      <c r="E13" s="279"/>
      <c r="F13" s="211"/>
      <c r="G13" s="276">
        <f>ROUND(+C13*E13*F13,2)</f>
        <v>0</v>
      </c>
    </row>
    <row r="14" spans="1:9" s="90" customFormat="1" hidden="1" x14ac:dyDescent="0.25">
      <c r="A14" s="254" t="s">
        <v>283</v>
      </c>
      <c r="B14" s="209" t="s">
        <v>285</v>
      </c>
      <c r="C14" s="278"/>
      <c r="D14" s="211"/>
      <c r="E14" s="279"/>
      <c r="F14" s="211"/>
      <c r="G14" s="280">
        <f>ROUND(+C14*E14*F14,2)</f>
        <v>0</v>
      </c>
    </row>
    <row r="15" spans="1:9" s="90" customFormat="1" hidden="1" x14ac:dyDescent="0.25">
      <c r="A15" s="216"/>
      <c r="B15" s="216"/>
      <c r="C15" s="252"/>
      <c r="D15" s="218"/>
      <c r="E15" s="203"/>
      <c r="F15" s="203" t="s">
        <v>38</v>
      </c>
      <c r="G15" s="204">
        <f>ROUND(SUM(G12:G14),2)</f>
        <v>0</v>
      </c>
      <c r="I15" s="101" t="s">
        <v>270</v>
      </c>
    </row>
    <row r="16" spans="1:9" x14ac:dyDescent="0.25">
      <c r="G16" s="76"/>
    </row>
    <row r="17" spans="1:9" x14ac:dyDescent="0.25">
      <c r="D17" s="612" t="s">
        <v>80</v>
      </c>
      <c r="E17" s="612"/>
      <c r="F17" s="612"/>
      <c r="G17" s="69">
        <f>+G15+G11</f>
        <v>0</v>
      </c>
      <c r="I17" s="113" t="s">
        <v>247</v>
      </c>
    </row>
    <row r="18" spans="1:9" s="90" customFormat="1" x14ac:dyDescent="0.25">
      <c r="C18" s="91"/>
      <c r="D18" s="92"/>
      <c r="E18" s="93"/>
      <c r="F18" s="92"/>
      <c r="G18" s="94"/>
    </row>
    <row r="19" spans="1:9" s="90" customFormat="1" x14ac:dyDescent="0.25">
      <c r="A19" s="317" t="s">
        <v>201</v>
      </c>
      <c r="B19" s="95"/>
      <c r="C19" s="95"/>
      <c r="D19" s="95"/>
      <c r="E19" s="95"/>
      <c r="F19" s="95"/>
      <c r="G19" s="96"/>
      <c r="I19" s="114" t="s">
        <v>246</v>
      </c>
    </row>
    <row r="20" spans="1:9" s="90" customFormat="1" ht="45" customHeight="1" x14ac:dyDescent="0.25">
      <c r="A20" s="613"/>
      <c r="B20" s="614"/>
      <c r="C20" s="614"/>
      <c r="D20" s="614"/>
      <c r="E20" s="614"/>
      <c r="F20" s="614"/>
      <c r="G20" s="615"/>
      <c r="I20"/>
    </row>
    <row r="22" spans="1:9" s="90" customFormat="1" hidden="1" x14ac:dyDescent="0.25">
      <c r="A22" s="205" t="s">
        <v>202</v>
      </c>
      <c r="B22" s="206"/>
      <c r="C22" s="207"/>
      <c r="D22" s="207"/>
      <c r="E22" s="207"/>
      <c r="F22" s="207"/>
      <c r="G22" s="208"/>
      <c r="I22" s="114" t="s">
        <v>246</v>
      </c>
    </row>
    <row r="23" spans="1:9" s="90" customFormat="1" ht="45" hidden="1" customHeight="1" x14ac:dyDescent="0.25">
      <c r="A23" s="608"/>
      <c r="B23" s="609"/>
      <c r="C23" s="609"/>
      <c r="D23" s="609"/>
      <c r="E23" s="609"/>
      <c r="F23" s="609"/>
      <c r="G23" s="610"/>
    </row>
  </sheetData>
  <sheetProtection algorithmName="SHA-512" hashValue="uiwaxFbeJZxp09PdaYsNmDlqdLSk08JsmFZTo1p0NO004q6Yv77wY09Mrqe0pf3XYvKDn4Q1zE0kvAGia3pWzg==" saltValue="MXJ4czfr4X5gK7k2KyTcWw==" spinCount="100000" sheet="1" objects="1" scenarios="1" formatCells="0" sort="0"/>
  <mergeCells count="5">
    <mergeCell ref="A1:F1"/>
    <mergeCell ref="D17:F17"/>
    <mergeCell ref="A2:G2"/>
    <mergeCell ref="A20:G20"/>
    <mergeCell ref="A23:G23"/>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1"/>
  <sheetViews>
    <sheetView zoomScaleNormal="100" zoomScaleSheetLayoutView="100" workbookViewId="0">
      <selection activeCell="E8" sqref="B5:E8"/>
    </sheetView>
  </sheetViews>
  <sheetFormatPr defaultColWidth="9.140625" defaultRowHeight="15" x14ac:dyDescent="0.25"/>
  <cols>
    <col min="1" max="1" width="55.28515625" style="227" customWidth="1"/>
    <col min="2" max="5" width="15.28515625" style="227" customWidth="1"/>
    <col min="6" max="6" width="17" style="227" customWidth="1"/>
    <col min="7" max="7" width="2.7109375" style="227" customWidth="1"/>
    <col min="8" max="16384" width="9.140625" style="227"/>
  </cols>
  <sheetData>
    <row r="1" spans="1:8" ht="20.25" customHeight="1" x14ac:dyDescent="0.25">
      <c r="A1" s="581" t="s">
        <v>189</v>
      </c>
      <c r="B1" s="581"/>
      <c r="C1" s="581"/>
      <c r="D1" s="581"/>
      <c r="E1" s="581"/>
      <c r="F1" s="222">
        <f>+'Section A'!B2</f>
        <v>0</v>
      </c>
    </row>
    <row r="2" spans="1:8" ht="48" customHeight="1" x14ac:dyDescent="0.25">
      <c r="A2" s="611" t="s">
        <v>249</v>
      </c>
      <c r="B2" s="611"/>
      <c r="C2" s="611"/>
      <c r="D2" s="611"/>
      <c r="E2" s="611"/>
      <c r="F2" s="611"/>
    </row>
    <row r="3" spans="1:8" x14ac:dyDescent="0.25">
      <c r="A3" s="237"/>
      <c r="B3" s="237"/>
      <c r="C3" s="237"/>
      <c r="D3" s="237"/>
      <c r="E3" s="237"/>
      <c r="F3" s="237"/>
    </row>
    <row r="4" spans="1:8" ht="25.5" x14ac:dyDescent="0.25">
      <c r="A4" s="260" t="s">
        <v>68</v>
      </c>
      <c r="B4" s="260" t="s">
        <v>47</v>
      </c>
      <c r="C4" s="260" t="s">
        <v>46</v>
      </c>
      <c r="D4" s="260" t="s">
        <v>36</v>
      </c>
      <c r="E4" s="260" t="s">
        <v>35</v>
      </c>
      <c r="F4" s="277" t="s">
        <v>301</v>
      </c>
      <c r="H4" s="236" t="s">
        <v>245</v>
      </c>
    </row>
    <row r="5" spans="1:8" x14ac:dyDescent="0.25">
      <c r="A5" s="269" t="s">
        <v>68</v>
      </c>
      <c r="B5" s="218"/>
      <c r="C5" s="218"/>
      <c r="D5" s="219"/>
      <c r="E5" s="218"/>
      <c r="F5" s="204">
        <f t="shared" ref="F5:F7" si="0">ROUND(+B5*D5*E5,2)</f>
        <v>0</v>
      </c>
      <c r="H5" s="249"/>
    </row>
    <row r="6" spans="1:8" x14ac:dyDescent="0.25">
      <c r="A6" s="250" t="s">
        <v>68</v>
      </c>
      <c r="B6" s="218"/>
      <c r="C6" s="218"/>
      <c r="D6" s="219"/>
      <c r="E6" s="218"/>
      <c r="F6" s="204">
        <f t="shared" si="0"/>
        <v>0</v>
      </c>
      <c r="H6" s="249"/>
    </row>
    <row r="7" spans="1:8" x14ac:dyDescent="0.25">
      <c r="A7" s="250" t="s">
        <v>68</v>
      </c>
      <c r="B7" s="218"/>
      <c r="C7" s="218"/>
      <c r="D7" s="219"/>
      <c r="E7" s="218"/>
      <c r="F7" s="204">
        <f t="shared" si="0"/>
        <v>0</v>
      </c>
      <c r="H7" s="249"/>
    </row>
    <row r="8" spans="1:8" x14ac:dyDescent="0.25">
      <c r="A8" s="250" t="s">
        <v>68</v>
      </c>
      <c r="B8" s="218"/>
      <c r="C8" s="218"/>
      <c r="D8" s="219"/>
      <c r="E8" s="218"/>
      <c r="F8" s="215">
        <f>ROUND(+B8*D8*E8,2)</f>
        <v>0</v>
      </c>
      <c r="H8" s="249"/>
    </row>
    <row r="9" spans="1:8" x14ac:dyDescent="0.25">
      <c r="A9" s="250"/>
      <c r="B9" s="237"/>
      <c r="C9" s="237"/>
      <c r="D9" s="281"/>
      <c r="E9" s="275" t="s">
        <v>42</v>
      </c>
      <c r="F9" s="276">
        <f>ROUND(SUM(F5:F8),2)</f>
        <v>0</v>
      </c>
      <c r="H9" s="236" t="s">
        <v>312</v>
      </c>
    </row>
    <row r="10" spans="1:8" x14ac:dyDescent="0.25">
      <c r="A10" s="250"/>
      <c r="B10" s="237"/>
      <c r="C10" s="237"/>
      <c r="D10" s="281"/>
      <c r="E10" s="237"/>
      <c r="F10" s="282"/>
    </row>
    <row r="11" spans="1:8" x14ac:dyDescent="0.25">
      <c r="A11" s="250" t="s">
        <v>280</v>
      </c>
      <c r="B11" s="218"/>
      <c r="C11" s="218"/>
      <c r="D11" s="219"/>
      <c r="E11" s="218"/>
      <c r="F11" s="204">
        <f>ROUND(+B11*D11*E11,2)</f>
        <v>0</v>
      </c>
    </row>
    <row r="12" spans="1:8" x14ac:dyDescent="0.25">
      <c r="A12" s="250" t="s">
        <v>280</v>
      </c>
      <c r="B12" s="218"/>
      <c r="C12" s="218"/>
      <c r="D12" s="219"/>
      <c r="E12" s="218"/>
      <c r="F12" s="215">
        <f>ROUND(+B12*D12*E12,2)</f>
        <v>0</v>
      </c>
    </row>
    <row r="13" spans="1:8" x14ac:dyDescent="0.25">
      <c r="A13" s="250"/>
      <c r="B13" s="237"/>
      <c r="C13" s="237"/>
      <c r="D13" s="203"/>
      <c r="E13" s="203" t="s">
        <v>38</v>
      </c>
      <c r="F13" s="204">
        <f>ROUND(SUM(F10:F12),2)</f>
        <v>0</v>
      </c>
      <c r="H13" s="236" t="s">
        <v>312</v>
      </c>
    </row>
    <row r="14" spans="1:8" x14ac:dyDescent="0.25">
      <c r="A14" s="222"/>
      <c r="B14" s="222"/>
      <c r="C14" s="222"/>
      <c r="D14" s="222"/>
      <c r="E14" s="222"/>
      <c r="F14" s="243"/>
    </row>
    <row r="15" spans="1:8" x14ac:dyDescent="0.25">
      <c r="A15" s="222"/>
      <c r="B15" s="222"/>
      <c r="C15" s="588" t="s">
        <v>104</v>
      </c>
      <c r="D15" s="588"/>
      <c r="E15" s="588"/>
      <c r="F15" s="204">
        <f>+F13+F9</f>
        <v>0</v>
      </c>
      <c r="H15" s="244" t="s">
        <v>247</v>
      </c>
    </row>
    <row r="16" spans="1:8" x14ac:dyDescent="0.25">
      <c r="A16" s="250"/>
      <c r="B16" s="237"/>
      <c r="C16" s="237"/>
      <c r="D16" s="237"/>
      <c r="E16" s="237"/>
      <c r="F16" s="239"/>
    </row>
    <row r="17" spans="1:8" x14ac:dyDescent="0.25">
      <c r="A17" s="205" t="s">
        <v>102</v>
      </c>
      <c r="B17" s="246"/>
      <c r="C17" s="246"/>
      <c r="D17" s="246"/>
      <c r="E17" s="246"/>
      <c r="F17" s="247"/>
      <c r="H17" s="236" t="s">
        <v>246</v>
      </c>
    </row>
    <row r="18" spans="1:8" ht="45" customHeight="1" x14ac:dyDescent="0.25">
      <c r="A18" s="608"/>
      <c r="B18" s="609"/>
      <c r="C18" s="609"/>
      <c r="D18" s="609"/>
      <c r="E18" s="609"/>
      <c r="F18" s="610"/>
      <c r="H18" s="249"/>
    </row>
    <row r="19" spans="1:8" x14ac:dyDescent="0.25">
      <c r="A19" s="222"/>
      <c r="B19" s="222"/>
      <c r="C19" s="222"/>
      <c r="D19" s="222"/>
      <c r="E19" s="222"/>
      <c r="F19" s="222"/>
      <c r="H19" s="283"/>
    </row>
    <row r="20" spans="1:8" x14ac:dyDescent="0.25">
      <c r="A20" s="205" t="s">
        <v>103</v>
      </c>
      <c r="B20" s="207"/>
      <c r="C20" s="207"/>
      <c r="D20" s="207"/>
      <c r="E20" s="207"/>
      <c r="F20" s="208"/>
      <c r="H20" s="236" t="s">
        <v>246</v>
      </c>
    </row>
    <row r="21" spans="1:8" ht="45" customHeight="1" x14ac:dyDescent="0.25">
      <c r="A21" s="608"/>
      <c r="B21" s="609"/>
      <c r="C21" s="609"/>
      <c r="D21" s="609"/>
      <c r="E21" s="609"/>
      <c r="F21" s="610"/>
    </row>
  </sheetData>
  <sheetProtection algorithmName="SHA-512" hashValue="hURSWwO7GpMLCCpzO4vIpbr5kDSOjwCDd49lEIkEVjzBjY6PFKJDuZUqax8I3W8q+vVyxdJhx9PIMjSv9gT8Bg==" saltValue="BFftVDhj7IZgrlCweyc6EA==" spinCount="100000" sheet="1" objects="1" scenarios="1"/>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AE8F-3F57-45B7-BB16-CDDBB5962E81}">
  <sheetPr>
    <pageSetUpPr fitToPage="1"/>
  </sheetPr>
  <dimension ref="A1:H24"/>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45" customHeight="1" x14ac:dyDescent="0.25">
      <c r="A3" s="563" t="s">
        <v>458</v>
      </c>
      <c r="B3" s="563"/>
      <c r="C3" s="563"/>
      <c r="D3" s="563"/>
      <c r="E3" s="563"/>
      <c r="F3" s="563"/>
    </row>
    <row r="4" spans="1:8" x14ac:dyDescent="0.25">
      <c r="A4" s="13"/>
      <c r="B4" s="13"/>
      <c r="C4" s="13"/>
      <c r="D4" s="13"/>
      <c r="E4" s="13"/>
      <c r="F4" s="13"/>
    </row>
    <row r="5" spans="1:8" x14ac:dyDescent="0.25">
      <c r="A5" s="195" t="s">
        <v>68</v>
      </c>
      <c r="B5" s="195" t="s">
        <v>47</v>
      </c>
      <c r="C5" s="195" t="s">
        <v>46</v>
      </c>
      <c r="D5" s="195" t="s">
        <v>36</v>
      </c>
      <c r="E5" s="195" t="s">
        <v>35</v>
      </c>
      <c r="F5" s="195" t="s">
        <v>345</v>
      </c>
      <c r="H5" s="114" t="s">
        <v>245</v>
      </c>
    </row>
    <row r="6" spans="1:8" s="90" customFormat="1" x14ac:dyDescent="0.25">
      <c r="A6" s="318" t="s">
        <v>398</v>
      </c>
      <c r="B6" s="410"/>
      <c r="C6" s="89"/>
      <c r="D6" s="104"/>
      <c r="E6" s="89"/>
      <c r="F6" s="70">
        <f>ROUND(B6*D6*E6,0)</f>
        <v>0</v>
      </c>
      <c r="H6"/>
    </row>
    <row r="7" spans="1:8" s="90" customFormat="1" x14ac:dyDescent="0.25">
      <c r="A7" s="319" t="s">
        <v>397</v>
      </c>
      <c r="B7" s="89"/>
      <c r="C7" s="89"/>
      <c r="D7" s="104"/>
      <c r="E7" s="89"/>
      <c r="F7" s="70">
        <f t="shared" ref="F7:F9" si="0">ROUND(B7*D7*E7,0)</f>
        <v>0</v>
      </c>
      <c r="H7"/>
    </row>
    <row r="8" spans="1:8" s="90" customFormat="1" x14ac:dyDescent="0.25">
      <c r="A8" s="319" t="s">
        <v>396</v>
      </c>
      <c r="B8" s="89"/>
      <c r="C8" s="89"/>
      <c r="D8" s="104"/>
      <c r="E8" s="89"/>
      <c r="F8" s="70">
        <f t="shared" si="0"/>
        <v>0</v>
      </c>
      <c r="H8"/>
    </row>
    <row r="9" spans="1:8" s="90" customFormat="1" x14ac:dyDescent="0.25">
      <c r="A9" s="202"/>
      <c r="B9" s="89"/>
      <c r="C9" s="89"/>
      <c r="D9" s="104"/>
      <c r="E9" s="89"/>
      <c r="F9" s="395">
        <f t="shared" si="0"/>
        <v>0</v>
      </c>
      <c r="H9" s="101" t="s">
        <v>485</v>
      </c>
    </row>
    <row r="10" spans="1:8" s="90" customFormat="1" x14ac:dyDescent="0.25">
      <c r="A10" s="202"/>
      <c r="B10" s="78"/>
      <c r="C10" s="78"/>
      <c r="D10" s="111"/>
      <c r="E10" s="171" t="s">
        <v>42</v>
      </c>
      <c r="F10" s="172">
        <f>ROUND(SUM(F6:F9),2)</f>
        <v>0</v>
      </c>
      <c r="H10" s="101"/>
    </row>
    <row r="11" spans="1:8" s="90" customFormat="1" x14ac:dyDescent="0.25">
      <c r="A11" s="202"/>
      <c r="B11" s="78"/>
      <c r="C11" s="78"/>
      <c r="D11" s="111"/>
      <c r="E11" s="78"/>
      <c r="F11" s="169"/>
    </row>
    <row r="12" spans="1:8" s="90" customFormat="1" hidden="1" x14ac:dyDescent="0.25">
      <c r="A12" s="250" t="s">
        <v>280</v>
      </c>
      <c r="B12" s="218"/>
      <c r="C12" s="218"/>
      <c r="D12" s="219"/>
      <c r="E12" s="218"/>
      <c r="F12" s="204">
        <f>ROUND(+B12*D12*E12,2)</f>
        <v>0</v>
      </c>
    </row>
    <row r="13" spans="1:8" s="90" customFormat="1" hidden="1" x14ac:dyDescent="0.25">
      <c r="A13" s="250" t="s">
        <v>280</v>
      </c>
      <c r="B13" s="218"/>
      <c r="C13" s="218"/>
      <c r="D13" s="219"/>
      <c r="E13" s="218"/>
      <c r="F13" s="215">
        <f>ROUND(+B13*D13*E13,2)</f>
        <v>0</v>
      </c>
    </row>
    <row r="14" spans="1:8" s="90" customFormat="1" hidden="1" x14ac:dyDescent="0.25">
      <c r="A14" s="250"/>
      <c r="B14" s="237"/>
      <c r="C14" s="237"/>
      <c r="D14" s="203"/>
      <c r="E14" s="203" t="s">
        <v>38</v>
      </c>
      <c r="F14" s="204">
        <f>ROUND(SUM(F11:F13),2)</f>
        <v>0</v>
      </c>
      <c r="H14" s="101" t="s">
        <v>312</v>
      </c>
    </row>
    <row r="15" spans="1:8" x14ac:dyDescent="0.25">
      <c r="F15" s="76"/>
    </row>
    <row r="16" spans="1:8" x14ac:dyDescent="0.25">
      <c r="C16" s="612" t="s">
        <v>325</v>
      </c>
      <c r="D16" s="612"/>
      <c r="E16" s="612"/>
      <c r="F16" s="69">
        <f>+F14+F10</f>
        <v>0</v>
      </c>
      <c r="H16" s="113" t="s">
        <v>247</v>
      </c>
    </row>
    <row r="17" spans="1:8" s="90" customFormat="1" x14ac:dyDescent="0.25">
      <c r="A17" s="193"/>
      <c r="B17" s="78"/>
      <c r="C17" s="78"/>
      <c r="D17" s="78"/>
      <c r="E17" s="78"/>
      <c r="F17" s="109"/>
    </row>
    <row r="18" spans="1:8" s="90" customFormat="1" x14ac:dyDescent="0.25">
      <c r="A18" s="317" t="s">
        <v>326</v>
      </c>
      <c r="B18" s="95"/>
      <c r="C18" s="95"/>
      <c r="D18" s="95"/>
      <c r="E18" s="95"/>
      <c r="F18" s="96"/>
      <c r="H18" s="114" t="s">
        <v>246</v>
      </c>
    </row>
    <row r="19" spans="1:8" s="90" customFormat="1" ht="222" customHeight="1" x14ac:dyDescent="0.25">
      <c r="A19" s="616" t="s">
        <v>450</v>
      </c>
      <c r="B19" s="617"/>
      <c r="C19" s="617"/>
      <c r="D19" s="617"/>
      <c r="E19" s="617"/>
      <c r="F19" s="618"/>
      <c r="H19"/>
    </row>
    <row r="20" spans="1:8" x14ac:dyDescent="0.25">
      <c r="H20"/>
    </row>
    <row r="21" spans="1:8" s="90" customFormat="1" hidden="1" x14ac:dyDescent="0.25">
      <c r="A21" s="205" t="s">
        <v>82</v>
      </c>
      <c r="B21" s="207"/>
      <c r="C21" s="207"/>
      <c r="D21" s="207"/>
      <c r="E21" s="207"/>
      <c r="F21" s="208"/>
      <c r="H21" s="114" t="s">
        <v>246</v>
      </c>
    </row>
    <row r="22" spans="1:8" s="90" customFormat="1" ht="45" hidden="1" customHeight="1" x14ac:dyDescent="0.25">
      <c r="A22" s="604"/>
      <c r="B22" s="605"/>
      <c r="C22" s="605"/>
      <c r="D22" s="605"/>
      <c r="E22" s="605"/>
      <c r="F22" s="606"/>
    </row>
    <row r="24" spans="1:8" x14ac:dyDescent="0.25">
      <c r="D24" s="26"/>
    </row>
  </sheetData>
  <sheetProtection algorithmName="SHA-512" hashValue="4XjvaQrAhyMB5u1qGpX3FlrD7F8DawWakycSnmT/IGrhgbrvUHtivvGrrXWpW1JlycEfOQJhkytwq+MlEiMd+g==" saltValue="lVBgLgWrwvgry22iF+E2MQ==" spinCount="100000" sheet="1" objects="1" scenarios="1" formatCells="0" sort="0"/>
  <mergeCells count="6">
    <mergeCell ref="A1:E1"/>
    <mergeCell ref="A3:F3"/>
    <mergeCell ref="C16:E16"/>
    <mergeCell ref="A19:F19"/>
    <mergeCell ref="A22:F22"/>
    <mergeCell ref="A2:F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B021-8CA2-4E6F-A500-5779A3046A2B}">
  <sheetPr>
    <pageSetUpPr fitToPage="1"/>
  </sheetPr>
  <dimension ref="A1:H25"/>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60" customHeight="1" x14ac:dyDescent="0.25">
      <c r="A3" s="563" t="s">
        <v>460</v>
      </c>
      <c r="B3" s="563"/>
      <c r="C3" s="563"/>
      <c r="D3" s="563"/>
      <c r="E3" s="563"/>
      <c r="F3" s="563"/>
    </row>
    <row r="4" spans="1:8" x14ac:dyDescent="0.25">
      <c r="A4" s="13"/>
      <c r="B4" s="13"/>
      <c r="C4" s="13"/>
      <c r="D4" s="13"/>
      <c r="E4" s="13"/>
      <c r="F4" s="13"/>
    </row>
    <row r="5" spans="1:8" ht="25.5" x14ac:dyDescent="0.25">
      <c r="A5" s="195" t="s">
        <v>68</v>
      </c>
      <c r="B5" s="195" t="s">
        <v>47</v>
      </c>
      <c r="C5" s="195" t="s">
        <v>46</v>
      </c>
      <c r="D5" s="195" t="s">
        <v>36</v>
      </c>
      <c r="E5" s="195" t="s">
        <v>35</v>
      </c>
      <c r="F5" s="316" t="s">
        <v>344</v>
      </c>
      <c r="H5" s="114" t="s">
        <v>245</v>
      </c>
    </row>
    <row r="6" spans="1:8" s="90" customFormat="1" x14ac:dyDescent="0.25">
      <c r="A6" s="318" t="s">
        <v>348</v>
      </c>
      <c r="B6" s="417"/>
      <c r="C6" s="417"/>
      <c r="D6" s="416"/>
      <c r="E6" s="417"/>
      <c r="F6" s="70">
        <f>ROUND(B6*D6*E6,0)</f>
        <v>0</v>
      </c>
      <c r="H6"/>
    </row>
    <row r="7" spans="1:8" s="90" customFormat="1" x14ac:dyDescent="0.25">
      <c r="A7" s="319" t="s">
        <v>349</v>
      </c>
      <c r="B7" s="417"/>
      <c r="C7" s="417"/>
      <c r="D7" s="416"/>
      <c r="E7" s="417"/>
      <c r="F7" s="70">
        <f t="shared" ref="F7:F10" si="0">ROUND(B7*D7*E7,0)</f>
        <v>0</v>
      </c>
      <c r="H7"/>
    </row>
    <row r="8" spans="1:8" s="90" customFormat="1" x14ac:dyDescent="0.25">
      <c r="A8" s="319" t="s">
        <v>350</v>
      </c>
      <c r="B8" s="417"/>
      <c r="C8" s="417"/>
      <c r="D8" s="416"/>
      <c r="E8" s="417"/>
      <c r="F8" s="70">
        <f t="shared" si="0"/>
        <v>0</v>
      </c>
      <c r="H8"/>
    </row>
    <row r="9" spans="1:8" s="90" customFormat="1" x14ac:dyDescent="0.25">
      <c r="A9" s="319" t="s">
        <v>351</v>
      </c>
      <c r="B9" s="417"/>
      <c r="C9" s="417"/>
      <c r="D9" s="416"/>
      <c r="E9" s="417"/>
      <c r="F9" s="70">
        <f t="shared" si="0"/>
        <v>0</v>
      </c>
      <c r="H9"/>
    </row>
    <row r="10" spans="1:8" s="90" customFormat="1" x14ac:dyDescent="0.25">
      <c r="A10" s="319" t="s">
        <v>352</v>
      </c>
      <c r="B10" s="417"/>
      <c r="C10" s="417"/>
      <c r="D10" s="416"/>
      <c r="E10" s="417"/>
      <c r="F10" s="395">
        <f t="shared" si="0"/>
        <v>0</v>
      </c>
      <c r="H10" s="101" t="s">
        <v>485</v>
      </c>
    </row>
    <row r="11" spans="1:8" s="90" customFormat="1" x14ac:dyDescent="0.25">
      <c r="A11" s="202"/>
      <c r="B11" s="78"/>
      <c r="C11" s="78"/>
      <c r="D11" s="104"/>
      <c r="E11" s="171" t="s">
        <v>42</v>
      </c>
      <c r="F11" s="172">
        <f>ROUND(SUM(F6:F10),2)</f>
        <v>0</v>
      </c>
      <c r="H11" s="101"/>
    </row>
    <row r="12" spans="1:8" s="90" customFormat="1" x14ac:dyDescent="0.25">
      <c r="A12" s="202"/>
      <c r="B12" s="78"/>
      <c r="C12" s="78"/>
      <c r="D12" s="111"/>
      <c r="E12" s="78"/>
      <c r="F12" s="169"/>
    </row>
    <row r="13" spans="1:8" s="90" customFormat="1" hidden="1" x14ac:dyDescent="0.25">
      <c r="A13" s="250" t="s">
        <v>280</v>
      </c>
      <c r="B13" s="218"/>
      <c r="C13" s="218"/>
      <c r="D13" s="219"/>
      <c r="E13" s="218"/>
      <c r="F13" s="204">
        <f>ROUND(+B13*D13*E13,2)</f>
        <v>0</v>
      </c>
    </row>
    <row r="14" spans="1:8" s="90" customFormat="1" hidden="1" x14ac:dyDescent="0.25">
      <c r="A14" s="250" t="s">
        <v>280</v>
      </c>
      <c r="B14" s="218"/>
      <c r="C14" s="218"/>
      <c r="D14" s="219"/>
      <c r="E14" s="218"/>
      <c r="F14" s="215">
        <f>ROUND(+B14*D14*E14,2)</f>
        <v>0</v>
      </c>
    </row>
    <row r="15" spans="1:8" s="90" customFormat="1" hidden="1" x14ac:dyDescent="0.25">
      <c r="A15" s="250"/>
      <c r="B15" s="237"/>
      <c r="C15" s="237"/>
      <c r="D15" s="203"/>
      <c r="E15" s="203" t="s">
        <v>38</v>
      </c>
      <c r="F15" s="204">
        <f>ROUND(SUM(F12:F14),2)</f>
        <v>0</v>
      </c>
      <c r="H15" s="101" t="s">
        <v>312</v>
      </c>
    </row>
    <row r="16" spans="1:8" x14ac:dyDescent="0.25">
      <c r="F16" s="76"/>
    </row>
    <row r="17" spans="1:8" x14ac:dyDescent="0.25">
      <c r="C17" s="293"/>
      <c r="D17" s="293"/>
      <c r="E17" s="200" t="s">
        <v>353</v>
      </c>
      <c r="F17" s="69">
        <f>+F15+F11</f>
        <v>0</v>
      </c>
      <c r="H17" s="113" t="s">
        <v>247</v>
      </c>
    </row>
    <row r="18" spans="1:8" s="90" customFormat="1" x14ac:dyDescent="0.25">
      <c r="A18" s="193"/>
      <c r="B18" s="78"/>
      <c r="C18" s="78"/>
      <c r="D18" s="78"/>
      <c r="E18" s="78"/>
      <c r="F18" s="109"/>
    </row>
    <row r="19" spans="1:8" s="90" customFormat="1" x14ac:dyDescent="0.25">
      <c r="A19" s="317" t="s">
        <v>354</v>
      </c>
      <c r="B19" s="95"/>
      <c r="C19" s="95"/>
      <c r="D19" s="95"/>
      <c r="E19" s="95"/>
      <c r="F19" s="96"/>
      <c r="H19" s="114" t="s">
        <v>246</v>
      </c>
    </row>
    <row r="20" spans="1:8" s="90" customFormat="1" ht="177.95" customHeight="1" x14ac:dyDescent="0.25">
      <c r="A20" s="616" t="s">
        <v>451</v>
      </c>
      <c r="B20" s="617"/>
      <c r="C20" s="617"/>
      <c r="D20" s="617"/>
      <c r="E20" s="617"/>
      <c r="F20" s="618"/>
      <c r="H20"/>
    </row>
    <row r="21" spans="1:8" x14ac:dyDescent="0.25">
      <c r="H21"/>
    </row>
    <row r="22" spans="1:8" s="90" customFormat="1" hidden="1" x14ac:dyDescent="0.25">
      <c r="A22" s="205" t="s">
        <v>82</v>
      </c>
      <c r="B22" s="207"/>
      <c r="C22" s="207"/>
      <c r="D22" s="207"/>
      <c r="E22" s="207"/>
      <c r="F22" s="208"/>
      <c r="H22" s="114" t="s">
        <v>246</v>
      </c>
    </row>
    <row r="23" spans="1:8" s="90" customFormat="1" ht="45" hidden="1" customHeight="1" x14ac:dyDescent="0.25">
      <c r="A23" s="604"/>
      <c r="B23" s="605"/>
      <c r="C23" s="605"/>
      <c r="D23" s="605"/>
      <c r="E23" s="605"/>
      <c r="F23" s="606"/>
    </row>
    <row r="25" spans="1:8" x14ac:dyDescent="0.25">
      <c r="D25" s="26"/>
    </row>
  </sheetData>
  <sheetProtection algorithmName="SHA-512" hashValue="TMI1HLrdZHtn+POuVZqz0Ult1dWZoSAJPHGc2lovNOJKpvDwZs49kDroskXkhoCCVNL6GSCXpBEvD5IYxntZcQ==" saltValue="ej81ECyVykyfEouot2fexw==" spinCount="100000" sheet="1" objects="1" scenarios="1" formatCells="0" sort="0"/>
  <mergeCells count="5">
    <mergeCell ref="A1:E1"/>
    <mergeCell ref="A3:F3"/>
    <mergeCell ref="A20:F20"/>
    <mergeCell ref="A23:F23"/>
    <mergeCell ref="A2:F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2D18-796F-4A9C-B0D6-A1EE6DFA6EEF}">
  <sheetPr>
    <pageSetUpPr fitToPage="1"/>
  </sheetPr>
  <dimension ref="A1:H24"/>
  <sheetViews>
    <sheetView zoomScaleNormal="100" zoomScaleSheetLayoutView="100" workbookViewId="0">
      <selection activeCell="A6" sqref="A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60" customHeight="1" x14ac:dyDescent="0.25">
      <c r="A3" s="563" t="s">
        <v>461</v>
      </c>
      <c r="B3" s="563"/>
      <c r="C3" s="563"/>
      <c r="D3" s="563"/>
      <c r="E3" s="563"/>
      <c r="F3" s="563"/>
    </row>
    <row r="4" spans="1:8" x14ac:dyDescent="0.25">
      <c r="A4" s="13"/>
      <c r="B4" s="13"/>
      <c r="C4" s="13"/>
      <c r="D4" s="13"/>
      <c r="E4" s="13"/>
      <c r="F4" s="13"/>
    </row>
    <row r="5" spans="1:8" x14ac:dyDescent="0.25">
      <c r="A5" s="195" t="s">
        <v>68</v>
      </c>
      <c r="B5" s="195" t="s">
        <v>47</v>
      </c>
      <c r="C5" s="195" t="s">
        <v>46</v>
      </c>
      <c r="D5" s="195" t="s">
        <v>36</v>
      </c>
      <c r="E5" s="195" t="s">
        <v>35</v>
      </c>
      <c r="F5" s="315" t="s">
        <v>342</v>
      </c>
      <c r="H5" s="114" t="s">
        <v>245</v>
      </c>
    </row>
    <row r="6" spans="1:8" s="90" customFormat="1" x14ac:dyDescent="0.25">
      <c r="A6" s="192"/>
      <c r="B6" s="417"/>
      <c r="C6" s="417"/>
      <c r="D6" s="416"/>
      <c r="E6" s="417"/>
      <c r="F6" s="70">
        <f>ROUND(B6*D6*E6,0)</f>
        <v>0</v>
      </c>
      <c r="H6"/>
    </row>
    <row r="7" spans="1:8" s="90" customFormat="1" x14ac:dyDescent="0.25">
      <c r="A7" s="202"/>
      <c r="B7" s="417"/>
      <c r="C7" s="417"/>
      <c r="D7" s="416"/>
      <c r="E7" s="417"/>
      <c r="F7" s="70">
        <f>ROUND(B7*D7*E7,0)</f>
        <v>0</v>
      </c>
      <c r="H7"/>
    </row>
    <row r="8" spans="1:8" s="90" customFormat="1" x14ac:dyDescent="0.25">
      <c r="A8" s="202"/>
      <c r="B8" s="417"/>
      <c r="C8" s="417"/>
      <c r="D8" s="416"/>
      <c r="E8" s="417"/>
      <c r="F8" s="70">
        <f>ROUND(B8*D8*E8,0)</f>
        <v>0</v>
      </c>
      <c r="H8"/>
    </row>
    <row r="9" spans="1:8" s="90" customFormat="1" x14ac:dyDescent="0.25">
      <c r="A9" s="202"/>
      <c r="B9" s="417"/>
      <c r="C9" s="417"/>
      <c r="D9" s="416"/>
      <c r="E9" s="417"/>
      <c r="F9" s="395">
        <f>ROUND(B9*D9*E9,0)</f>
        <v>0</v>
      </c>
      <c r="H9" s="101" t="s">
        <v>485</v>
      </c>
    </row>
    <row r="10" spans="1:8" s="90" customFormat="1" x14ac:dyDescent="0.25">
      <c r="A10" s="202"/>
      <c r="B10" s="78"/>
      <c r="C10" s="78"/>
      <c r="D10" s="104"/>
      <c r="E10" s="171" t="s">
        <v>42</v>
      </c>
      <c r="F10" s="172">
        <f>ROUND(SUM(F6:F9),2)</f>
        <v>0</v>
      </c>
      <c r="H10" s="101"/>
    </row>
    <row r="11" spans="1:8" s="90" customFormat="1" x14ac:dyDescent="0.25">
      <c r="A11" s="202"/>
      <c r="B11" s="78"/>
      <c r="C11" s="78"/>
      <c r="D11" s="111"/>
      <c r="E11" s="78"/>
      <c r="F11" s="169"/>
    </row>
    <row r="12" spans="1:8" s="90" customFormat="1" hidden="1" x14ac:dyDescent="0.25">
      <c r="A12" s="250" t="s">
        <v>280</v>
      </c>
      <c r="B12" s="218"/>
      <c r="C12" s="218"/>
      <c r="D12" s="219"/>
      <c r="E12" s="218"/>
      <c r="F12" s="204">
        <f>ROUND(+B12*D12*E12,2)</f>
        <v>0</v>
      </c>
    </row>
    <row r="13" spans="1:8" s="90" customFormat="1" hidden="1" x14ac:dyDescent="0.25">
      <c r="A13" s="250" t="s">
        <v>280</v>
      </c>
      <c r="B13" s="218"/>
      <c r="C13" s="218"/>
      <c r="D13" s="219"/>
      <c r="E13" s="218"/>
      <c r="F13" s="215">
        <f>ROUND(+B13*D13*E13,2)</f>
        <v>0</v>
      </c>
    </row>
    <row r="14" spans="1:8" s="90" customFormat="1" hidden="1" x14ac:dyDescent="0.25">
      <c r="A14" s="250"/>
      <c r="B14" s="237"/>
      <c r="C14" s="237"/>
      <c r="D14" s="203"/>
      <c r="E14" s="203" t="s">
        <v>38</v>
      </c>
      <c r="F14" s="204">
        <f>ROUND(SUM(F11:F13),2)</f>
        <v>0</v>
      </c>
      <c r="H14" s="101" t="s">
        <v>312</v>
      </c>
    </row>
    <row r="15" spans="1:8" x14ac:dyDescent="0.25">
      <c r="F15" s="76"/>
    </row>
    <row r="16" spans="1:8" x14ac:dyDescent="0.25">
      <c r="C16" s="612" t="s">
        <v>329</v>
      </c>
      <c r="D16" s="612"/>
      <c r="E16" s="612"/>
      <c r="F16" s="69">
        <f>+F14+F10</f>
        <v>0</v>
      </c>
      <c r="H16" s="113" t="s">
        <v>247</v>
      </c>
    </row>
    <row r="17" spans="1:8" s="90" customFormat="1" x14ac:dyDescent="0.25">
      <c r="A17" s="193"/>
      <c r="B17" s="78"/>
      <c r="C17" s="78"/>
      <c r="D17" s="78"/>
      <c r="E17" s="78"/>
      <c r="F17" s="109"/>
    </row>
    <row r="18" spans="1:8" s="90" customFormat="1" x14ac:dyDescent="0.25">
      <c r="A18" s="317" t="s">
        <v>330</v>
      </c>
      <c r="B18" s="95"/>
      <c r="C18" s="95"/>
      <c r="D18" s="95"/>
      <c r="E18" s="95"/>
      <c r="F18" s="96"/>
      <c r="H18" s="114" t="s">
        <v>246</v>
      </c>
    </row>
    <row r="19" spans="1:8" s="90" customFormat="1" ht="213.95" customHeight="1" x14ac:dyDescent="0.25">
      <c r="A19" s="616" t="s">
        <v>452</v>
      </c>
      <c r="B19" s="617"/>
      <c r="C19" s="617"/>
      <c r="D19" s="617"/>
      <c r="E19" s="617"/>
      <c r="F19" s="618"/>
      <c r="H19"/>
    </row>
    <row r="20" spans="1:8" x14ac:dyDescent="0.25">
      <c r="H20"/>
    </row>
    <row r="21" spans="1:8" s="90" customFormat="1" hidden="1" x14ac:dyDescent="0.25">
      <c r="A21" s="205" t="s">
        <v>82</v>
      </c>
      <c r="B21" s="207"/>
      <c r="C21" s="207"/>
      <c r="D21" s="207"/>
      <c r="E21" s="207"/>
      <c r="F21" s="208"/>
      <c r="H21" s="114" t="s">
        <v>246</v>
      </c>
    </row>
    <row r="22" spans="1:8" s="90" customFormat="1" ht="45" hidden="1" customHeight="1" x14ac:dyDescent="0.25">
      <c r="A22" s="604"/>
      <c r="B22" s="605"/>
      <c r="C22" s="605"/>
      <c r="D22" s="605"/>
      <c r="E22" s="605"/>
      <c r="F22" s="606"/>
    </row>
    <row r="24" spans="1:8" x14ac:dyDescent="0.25">
      <c r="D24" s="26"/>
    </row>
  </sheetData>
  <sheetProtection algorithmName="SHA-512" hashValue="6Wx893uthKucj0sJCtscSr8r9O5ck+LKmmrfHQV8tdxmwSMNo5TZE6O81bWsn54GdQKmILy3R1ffmZggOznH6A==" saltValue="VonU64Hp2Q8MnldYzxDH9Q==" spinCount="100000" sheet="1" objects="1" scenarios="1" formatCells="0" sort="0"/>
  <mergeCells count="6">
    <mergeCell ref="A1:E1"/>
    <mergeCell ref="A3:F3"/>
    <mergeCell ref="C16:E16"/>
    <mergeCell ref="A19:F19"/>
    <mergeCell ref="A22:F22"/>
    <mergeCell ref="A2:F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2FD0-874B-4968-9B4B-B16FDEBDF79C}">
  <sheetPr>
    <pageSetUpPr fitToPage="1"/>
  </sheetPr>
  <dimension ref="A1:H24"/>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135" customHeight="1" x14ac:dyDescent="0.25">
      <c r="A3" s="563" t="s">
        <v>462</v>
      </c>
      <c r="B3" s="563"/>
      <c r="C3" s="563"/>
      <c r="D3" s="563"/>
      <c r="E3" s="563"/>
      <c r="F3" s="563"/>
    </row>
    <row r="4" spans="1:8" x14ac:dyDescent="0.25">
      <c r="A4" s="13"/>
      <c r="B4" s="13"/>
      <c r="C4" s="13"/>
      <c r="D4" s="13"/>
      <c r="E4" s="13"/>
      <c r="F4" s="13"/>
    </row>
    <row r="5" spans="1:8" ht="25.5" x14ac:dyDescent="0.25">
      <c r="A5" s="195" t="s">
        <v>68</v>
      </c>
      <c r="B5" s="195" t="s">
        <v>47</v>
      </c>
      <c r="C5" s="195" t="s">
        <v>46</v>
      </c>
      <c r="D5" s="195" t="s">
        <v>36</v>
      </c>
      <c r="E5" s="195" t="s">
        <v>35</v>
      </c>
      <c r="F5" s="316" t="s">
        <v>343</v>
      </c>
      <c r="H5" s="114" t="s">
        <v>245</v>
      </c>
    </row>
    <row r="6" spans="1:8" s="90" customFormat="1" x14ac:dyDescent="0.25">
      <c r="A6" s="318" t="s">
        <v>364</v>
      </c>
      <c r="B6" s="417"/>
      <c r="C6" s="417"/>
      <c r="D6" s="416"/>
      <c r="E6" s="417"/>
      <c r="F6" s="70">
        <f>ROUND(B6*D6*E6,0)</f>
        <v>0</v>
      </c>
      <c r="H6"/>
    </row>
    <row r="7" spans="1:8" s="90" customFormat="1" x14ac:dyDescent="0.25">
      <c r="A7" s="319" t="s">
        <v>363</v>
      </c>
      <c r="B7" s="417"/>
      <c r="C7" s="417"/>
      <c r="D7" s="416"/>
      <c r="E7" s="417"/>
      <c r="F7" s="70">
        <f>ROUND(B7*D7*E7,0)</f>
        <v>0</v>
      </c>
      <c r="H7"/>
    </row>
    <row r="8" spans="1:8" s="90" customFormat="1" x14ac:dyDescent="0.25">
      <c r="A8" s="319" t="s">
        <v>463</v>
      </c>
      <c r="B8" s="417"/>
      <c r="C8" s="417"/>
      <c r="D8" s="416"/>
      <c r="E8" s="417"/>
      <c r="F8" s="70">
        <f>ROUND(B8*D8*E8,0)</f>
        <v>0</v>
      </c>
      <c r="H8"/>
    </row>
    <row r="9" spans="1:8" s="90" customFormat="1" x14ac:dyDescent="0.25">
      <c r="A9" s="319" t="s">
        <v>464</v>
      </c>
      <c r="B9" s="417"/>
      <c r="C9" s="417"/>
      <c r="D9" s="416"/>
      <c r="E9" s="417"/>
      <c r="F9" s="395">
        <f>ROUND(B9*D9*E9,0)</f>
        <v>0</v>
      </c>
      <c r="H9" s="101" t="s">
        <v>485</v>
      </c>
    </row>
    <row r="10" spans="1:8" s="90" customFormat="1" x14ac:dyDescent="0.25">
      <c r="A10" s="202"/>
      <c r="B10" s="78"/>
      <c r="C10" s="78"/>
      <c r="D10" s="111"/>
      <c r="E10" s="171" t="s">
        <v>42</v>
      </c>
      <c r="F10" s="172">
        <f>ROUND(SUM(F6:F9),2)</f>
        <v>0</v>
      </c>
      <c r="H10" s="101"/>
    </row>
    <row r="11" spans="1:8" s="90" customFormat="1" x14ac:dyDescent="0.25">
      <c r="A11" s="202"/>
      <c r="B11" s="78"/>
      <c r="C11" s="78"/>
      <c r="D11" s="111"/>
      <c r="E11" s="78"/>
      <c r="F11" s="169"/>
    </row>
    <row r="12" spans="1:8" s="90" customFormat="1" hidden="1" x14ac:dyDescent="0.25">
      <c r="A12" s="250" t="s">
        <v>280</v>
      </c>
      <c r="B12" s="218"/>
      <c r="C12" s="218"/>
      <c r="D12" s="219"/>
      <c r="E12" s="218"/>
      <c r="F12" s="204">
        <f>ROUND(+B12*D12*E12,2)</f>
        <v>0</v>
      </c>
    </row>
    <row r="13" spans="1:8" s="90" customFormat="1" hidden="1" x14ac:dyDescent="0.25">
      <c r="A13" s="250" t="s">
        <v>280</v>
      </c>
      <c r="B13" s="218"/>
      <c r="C13" s="218"/>
      <c r="D13" s="219"/>
      <c r="E13" s="218"/>
      <c r="F13" s="215">
        <f>ROUND(+B13*D13*E13,2)</f>
        <v>0</v>
      </c>
    </row>
    <row r="14" spans="1:8" s="90" customFormat="1" hidden="1" x14ac:dyDescent="0.25">
      <c r="A14" s="250"/>
      <c r="B14" s="237"/>
      <c r="C14" s="237"/>
      <c r="D14" s="203"/>
      <c r="E14" s="203" t="s">
        <v>38</v>
      </c>
      <c r="F14" s="204">
        <f>ROUND(SUM(F11:F13),2)</f>
        <v>0</v>
      </c>
      <c r="H14" s="101" t="s">
        <v>312</v>
      </c>
    </row>
    <row r="15" spans="1:8" x14ac:dyDescent="0.25">
      <c r="F15" s="76"/>
    </row>
    <row r="16" spans="1:8" x14ac:dyDescent="0.25">
      <c r="C16" s="200"/>
      <c r="D16" s="200"/>
      <c r="E16" s="200" t="s">
        <v>327</v>
      </c>
      <c r="F16" s="69">
        <f>+F14+F10</f>
        <v>0</v>
      </c>
      <c r="H16" s="113" t="s">
        <v>247</v>
      </c>
    </row>
    <row r="17" spans="1:8" s="90" customFormat="1" x14ac:dyDescent="0.25">
      <c r="A17" s="193"/>
      <c r="B17" s="78"/>
      <c r="C17" s="78"/>
      <c r="D17" s="78"/>
      <c r="E17" s="78"/>
      <c r="F17" s="109"/>
    </row>
    <row r="18" spans="1:8" s="90" customFormat="1" x14ac:dyDescent="0.25">
      <c r="A18" s="317" t="s">
        <v>328</v>
      </c>
      <c r="B18" s="95"/>
      <c r="C18" s="95"/>
      <c r="D18" s="95"/>
      <c r="E18" s="95"/>
      <c r="F18" s="96"/>
      <c r="H18" s="114" t="s">
        <v>246</v>
      </c>
    </row>
    <row r="19" spans="1:8" s="90" customFormat="1" ht="158.1" customHeight="1" x14ac:dyDescent="0.25">
      <c r="A19" s="616" t="s">
        <v>453</v>
      </c>
      <c r="B19" s="617"/>
      <c r="C19" s="617"/>
      <c r="D19" s="617"/>
      <c r="E19" s="617"/>
      <c r="F19" s="618"/>
      <c r="H19"/>
    </row>
    <row r="20" spans="1:8" x14ac:dyDescent="0.25">
      <c r="H20"/>
    </row>
    <row r="21" spans="1:8" s="90" customFormat="1" hidden="1" x14ac:dyDescent="0.25">
      <c r="A21" s="205" t="s">
        <v>82</v>
      </c>
      <c r="B21" s="207"/>
      <c r="C21" s="207"/>
      <c r="D21" s="207"/>
      <c r="E21" s="207"/>
      <c r="F21" s="208"/>
      <c r="H21" s="114" t="s">
        <v>246</v>
      </c>
    </row>
    <row r="22" spans="1:8" s="90" customFormat="1" ht="45" hidden="1" customHeight="1" x14ac:dyDescent="0.25">
      <c r="A22" s="604"/>
      <c r="B22" s="605"/>
      <c r="C22" s="605"/>
      <c r="D22" s="605"/>
      <c r="E22" s="605"/>
      <c r="F22" s="606"/>
    </row>
    <row r="24" spans="1:8" x14ac:dyDescent="0.25">
      <c r="D24" s="26"/>
    </row>
  </sheetData>
  <sheetProtection algorithmName="SHA-512" hashValue="EmsRettJGk9c0QbHO6M4sDeHnfZGbj99/fRz4J222mz6M+4mpeleI40ePrtND0sctM2+kxnYSFJTTGkBv+4NOw==" saltValue="jAzbY/qVzspFFGQ8lm2pWQ==" spinCount="100000" sheet="1" objects="1" scenarios="1" formatCells="0" sort="0"/>
  <mergeCells count="5">
    <mergeCell ref="A1:E1"/>
    <mergeCell ref="A3:F3"/>
    <mergeCell ref="A19:F19"/>
    <mergeCell ref="A22:F22"/>
    <mergeCell ref="A2:F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8"/>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45" customHeight="1" x14ac:dyDescent="0.25">
      <c r="A3" s="620" t="s">
        <v>465</v>
      </c>
      <c r="B3" s="563"/>
      <c r="C3" s="563"/>
      <c r="D3" s="563"/>
      <c r="E3" s="563"/>
      <c r="F3" s="563"/>
    </row>
    <row r="4" spans="1:8" x14ac:dyDescent="0.25">
      <c r="A4" s="13"/>
      <c r="B4" s="13"/>
      <c r="C4" s="13"/>
      <c r="D4" s="13"/>
      <c r="E4" s="13"/>
      <c r="F4" s="13"/>
    </row>
    <row r="5" spans="1:8" ht="38.25" x14ac:dyDescent="0.25">
      <c r="A5" s="187" t="s">
        <v>68</v>
      </c>
      <c r="B5" s="61" t="s">
        <v>47</v>
      </c>
      <c r="C5" s="61" t="s">
        <v>46</v>
      </c>
      <c r="D5" s="61" t="s">
        <v>36</v>
      </c>
      <c r="E5" s="61" t="s">
        <v>35</v>
      </c>
      <c r="F5" s="316" t="s">
        <v>347</v>
      </c>
      <c r="H5" s="114" t="s">
        <v>245</v>
      </c>
    </row>
    <row r="6" spans="1:8" s="90" customFormat="1" x14ac:dyDescent="0.25">
      <c r="A6" s="318" t="s">
        <v>364</v>
      </c>
      <c r="B6" s="417"/>
      <c r="C6" s="417"/>
      <c r="D6" s="416"/>
      <c r="E6" s="417"/>
      <c r="F6" s="396">
        <f t="shared" ref="F6:F8" si="0">ROUND(B6*D6*E6,0)</f>
        <v>0</v>
      </c>
      <c r="H6"/>
    </row>
    <row r="7" spans="1:8" s="90" customFormat="1" x14ac:dyDescent="0.25">
      <c r="A7" s="319" t="s">
        <v>363</v>
      </c>
      <c r="B7" s="417"/>
      <c r="C7" s="417"/>
      <c r="D7" s="416"/>
      <c r="E7" s="417"/>
      <c r="F7" s="396">
        <f t="shared" si="0"/>
        <v>0</v>
      </c>
      <c r="H7"/>
    </row>
    <row r="8" spans="1:8" s="90" customFormat="1" x14ac:dyDescent="0.25">
      <c r="A8" s="342"/>
      <c r="B8" s="417"/>
      <c r="C8" s="417"/>
      <c r="D8" s="416"/>
      <c r="E8" s="417"/>
      <c r="F8" s="396">
        <f t="shared" si="0"/>
        <v>0</v>
      </c>
      <c r="H8"/>
    </row>
    <row r="9" spans="1:8" s="90" customFormat="1" x14ac:dyDescent="0.25">
      <c r="A9" s="342"/>
      <c r="B9" s="417"/>
      <c r="C9" s="417"/>
      <c r="D9" s="416"/>
      <c r="E9" s="417"/>
      <c r="F9" s="396">
        <f t="shared" ref="F9:F13" si="1">ROUND(B9*D9*E9,0)</f>
        <v>0</v>
      </c>
      <c r="H9"/>
    </row>
    <row r="10" spans="1:8" s="90" customFormat="1" x14ac:dyDescent="0.25">
      <c r="A10" s="342"/>
      <c r="B10" s="417"/>
      <c r="C10" s="417"/>
      <c r="D10" s="416"/>
      <c r="E10" s="417"/>
      <c r="F10" s="396">
        <f t="shared" si="1"/>
        <v>0</v>
      </c>
      <c r="H10"/>
    </row>
    <row r="11" spans="1:8" s="90" customFormat="1" x14ac:dyDescent="0.25">
      <c r="A11" s="342"/>
      <c r="B11" s="417"/>
      <c r="C11" s="417"/>
      <c r="D11" s="416"/>
      <c r="E11" s="417"/>
      <c r="F11" s="396">
        <f t="shared" si="1"/>
        <v>0</v>
      </c>
      <c r="H11"/>
    </row>
    <row r="12" spans="1:8" s="90" customFormat="1" x14ac:dyDescent="0.25">
      <c r="A12" s="342"/>
      <c r="B12" s="417"/>
      <c r="C12" s="417"/>
      <c r="D12" s="416"/>
      <c r="E12" s="417"/>
      <c r="F12" s="396">
        <f t="shared" si="1"/>
        <v>0</v>
      </c>
      <c r="H12"/>
    </row>
    <row r="13" spans="1:8" s="90" customFormat="1" x14ac:dyDescent="0.25">
      <c r="A13" s="190"/>
      <c r="B13" s="417"/>
      <c r="C13" s="417"/>
      <c r="D13" s="416"/>
      <c r="E13" s="417"/>
      <c r="F13" s="395">
        <f t="shared" si="1"/>
        <v>0</v>
      </c>
      <c r="H13" s="101" t="s">
        <v>485</v>
      </c>
    </row>
    <row r="14" spans="1:8" s="90" customFormat="1" x14ac:dyDescent="0.25">
      <c r="A14" s="190"/>
      <c r="B14" s="78"/>
      <c r="C14" s="78"/>
      <c r="D14" s="111"/>
      <c r="E14" s="171" t="s">
        <v>42</v>
      </c>
      <c r="F14" s="172">
        <f>ROUND(SUM(F6:F13),2)</f>
        <v>0</v>
      </c>
      <c r="H14" s="101"/>
    </row>
    <row r="15" spans="1:8" s="90" customFormat="1" x14ac:dyDescent="0.25">
      <c r="A15" s="190"/>
      <c r="B15" s="78"/>
      <c r="C15" s="78"/>
      <c r="D15" s="111"/>
      <c r="E15" s="78"/>
      <c r="F15" s="169"/>
    </row>
    <row r="16" spans="1:8" s="90" customFormat="1" hidden="1" x14ac:dyDescent="0.25">
      <c r="A16" s="250" t="s">
        <v>280</v>
      </c>
      <c r="B16" s="218"/>
      <c r="C16" s="218"/>
      <c r="D16" s="219"/>
      <c r="E16" s="218"/>
      <c r="F16" s="204">
        <f>ROUND(+B16*D16*E16,2)</f>
        <v>0</v>
      </c>
    </row>
    <row r="17" spans="1:8" s="90" customFormat="1" hidden="1" x14ac:dyDescent="0.25">
      <c r="A17" s="250" t="s">
        <v>280</v>
      </c>
      <c r="B17" s="218"/>
      <c r="C17" s="218"/>
      <c r="D17" s="219"/>
      <c r="E17" s="218"/>
      <c r="F17" s="215">
        <f>ROUND(+B17*D17*E17,2)</f>
        <v>0</v>
      </c>
    </row>
    <row r="18" spans="1:8" s="90" customFormat="1" hidden="1" x14ac:dyDescent="0.25">
      <c r="A18" s="250"/>
      <c r="B18" s="237"/>
      <c r="C18" s="237"/>
      <c r="D18" s="203"/>
      <c r="E18" s="203" t="s">
        <v>38</v>
      </c>
      <c r="F18" s="204">
        <f>ROUND(SUM(F15:F17),2)</f>
        <v>0</v>
      </c>
      <c r="H18" s="101" t="s">
        <v>312</v>
      </c>
    </row>
    <row r="19" spans="1:8" x14ac:dyDescent="0.25">
      <c r="F19" s="76"/>
    </row>
    <row r="20" spans="1:8" x14ac:dyDescent="0.25">
      <c r="C20" s="612" t="s">
        <v>322</v>
      </c>
      <c r="D20" s="612"/>
      <c r="E20" s="612"/>
      <c r="F20" s="69">
        <f>+F18+F14</f>
        <v>0</v>
      </c>
      <c r="H20" s="113" t="s">
        <v>247</v>
      </c>
    </row>
    <row r="21" spans="1:8" s="90" customFormat="1" x14ac:dyDescent="0.25">
      <c r="A21" s="193"/>
      <c r="B21" s="78"/>
      <c r="C21" s="78"/>
      <c r="D21" s="78"/>
      <c r="E21" s="78"/>
      <c r="F21" s="109"/>
    </row>
    <row r="22" spans="1:8" s="90" customFormat="1" x14ac:dyDescent="0.25">
      <c r="A22" s="317" t="s">
        <v>321</v>
      </c>
      <c r="B22" s="95"/>
      <c r="C22" s="95"/>
      <c r="D22" s="95"/>
      <c r="E22" s="95"/>
      <c r="F22" s="96"/>
      <c r="H22" s="114" t="s">
        <v>246</v>
      </c>
    </row>
    <row r="23" spans="1:8" s="90" customFormat="1" ht="207" customHeight="1" x14ac:dyDescent="0.25">
      <c r="A23" s="616" t="s">
        <v>454</v>
      </c>
      <c r="B23" s="617"/>
      <c r="C23" s="617"/>
      <c r="D23" s="617"/>
      <c r="E23" s="617"/>
      <c r="F23" s="618"/>
      <c r="H23"/>
    </row>
    <row r="24" spans="1:8" x14ac:dyDescent="0.25">
      <c r="H24"/>
    </row>
    <row r="25" spans="1:8" s="90" customFormat="1" hidden="1" x14ac:dyDescent="0.25">
      <c r="A25" s="205" t="s">
        <v>82</v>
      </c>
      <c r="B25" s="207"/>
      <c r="C25" s="207"/>
      <c r="D25" s="207"/>
      <c r="E25" s="207"/>
      <c r="F25" s="208"/>
      <c r="H25" s="114" t="s">
        <v>246</v>
      </c>
    </row>
    <row r="26" spans="1:8" s="90" customFormat="1" ht="45" hidden="1" customHeight="1" x14ac:dyDescent="0.25">
      <c r="A26" s="604"/>
      <c r="B26" s="605"/>
      <c r="C26" s="605"/>
      <c r="D26" s="605"/>
      <c r="E26" s="605"/>
      <c r="F26" s="606"/>
    </row>
    <row r="28" spans="1:8" x14ac:dyDescent="0.25">
      <c r="D28" s="26"/>
    </row>
  </sheetData>
  <sheetProtection algorithmName="SHA-512" hashValue="+DGF6ne9lZf50QrgWOP/R3K50gzXW0bytHhUwIUUeIIRY3y9mJ0yeQ8cjMg4ahRgigcFMLOrKY5o7ydQ9ufQjw==" saltValue="QcwP4LuvfJ5/BDQUEzduEQ==" spinCount="100000" sheet="1" objects="1" scenarios="1" formatCells="0" sort="0"/>
  <mergeCells count="6">
    <mergeCell ref="A1:E1"/>
    <mergeCell ref="C20:E20"/>
    <mergeCell ref="A3:F3"/>
    <mergeCell ref="A23:F23"/>
    <mergeCell ref="A26:F26"/>
    <mergeCell ref="A2:F2"/>
  </mergeCells>
  <printOptions horizontalCentered="1"/>
  <pageMargins left="0.25" right="0.25" top="0.25" bottom="0.25" header="0.3" footer="0.3"/>
  <pageSetup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9183-3FE2-4502-95B6-51BDFEC6C16F}">
  <sheetPr>
    <pageSetUpPr fitToPage="1"/>
  </sheetPr>
  <dimension ref="A1:H28"/>
  <sheetViews>
    <sheetView zoomScaleNormal="100" zoomScaleSheetLayoutView="100" workbookViewId="0">
      <selection activeCell="B6" sqref="B6"/>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62" t="s">
        <v>189</v>
      </c>
      <c r="B1" s="562"/>
      <c r="C1" s="562"/>
      <c r="D1" s="562"/>
      <c r="E1" s="562"/>
      <c r="F1" s="8">
        <f>+'Section A'!B2</f>
        <v>0</v>
      </c>
    </row>
    <row r="2" spans="1:8" ht="30" customHeight="1" x14ac:dyDescent="0.25">
      <c r="A2" s="619" t="s">
        <v>459</v>
      </c>
      <c r="B2" s="619"/>
      <c r="C2" s="619"/>
      <c r="D2" s="619"/>
      <c r="E2" s="619"/>
      <c r="F2" s="619"/>
    </row>
    <row r="3" spans="1:8" ht="60.75" customHeight="1" x14ac:dyDescent="0.25">
      <c r="A3" s="563" t="s">
        <v>466</v>
      </c>
      <c r="B3" s="563"/>
      <c r="C3" s="563"/>
      <c r="D3" s="563"/>
      <c r="E3" s="563"/>
      <c r="F3" s="563"/>
    </row>
    <row r="4" spans="1:8" x14ac:dyDescent="0.25">
      <c r="A4" s="13"/>
      <c r="B4" s="13"/>
      <c r="C4" s="13"/>
      <c r="D4" s="13"/>
      <c r="E4" s="13"/>
      <c r="F4" s="13"/>
    </row>
    <row r="5" spans="1:8" ht="38.25" x14ac:dyDescent="0.25">
      <c r="A5" s="195" t="s">
        <v>68</v>
      </c>
      <c r="B5" s="195" t="s">
        <v>47</v>
      </c>
      <c r="C5" s="195" t="s">
        <v>46</v>
      </c>
      <c r="D5" s="195" t="s">
        <v>36</v>
      </c>
      <c r="E5" s="195" t="s">
        <v>35</v>
      </c>
      <c r="F5" s="316" t="s">
        <v>346</v>
      </c>
      <c r="H5" s="114" t="s">
        <v>245</v>
      </c>
    </row>
    <row r="6" spans="1:8" s="90" customFormat="1" x14ac:dyDescent="0.25">
      <c r="A6" s="318" t="s">
        <v>364</v>
      </c>
      <c r="B6" s="417"/>
      <c r="C6" s="417"/>
      <c r="D6" s="416"/>
      <c r="E6" s="417"/>
      <c r="F6" s="70">
        <f t="shared" ref="F6:F11" si="0">ROUND(B6*D6*E6,0)</f>
        <v>0</v>
      </c>
      <c r="H6"/>
    </row>
    <row r="7" spans="1:8" s="90" customFormat="1" x14ac:dyDescent="0.25">
      <c r="A7" s="319" t="s">
        <v>363</v>
      </c>
      <c r="B7" s="417"/>
      <c r="C7" s="417"/>
      <c r="D7" s="416"/>
      <c r="E7" s="417"/>
      <c r="F7" s="70">
        <f t="shared" si="0"/>
        <v>0</v>
      </c>
      <c r="H7"/>
    </row>
    <row r="8" spans="1:8" s="90" customFormat="1" x14ac:dyDescent="0.25">
      <c r="A8" s="342"/>
      <c r="B8" s="417"/>
      <c r="C8" s="417"/>
      <c r="D8" s="416"/>
      <c r="E8" s="417"/>
      <c r="F8" s="70">
        <f t="shared" si="0"/>
        <v>0</v>
      </c>
      <c r="H8"/>
    </row>
    <row r="9" spans="1:8" s="90" customFormat="1" x14ac:dyDescent="0.25">
      <c r="A9" s="342"/>
      <c r="B9" s="417"/>
      <c r="C9" s="417"/>
      <c r="D9" s="416"/>
      <c r="E9" s="417"/>
      <c r="F9" s="70">
        <f t="shared" si="0"/>
        <v>0</v>
      </c>
      <c r="H9"/>
    </row>
    <row r="10" spans="1:8" s="90" customFormat="1" x14ac:dyDescent="0.25">
      <c r="A10" s="342"/>
      <c r="B10" s="417"/>
      <c r="C10" s="417"/>
      <c r="D10" s="416"/>
      <c r="E10" s="417"/>
      <c r="F10" s="70">
        <f t="shared" si="0"/>
        <v>0</v>
      </c>
      <c r="H10"/>
    </row>
    <row r="11" spans="1:8" s="90" customFormat="1" x14ac:dyDescent="0.25">
      <c r="A11" s="342"/>
      <c r="B11" s="417"/>
      <c r="C11" s="417"/>
      <c r="D11" s="416"/>
      <c r="E11" s="417"/>
      <c r="F11" s="70">
        <f t="shared" si="0"/>
        <v>0</v>
      </c>
      <c r="H11"/>
    </row>
    <row r="12" spans="1:8" s="90" customFormat="1" x14ac:dyDescent="0.25">
      <c r="A12" s="342"/>
      <c r="B12" s="417"/>
      <c r="C12" s="417"/>
      <c r="D12" s="416"/>
      <c r="E12" s="417"/>
      <c r="F12" s="70">
        <f>ROUND(B12*D12*E12,0)</f>
        <v>0</v>
      </c>
      <c r="H12"/>
    </row>
    <row r="13" spans="1:8" s="90" customFormat="1" x14ac:dyDescent="0.25">
      <c r="B13" s="417"/>
      <c r="C13" s="417"/>
      <c r="D13" s="416"/>
      <c r="E13" s="417"/>
      <c r="F13" s="395">
        <f>ROUND(B13*D13*E13,0)</f>
        <v>0</v>
      </c>
      <c r="H13" s="101" t="s">
        <v>485</v>
      </c>
    </row>
    <row r="14" spans="1:8" s="90" customFormat="1" x14ac:dyDescent="0.25">
      <c r="A14" s="202"/>
      <c r="B14" s="78"/>
      <c r="C14" s="78"/>
      <c r="D14" s="111"/>
      <c r="E14" s="171" t="s">
        <v>42</v>
      </c>
      <c r="F14" s="172">
        <f>ROUND(SUM(F6:F12),2)</f>
        <v>0</v>
      </c>
      <c r="H14" s="101"/>
    </row>
    <row r="15" spans="1:8" s="90" customFormat="1" x14ac:dyDescent="0.25">
      <c r="A15" s="202"/>
      <c r="B15" s="78"/>
      <c r="C15" s="78"/>
      <c r="D15" s="111"/>
      <c r="E15" s="78"/>
      <c r="F15" s="169"/>
    </row>
    <row r="16" spans="1:8" s="90" customFormat="1" hidden="1" x14ac:dyDescent="0.25">
      <c r="A16" s="250" t="s">
        <v>280</v>
      </c>
      <c r="B16" s="218"/>
      <c r="C16" s="218"/>
      <c r="D16" s="219"/>
      <c r="E16" s="218"/>
      <c r="F16" s="204">
        <f>ROUND(+B16*D16*E16,2)</f>
        <v>0</v>
      </c>
    </row>
    <row r="17" spans="1:8" s="90" customFormat="1" hidden="1" x14ac:dyDescent="0.25">
      <c r="A17" s="250" t="s">
        <v>280</v>
      </c>
      <c r="B17" s="218"/>
      <c r="C17" s="218"/>
      <c r="D17" s="219"/>
      <c r="E17" s="218"/>
      <c r="F17" s="215">
        <f>ROUND(+B17*D17*E17,2)</f>
        <v>0</v>
      </c>
    </row>
    <row r="18" spans="1:8" s="90" customFormat="1" hidden="1" x14ac:dyDescent="0.25">
      <c r="A18" s="250"/>
      <c r="B18" s="237"/>
      <c r="C18" s="237"/>
      <c r="D18" s="203"/>
      <c r="E18" s="203" t="s">
        <v>38</v>
      </c>
      <c r="F18" s="204">
        <f>ROUND(SUM(F15:F17),2)</f>
        <v>0</v>
      </c>
      <c r="H18" s="101" t="s">
        <v>312</v>
      </c>
    </row>
    <row r="19" spans="1:8" x14ac:dyDescent="0.25">
      <c r="F19" s="76"/>
    </row>
    <row r="20" spans="1:8" x14ac:dyDescent="0.25">
      <c r="C20" s="612" t="s">
        <v>323</v>
      </c>
      <c r="D20" s="612"/>
      <c r="E20" s="612"/>
      <c r="F20" s="69">
        <f>+F18+F14</f>
        <v>0</v>
      </c>
      <c r="H20" s="113" t="s">
        <v>247</v>
      </c>
    </row>
    <row r="21" spans="1:8" s="90" customFormat="1" x14ac:dyDescent="0.25">
      <c r="A21" s="193"/>
      <c r="B21" s="78"/>
      <c r="C21" s="78"/>
      <c r="D21" s="78"/>
      <c r="E21" s="78"/>
      <c r="F21" s="109"/>
    </row>
    <row r="22" spans="1:8" s="90" customFormat="1" x14ac:dyDescent="0.25">
      <c r="A22" s="317" t="s">
        <v>324</v>
      </c>
      <c r="B22" s="95"/>
      <c r="C22" s="95"/>
      <c r="D22" s="95"/>
      <c r="E22" s="95"/>
      <c r="F22" s="96"/>
      <c r="H22" s="114" t="s">
        <v>246</v>
      </c>
    </row>
    <row r="23" spans="1:8" s="90" customFormat="1" ht="191.1" customHeight="1" x14ac:dyDescent="0.25">
      <c r="A23" s="616" t="s">
        <v>455</v>
      </c>
      <c r="B23" s="617"/>
      <c r="C23" s="617"/>
      <c r="D23" s="617"/>
      <c r="E23" s="617"/>
      <c r="F23" s="618"/>
      <c r="H23"/>
    </row>
    <row r="24" spans="1:8" x14ac:dyDescent="0.25">
      <c r="H24"/>
    </row>
    <row r="25" spans="1:8" s="90" customFormat="1" hidden="1" x14ac:dyDescent="0.25">
      <c r="A25" s="205" t="s">
        <v>82</v>
      </c>
      <c r="B25" s="207"/>
      <c r="C25" s="207"/>
      <c r="D25" s="207"/>
      <c r="E25" s="207"/>
      <c r="F25" s="208"/>
      <c r="H25" s="114" t="s">
        <v>246</v>
      </c>
    </row>
    <row r="26" spans="1:8" s="90" customFormat="1" ht="45" hidden="1" customHeight="1" x14ac:dyDescent="0.25">
      <c r="A26" s="604"/>
      <c r="B26" s="605"/>
      <c r="C26" s="605"/>
      <c r="D26" s="605"/>
      <c r="E26" s="605"/>
      <c r="F26" s="606"/>
    </row>
    <row r="28" spans="1:8" x14ac:dyDescent="0.25">
      <c r="D28" s="26"/>
    </row>
  </sheetData>
  <sheetProtection algorithmName="SHA-512" hashValue="4BrYWS4afgyv8ayclv24zfOXGqRrukRtLZMdUMRXLcV0zPsa468orWWo4/5Osis4JZ/tFH3myDm/rtEIdcTbsg==" saltValue="B1ttET2SRLx1Nh/g2ogzSg==" spinCount="100000" sheet="1" objects="1" scenarios="1" formatCells="0" sort="0"/>
  <mergeCells count="6">
    <mergeCell ref="A1:E1"/>
    <mergeCell ref="A3:F3"/>
    <mergeCell ref="C20:E20"/>
    <mergeCell ref="A23:F23"/>
    <mergeCell ref="A26:F26"/>
    <mergeCell ref="A2:F2"/>
  </mergeCells>
  <printOptions horizontalCentered="1"/>
  <pageMargins left="0.25" right="0.25" top="0.25" bottom="0.2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C5" sqref="C5"/>
    </sheetView>
  </sheetViews>
  <sheetFormatPr defaultColWidth="9.140625" defaultRowHeight="12.75" x14ac:dyDescent="0.2"/>
  <cols>
    <col min="1" max="1" width="2.7109375" style="121" customWidth="1"/>
    <col min="2" max="2" width="4.140625" style="121" customWidth="1"/>
    <col min="3" max="3" width="3.7109375" style="121" customWidth="1"/>
    <col min="4" max="4" width="4" style="121" customWidth="1"/>
    <col min="5" max="5" width="15.42578125" style="121" customWidth="1"/>
    <col min="6" max="6" width="14.7109375" style="121" customWidth="1"/>
    <col min="7" max="7" width="19.140625" style="121" customWidth="1"/>
    <col min="8" max="8" width="9.42578125" style="121" customWidth="1"/>
    <col min="9" max="9" width="7" style="121" customWidth="1"/>
    <col min="10" max="10" width="9.42578125" style="121" customWidth="1"/>
    <col min="11" max="11" width="5.140625" style="121" customWidth="1"/>
    <col min="12" max="12" width="3.42578125" style="121" customWidth="1"/>
    <col min="13" max="13" width="13.140625" style="121" customWidth="1"/>
    <col min="14" max="14" width="2.42578125" style="121" customWidth="1"/>
    <col min="15" max="15" width="15.7109375" style="121" customWidth="1"/>
    <col min="16" max="16" width="3" style="121" customWidth="1"/>
    <col min="17" max="17" width="3.42578125" style="121" customWidth="1"/>
    <col min="18" max="18" width="2.28515625" style="121" customWidth="1"/>
    <col min="19" max="19" width="2.42578125" style="121" customWidth="1"/>
    <col min="20" max="20" width="9.140625" style="121"/>
    <col min="21" max="21" width="16.140625" style="121" customWidth="1"/>
    <col min="22" max="16384" width="9.140625" style="121"/>
  </cols>
  <sheetData>
    <row r="1" spans="2:30" ht="12.75" customHeight="1" x14ac:dyDescent="0.2">
      <c r="B1" s="121" t="s">
        <v>23</v>
      </c>
      <c r="F1" s="472">
        <f>+'Section A'!B2</f>
        <v>0</v>
      </c>
      <c r="G1" s="472"/>
      <c r="H1" s="472"/>
      <c r="I1" s="472"/>
      <c r="J1" s="472"/>
      <c r="K1" s="472"/>
      <c r="L1" s="472"/>
      <c r="M1" s="121" t="s">
        <v>211</v>
      </c>
      <c r="O1" s="473" t="str">
        <f>+'Section A'!F2</f>
        <v>N/A</v>
      </c>
      <c r="P1" s="473"/>
    </row>
    <row r="2" spans="2:30" ht="15" customHeight="1" x14ac:dyDescent="0.25">
      <c r="B2" s="479" t="s">
        <v>205</v>
      </c>
      <c r="C2" s="479"/>
      <c r="D2" s="479"/>
      <c r="E2" s="479"/>
      <c r="F2" s="479"/>
      <c r="G2" s="479"/>
      <c r="H2" s="479"/>
      <c r="I2" s="479"/>
      <c r="J2" s="479"/>
    </row>
    <row r="3" spans="2:30" ht="13.5" customHeight="1" x14ac:dyDescent="0.2">
      <c r="B3" s="118"/>
      <c r="C3" s="480" t="s">
        <v>208</v>
      </c>
      <c r="D3" s="480"/>
      <c r="E3" s="480"/>
      <c r="F3" s="480"/>
      <c r="G3" s="480"/>
      <c r="H3" s="480"/>
      <c r="I3" s="480"/>
      <c r="J3" s="480"/>
      <c r="K3" s="480"/>
      <c r="L3" s="480"/>
      <c r="M3" s="480"/>
      <c r="N3" s="480"/>
      <c r="O3" s="480"/>
      <c r="P3" s="480"/>
      <c r="Q3" s="480"/>
    </row>
    <row r="4" spans="2:30" ht="6.75" customHeight="1" x14ac:dyDescent="0.2">
      <c r="B4" s="118"/>
      <c r="C4" s="118"/>
      <c r="D4" s="118"/>
      <c r="E4" s="118"/>
      <c r="F4" s="118"/>
      <c r="G4" s="118"/>
      <c r="H4" s="118"/>
      <c r="I4" s="118"/>
      <c r="J4" s="118"/>
      <c r="K4" s="118"/>
      <c r="L4" s="118"/>
      <c r="M4" s="118"/>
      <c r="N4" s="118"/>
      <c r="O4" s="118"/>
      <c r="P4" s="118"/>
      <c r="Q4" s="118"/>
    </row>
    <row r="5" spans="2:30" ht="45.75" customHeight="1" x14ac:dyDescent="0.25">
      <c r="B5" s="122" t="s">
        <v>105</v>
      </c>
      <c r="C5" s="400"/>
      <c r="D5" s="123"/>
      <c r="E5" s="475" t="s">
        <v>172</v>
      </c>
      <c r="F5" s="475"/>
      <c r="G5" s="475"/>
      <c r="H5" s="475"/>
      <c r="I5" s="475"/>
      <c r="J5" s="475"/>
      <c r="K5" s="475"/>
      <c r="L5" s="475"/>
      <c r="M5" s="475"/>
      <c r="N5" s="475"/>
      <c r="O5" s="475"/>
      <c r="P5" s="475"/>
      <c r="Q5" s="476"/>
      <c r="R5" s="124"/>
      <c r="T5" s="484" t="s">
        <v>272</v>
      </c>
      <c r="U5" s="484"/>
      <c r="V5" s="484"/>
      <c r="W5" s="484"/>
      <c r="X5" s="484"/>
      <c r="Y5" s="484"/>
      <c r="Z5" s="484"/>
    </row>
    <row r="6" spans="2:30" ht="15" customHeight="1" x14ac:dyDescent="0.25">
      <c r="B6" s="125"/>
      <c r="C6" s="126"/>
      <c r="D6" s="126"/>
      <c r="E6" s="481" t="s">
        <v>114</v>
      </c>
      <c r="F6" s="481"/>
      <c r="G6" s="481"/>
      <c r="H6" s="481"/>
      <c r="I6" s="481"/>
      <c r="J6" s="481"/>
      <c r="K6" s="481"/>
      <c r="L6" s="481"/>
      <c r="M6" s="481"/>
      <c r="N6" s="481"/>
      <c r="O6" s="481"/>
      <c r="P6" s="481"/>
      <c r="Q6" s="482"/>
      <c r="R6" s="124"/>
      <c r="T6" s="127"/>
      <c r="U6" s="124"/>
      <c r="V6" s="124"/>
      <c r="W6" s="124"/>
      <c r="X6" s="124"/>
      <c r="Y6" s="124"/>
      <c r="Z6" s="124"/>
      <c r="AA6" s="124"/>
      <c r="AB6" s="124"/>
      <c r="AC6" s="124"/>
      <c r="AD6" s="124"/>
    </row>
    <row r="7" spans="2:30" ht="6.75" customHeight="1" x14ac:dyDescent="0.2">
      <c r="B7" s="128"/>
      <c r="C7" s="120"/>
      <c r="D7" s="120"/>
      <c r="E7" s="120"/>
      <c r="F7" s="120"/>
      <c r="G7" s="120"/>
      <c r="H7" s="120"/>
      <c r="I7" s="120"/>
      <c r="J7" s="120"/>
      <c r="K7" s="120"/>
      <c r="L7" s="120"/>
      <c r="M7" s="120"/>
      <c r="N7" s="120"/>
      <c r="O7" s="120"/>
      <c r="P7" s="120"/>
      <c r="Q7" s="120"/>
      <c r="R7" s="124"/>
      <c r="T7" s="124"/>
      <c r="U7" s="124"/>
      <c r="V7" s="124"/>
      <c r="W7" s="124"/>
      <c r="X7" s="124"/>
      <c r="Y7" s="124"/>
      <c r="Z7" s="124"/>
      <c r="AA7" s="124"/>
      <c r="AB7" s="124"/>
      <c r="AC7" s="124"/>
      <c r="AD7" s="124"/>
    </row>
    <row r="8" spans="2:30" ht="28.5" customHeight="1" x14ac:dyDescent="0.25">
      <c r="B8" s="483" t="s">
        <v>260</v>
      </c>
      <c r="C8" s="483"/>
      <c r="D8" s="483"/>
      <c r="E8" s="483"/>
      <c r="F8" s="483"/>
      <c r="G8" s="483"/>
      <c r="H8" s="483"/>
      <c r="I8" s="483"/>
      <c r="J8" s="483"/>
      <c r="K8" s="483"/>
      <c r="L8" s="483"/>
      <c r="M8" s="483"/>
      <c r="N8" s="483"/>
      <c r="O8" s="483"/>
      <c r="P8" s="483"/>
      <c r="Q8" s="483"/>
      <c r="R8" s="124"/>
      <c r="T8" s="484" t="s">
        <v>273</v>
      </c>
      <c r="U8" s="484"/>
      <c r="V8" s="484"/>
      <c r="W8" s="484"/>
      <c r="X8" s="484"/>
      <c r="Y8" s="127"/>
      <c r="Z8" s="129"/>
      <c r="AA8" s="129"/>
      <c r="AB8" s="129"/>
      <c r="AC8" s="129"/>
      <c r="AD8" s="129"/>
    </row>
    <row r="9" spans="2:30" ht="18" customHeight="1" x14ac:dyDescent="0.2">
      <c r="B9" s="118"/>
      <c r="C9" s="130" t="s">
        <v>119</v>
      </c>
      <c r="D9" s="483" t="s">
        <v>206</v>
      </c>
      <c r="E9" s="483"/>
      <c r="F9" s="483"/>
      <c r="G9" s="483"/>
      <c r="H9" s="483"/>
      <c r="I9" s="483"/>
      <c r="J9" s="483"/>
      <c r="K9" s="483"/>
      <c r="L9" s="483"/>
      <c r="M9" s="483"/>
      <c r="N9" s="483"/>
      <c r="O9" s="483"/>
      <c r="P9" s="483"/>
      <c r="Q9" s="483"/>
      <c r="R9" s="124"/>
      <c r="T9" s="131"/>
      <c r="U9" s="132"/>
      <c r="V9" s="132"/>
      <c r="W9" s="132"/>
      <c r="X9" s="132"/>
      <c r="Y9" s="132"/>
      <c r="Z9" s="132"/>
      <c r="AA9" s="132"/>
      <c r="AB9" s="132"/>
      <c r="AC9" s="132"/>
      <c r="AD9" s="132"/>
    </row>
    <row r="10" spans="2:30" ht="17.25" customHeight="1" x14ac:dyDescent="0.2">
      <c r="B10" s="118"/>
      <c r="C10" s="130" t="s">
        <v>120</v>
      </c>
      <c r="D10" s="483" t="s">
        <v>122</v>
      </c>
      <c r="E10" s="483"/>
      <c r="F10" s="483"/>
      <c r="G10" s="483"/>
      <c r="H10" s="483"/>
      <c r="I10" s="483"/>
      <c r="J10" s="483"/>
      <c r="K10" s="483"/>
      <c r="L10" s="483"/>
      <c r="M10" s="483"/>
      <c r="N10" s="483"/>
      <c r="O10" s="483"/>
      <c r="P10" s="483"/>
      <c r="Q10" s="483"/>
      <c r="R10" s="124"/>
      <c r="T10" s="133"/>
      <c r="U10" s="134"/>
      <c r="V10" s="134"/>
      <c r="W10" s="134"/>
      <c r="X10" s="134"/>
      <c r="Y10" s="134"/>
      <c r="Z10" s="134"/>
      <c r="AA10" s="134"/>
      <c r="AB10" s="134"/>
      <c r="AC10" s="134"/>
      <c r="AD10" s="134"/>
    </row>
    <row r="11" spans="2:30" ht="14.25" customHeight="1" x14ac:dyDescent="0.2">
      <c r="B11" s="120"/>
      <c r="C11" s="130" t="s">
        <v>121</v>
      </c>
      <c r="D11" s="495" t="s">
        <v>261</v>
      </c>
      <c r="E11" s="495"/>
      <c r="F11" s="495"/>
      <c r="G11" s="495"/>
      <c r="H11" s="495"/>
      <c r="I11" s="495"/>
      <c r="J11" s="495"/>
      <c r="K11" s="495"/>
      <c r="L11" s="495"/>
      <c r="M11" s="495"/>
      <c r="N11" s="495"/>
      <c r="O11" s="495"/>
      <c r="P11" s="495"/>
      <c r="Q11" s="495"/>
      <c r="R11" s="124"/>
      <c r="T11" s="474"/>
      <c r="U11" s="474"/>
      <c r="V11" s="474"/>
      <c r="W11" s="474"/>
      <c r="X11" s="474"/>
      <c r="Y11" s="474"/>
      <c r="Z11" s="124"/>
      <c r="AA11" s="124"/>
      <c r="AB11" s="124"/>
      <c r="AC11" s="124"/>
      <c r="AD11" s="124"/>
    </row>
    <row r="12" spans="2:30" ht="8.25" customHeight="1" x14ac:dyDescent="0.2">
      <c r="B12" s="120"/>
      <c r="C12" s="135"/>
      <c r="D12" s="135"/>
      <c r="E12" s="135"/>
      <c r="F12" s="135"/>
      <c r="G12" s="135"/>
      <c r="H12" s="135"/>
      <c r="I12" s="135"/>
      <c r="J12" s="135"/>
      <c r="K12" s="135"/>
      <c r="L12" s="135"/>
      <c r="M12" s="135"/>
      <c r="N12" s="135"/>
      <c r="O12" s="135"/>
      <c r="P12" s="135"/>
      <c r="Q12" s="120"/>
      <c r="R12" s="124"/>
      <c r="T12" s="136"/>
      <c r="U12" s="136"/>
      <c r="V12" s="136"/>
      <c r="W12" s="136"/>
      <c r="X12" s="136"/>
      <c r="Y12" s="136"/>
    </row>
    <row r="13" spans="2:30" ht="42" customHeight="1" x14ac:dyDescent="0.2">
      <c r="B13" s="137" t="s">
        <v>106</v>
      </c>
      <c r="C13" s="407"/>
      <c r="D13" s="123"/>
      <c r="E13" s="475" t="s">
        <v>124</v>
      </c>
      <c r="F13" s="475"/>
      <c r="G13" s="475"/>
      <c r="H13" s="475"/>
      <c r="I13" s="475"/>
      <c r="J13" s="475"/>
      <c r="K13" s="475"/>
      <c r="L13" s="475"/>
      <c r="M13" s="475"/>
      <c r="N13" s="475"/>
      <c r="O13" s="475"/>
      <c r="P13" s="475"/>
      <c r="Q13" s="476"/>
      <c r="R13" s="124"/>
    </row>
    <row r="14" spans="2:30" ht="13.5" customHeight="1" x14ac:dyDescent="0.2">
      <c r="B14" s="138"/>
      <c r="C14" s="139"/>
      <c r="D14" s="120"/>
      <c r="E14" s="477" t="s">
        <v>113</v>
      </c>
      <c r="F14" s="477"/>
      <c r="G14" s="477"/>
      <c r="H14" s="477"/>
      <c r="I14" s="477"/>
      <c r="J14" s="477"/>
      <c r="K14" s="477"/>
      <c r="L14" s="477"/>
      <c r="M14" s="477"/>
      <c r="N14" s="477"/>
      <c r="O14" s="477"/>
      <c r="P14" s="477"/>
      <c r="Q14" s="478"/>
      <c r="R14" s="124"/>
    </row>
    <row r="15" spans="2:30" ht="48.75" customHeight="1" x14ac:dyDescent="0.2">
      <c r="B15" s="140" t="s">
        <v>107</v>
      </c>
      <c r="C15" s="401"/>
      <c r="D15" s="120"/>
      <c r="E15" s="496" t="s">
        <v>262</v>
      </c>
      <c r="F15" s="496"/>
      <c r="G15" s="496"/>
      <c r="H15" s="496"/>
      <c r="I15" s="496"/>
      <c r="J15" s="496"/>
      <c r="K15" s="496"/>
      <c r="L15" s="496"/>
      <c r="M15" s="496"/>
      <c r="N15" s="496"/>
      <c r="O15" s="496"/>
      <c r="P15" s="496"/>
      <c r="Q15" s="497"/>
      <c r="R15" s="124"/>
    </row>
    <row r="16" spans="2:30" ht="18" customHeight="1" x14ac:dyDescent="0.2">
      <c r="B16" s="141"/>
      <c r="C16" s="126"/>
      <c r="D16" s="126"/>
      <c r="E16" s="481" t="s">
        <v>118</v>
      </c>
      <c r="F16" s="498"/>
      <c r="G16" s="498"/>
      <c r="H16" s="498"/>
      <c r="I16" s="498"/>
      <c r="J16" s="498"/>
      <c r="K16" s="498"/>
      <c r="L16" s="498"/>
      <c r="M16" s="498"/>
      <c r="N16" s="498"/>
      <c r="O16" s="498"/>
      <c r="P16" s="498"/>
      <c r="Q16" s="499"/>
      <c r="R16" s="124"/>
      <c r="U16" s="474"/>
      <c r="V16" s="474"/>
      <c r="W16" s="474"/>
      <c r="X16" s="474"/>
      <c r="Y16" s="474"/>
      <c r="Z16" s="474"/>
    </row>
    <row r="17" spans="2:18" ht="5.25" customHeight="1" x14ac:dyDescent="0.2">
      <c r="B17" s="118"/>
      <c r="C17" s="120"/>
      <c r="D17" s="120"/>
      <c r="E17" s="120"/>
      <c r="F17" s="120"/>
      <c r="G17" s="120"/>
      <c r="H17" s="120"/>
      <c r="I17" s="120"/>
      <c r="J17" s="120"/>
      <c r="K17" s="120"/>
      <c r="L17" s="120"/>
      <c r="M17" s="120"/>
      <c r="N17" s="120"/>
      <c r="O17" s="120"/>
      <c r="P17" s="120"/>
      <c r="Q17" s="120"/>
      <c r="R17" s="124"/>
    </row>
    <row r="18" spans="2:18" ht="37.5" customHeight="1" x14ac:dyDescent="0.2">
      <c r="B18" s="137" t="s">
        <v>108</v>
      </c>
      <c r="C18" s="400"/>
      <c r="D18" s="123"/>
      <c r="E18" s="475" t="s">
        <v>207</v>
      </c>
      <c r="F18" s="475"/>
      <c r="G18" s="475"/>
      <c r="H18" s="475"/>
      <c r="I18" s="475"/>
      <c r="J18" s="475"/>
      <c r="K18" s="475"/>
      <c r="L18" s="475"/>
      <c r="M18" s="475"/>
      <c r="N18" s="475"/>
      <c r="O18" s="475"/>
      <c r="P18" s="475"/>
      <c r="Q18" s="476"/>
      <c r="R18" s="124"/>
    </row>
    <row r="19" spans="2:18" ht="27" customHeight="1" x14ac:dyDescent="0.2">
      <c r="B19" s="141"/>
      <c r="C19" s="126"/>
      <c r="D19" s="126"/>
      <c r="E19" s="481" t="s">
        <v>123</v>
      </c>
      <c r="F19" s="481"/>
      <c r="G19" s="481"/>
      <c r="H19" s="481"/>
      <c r="I19" s="481"/>
      <c r="J19" s="481"/>
      <c r="K19" s="481"/>
      <c r="L19" s="481"/>
      <c r="M19" s="481"/>
      <c r="N19" s="481"/>
      <c r="O19" s="481"/>
      <c r="P19" s="481"/>
      <c r="Q19" s="482"/>
    </row>
    <row r="20" spans="2:18" ht="6" customHeight="1" x14ac:dyDescent="0.2">
      <c r="B20" s="118"/>
      <c r="C20" s="118"/>
      <c r="D20" s="118"/>
      <c r="E20" s="118"/>
      <c r="F20" s="118"/>
      <c r="G20" s="118"/>
      <c r="H20" s="118"/>
      <c r="I20" s="118"/>
      <c r="J20" s="118"/>
      <c r="K20" s="118"/>
      <c r="L20" s="118"/>
      <c r="M20" s="118"/>
      <c r="N20" s="118"/>
      <c r="O20" s="118"/>
      <c r="P20" s="118"/>
      <c r="Q20" s="118"/>
    </row>
    <row r="21" spans="2:18" x14ac:dyDescent="0.2">
      <c r="B21" s="485" t="s">
        <v>111</v>
      </c>
      <c r="C21" s="488"/>
      <c r="D21" s="123"/>
      <c r="E21" s="142" t="s">
        <v>116</v>
      </c>
      <c r="F21" s="123"/>
      <c r="G21" s="123"/>
      <c r="H21" s="123"/>
      <c r="I21" s="123"/>
      <c r="J21" s="123"/>
      <c r="K21" s="123"/>
      <c r="L21" s="123"/>
      <c r="M21" s="123"/>
      <c r="N21" s="123"/>
      <c r="O21" s="123"/>
      <c r="P21" s="123"/>
      <c r="Q21" s="143"/>
    </row>
    <row r="22" spans="2:18" ht="15" customHeight="1" x14ac:dyDescent="0.2">
      <c r="B22" s="486"/>
      <c r="C22" s="489"/>
      <c r="D22" s="120"/>
      <c r="E22" s="343" t="s">
        <v>110</v>
      </c>
      <c r="F22" s="491" t="s">
        <v>109</v>
      </c>
      <c r="G22" s="491"/>
      <c r="H22" s="491"/>
      <c r="I22" s="491"/>
      <c r="J22" s="491"/>
      <c r="K22" s="491"/>
      <c r="L22" s="491"/>
      <c r="M22" s="491"/>
      <c r="N22" s="491"/>
      <c r="O22" s="491"/>
      <c r="P22" s="491"/>
      <c r="Q22" s="492"/>
    </row>
    <row r="23" spans="2:18" ht="14.25" customHeight="1" x14ac:dyDescent="0.2">
      <c r="B23" s="486"/>
      <c r="C23" s="489"/>
      <c r="D23" s="120"/>
      <c r="E23" s="343" t="s">
        <v>110</v>
      </c>
      <c r="F23" s="493" t="s">
        <v>263</v>
      </c>
      <c r="G23" s="493"/>
      <c r="H23" s="493"/>
      <c r="I23" s="493"/>
      <c r="J23" s="493"/>
      <c r="K23" s="493"/>
      <c r="L23" s="493"/>
      <c r="M23" s="493"/>
      <c r="N23" s="493"/>
      <c r="O23" s="493"/>
      <c r="P23" s="493"/>
      <c r="Q23" s="494"/>
    </row>
    <row r="24" spans="2:18" ht="12.75" customHeight="1" x14ac:dyDescent="0.2">
      <c r="B24" s="487"/>
      <c r="C24" s="490"/>
      <c r="D24" s="126"/>
      <c r="E24" s="348" t="s">
        <v>112</v>
      </c>
      <c r="F24" s="145"/>
      <c r="G24" s="145"/>
      <c r="H24" s="145"/>
      <c r="I24" s="145"/>
      <c r="J24" s="126"/>
      <c r="K24" s="126"/>
      <c r="L24" s="126"/>
      <c r="M24" s="126"/>
      <c r="N24" s="126"/>
      <c r="O24" s="126"/>
      <c r="P24" s="126"/>
      <c r="Q24" s="119"/>
    </row>
    <row r="25" spans="2:18" ht="12.75" customHeight="1" x14ac:dyDescent="0.2">
      <c r="B25" s="144"/>
      <c r="C25" s="146"/>
      <c r="D25" s="120"/>
      <c r="E25" s="147"/>
      <c r="F25" s="139"/>
      <c r="G25" s="139"/>
      <c r="H25" s="139"/>
      <c r="I25" s="139"/>
      <c r="J25" s="120"/>
      <c r="K25" s="120"/>
      <c r="L25" s="120"/>
      <c r="M25" s="120"/>
      <c r="N25" s="120"/>
      <c r="O25" s="120"/>
      <c r="P25" s="120"/>
      <c r="Q25" s="120"/>
    </row>
    <row r="26" spans="2:18" ht="27" customHeight="1" x14ac:dyDescent="0.2">
      <c r="B26" s="148" t="s">
        <v>209</v>
      </c>
      <c r="C26" s="178"/>
      <c r="D26" s="149"/>
      <c r="E26" s="501" t="s">
        <v>264</v>
      </c>
      <c r="F26" s="501"/>
      <c r="G26" s="501"/>
      <c r="H26" s="501"/>
      <c r="I26" s="501"/>
      <c r="J26" s="501"/>
      <c r="K26" s="501"/>
      <c r="L26" s="501"/>
      <c r="M26" s="501"/>
      <c r="N26" s="501"/>
      <c r="O26" s="501"/>
      <c r="P26" s="501"/>
      <c r="Q26" s="502"/>
    </row>
    <row r="27" spans="2:18" ht="33" customHeight="1" thickBot="1" x14ac:dyDescent="0.25">
      <c r="B27" s="118"/>
      <c r="C27" s="118"/>
      <c r="D27" s="118"/>
      <c r="E27" s="118"/>
      <c r="F27" s="118"/>
      <c r="G27" s="118"/>
      <c r="H27" s="118"/>
      <c r="I27" s="118"/>
      <c r="J27" s="118"/>
      <c r="K27" s="118"/>
      <c r="L27" s="118"/>
      <c r="M27" s="118"/>
      <c r="N27" s="118"/>
      <c r="O27" s="118"/>
      <c r="P27" s="118"/>
      <c r="Q27" s="118"/>
    </row>
    <row r="28" spans="2:18" ht="5.25" customHeight="1" thickTop="1" x14ac:dyDescent="0.2">
      <c r="B28" s="118"/>
      <c r="C28" s="118"/>
      <c r="D28" s="118"/>
      <c r="E28" s="118"/>
      <c r="F28" s="118"/>
      <c r="G28" s="150"/>
      <c r="H28" s="151"/>
      <c r="I28" s="151"/>
      <c r="J28" s="151"/>
      <c r="K28" s="151"/>
      <c r="L28" s="151"/>
      <c r="M28" s="151"/>
      <c r="N28" s="151"/>
      <c r="O28" s="151"/>
      <c r="P28" s="151"/>
      <c r="Q28" s="152"/>
    </row>
    <row r="29" spans="2:18" ht="14.25" customHeight="1" x14ac:dyDescent="0.2">
      <c r="B29" s="503" t="s">
        <v>115</v>
      </c>
      <c r="C29" s="503"/>
      <c r="D29" s="503"/>
      <c r="E29" s="503"/>
      <c r="F29" s="504"/>
      <c r="G29" s="505" t="s">
        <v>265</v>
      </c>
      <c r="H29" s="496"/>
      <c r="I29" s="506"/>
      <c r="J29" s="506"/>
      <c r="K29" s="133" t="s">
        <v>256</v>
      </c>
      <c r="L29" s="507"/>
      <c r="M29" s="507"/>
      <c r="N29" s="131"/>
      <c r="O29" s="124" t="s">
        <v>266</v>
      </c>
      <c r="P29" s="133"/>
      <c r="Q29" s="153"/>
    </row>
    <row r="30" spans="2:18" ht="14.25" customHeight="1" x14ac:dyDescent="0.2">
      <c r="B30" s="503"/>
      <c r="C30" s="503"/>
      <c r="D30" s="503"/>
      <c r="E30" s="503"/>
      <c r="F30" s="504"/>
      <c r="G30" s="505" t="s">
        <v>267</v>
      </c>
      <c r="H30" s="496"/>
      <c r="I30" s="496"/>
      <c r="J30" s="506"/>
      <c r="K30" s="506"/>
      <c r="L30" s="506"/>
      <c r="M30" s="506"/>
      <c r="N30" s="506"/>
      <c r="O30" s="506"/>
      <c r="P30" s="506"/>
      <c r="Q30" s="154"/>
    </row>
    <row r="31" spans="2:18" ht="14.25" customHeight="1" x14ac:dyDescent="0.2">
      <c r="B31" s="503"/>
      <c r="C31" s="503"/>
      <c r="D31" s="503"/>
      <c r="E31" s="503"/>
      <c r="F31" s="504"/>
      <c r="G31" s="155" t="s">
        <v>257</v>
      </c>
      <c r="H31" s="156"/>
      <c r="I31" s="136" t="s">
        <v>268</v>
      </c>
      <c r="J31" s="475" t="s">
        <v>269</v>
      </c>
      <c r="K31" s="475"/>
      <c r="L31" s="475"/>
      <c r="M31" s="508"/>
      <c r="N31" s="508"/>
      <c r="O31" s="508"/>
      <c r="P31" s="508"/>
      <c r="Q31" s="154"/>
    </row>
    <row r="32" spans="2:18" ht="5.25" customHeight="1" thickBot="1" x14ac:dyDescent="0.25">
      <c r="B32" s="118"/>
      <c r="C32" s="118"/>
      <c r="D32" s="118"/>
      <c r="E32" s="118"/>
      <c r="F32" s="118"/>
      <c r="G32" s="157"/>
      <c r="H32" s="158"/>
      <c r="I32" s="158"/>
      <c r="J32" s="158"/>
      <c r="K32" s="158"/>
      <c r="L32" s="158"/>
      <c r="M32" s="158"/>
      <c r="N32" s="158"/>
      <c r="O32" s="158"/>
      <c r="P32" s="158"/>
      <c r="Q32" s="159"/>
    </row>
    <row r="33" spans="2:25" ht="13.5" thickTop="1" x14ac:dyDescent="0.2">
      <c r="B33" s="118"/>
      <c r="C33" s="118"/>
      <c r="D33" s="118"/>
      <c r="E33" s="118"/>
      <c r="F33" s="118"/>
      <c r="G33" s="118"/>
      <c r="H33" s="118"/>
      <c r="I33" s="118"/>
      <c r="J33" s="118"/>
      <c r="K33" s="118"/>
      <c r="L33" s="118"/>
      <c r="M33" s="118"/>
      <c r="N33" s="118"/>
      <c r="O33" s="118"/>
      <c r="P33" s="118"/>
      <c r="Q33" s="118"/>
    </row>
    <row r="34" spans="2:25" x14ac:dyDescent="0.2">
      <c r="U34" s="124"/>
      <c r="V34" s="124"/>
      <c r="W34" s="124"/>
      <c r="X34" s="124"/>
      <c r="Y34" s="124"/>
    </row>
    <row r="35" spans="2:25" x14ac:dyDescent="0.2">
      <c r="U35" s="124"/>
      <c r="V35" s="124"/>
      <c r="W35" s="124"/>
      <c r="X35" s="124"/>
      <c r="Y35" s="124"/>
    </row>
    <row r="36" spans="2:25" x14ac:dyDescent="0.2">
      <c r="U36" s="124"/>
      <c r="V36" s="124"/>
      <c r="W36" s="124"/>
      <c r="X36" s="124"/>
      <c r="Y36" s="124"/>
    </row>
    <row r="37" spans="2:25" ht="13.5" customHeight="1" x14ac:dyDescent="0.2">
      <c r="U37" s="124"/>
      <c r="V37" s="124"/>
      <c r="W37" s="124"/>
      <c r="X37" s="124"/>
      <c r="Y37" s="124"/>
    </row>
    <row r="38" spans="2:25" ht="16.5" customHeight="1" x14ac:dyDescent="0.2">
      <c r="U38" s="124"/>
      <c r="V38" s="124"/>
      <c r="W38" s="124"/>
      <c r="X38" s="124"/>
      <c r="Y38" s="124"/>
    </row>
    <row r="39" spans="2:25" x14ac:dyDescent="0.2">
      <c r="U39" s="500"/>
      <c r="V39" s="500"/>
      <c r="W39" s="500"/>
      <c r="X39" s="500"/>
      <c r="Y39" s="500"/>
    </row>
    <row r="40" spans="2:25" x14ac:dyDescent="0.2">
      <c r="U40" s="500"/>
      <c r="V40" s="500"/>
      <c r="W40" s="500"/>
      <c r="X40" s="500"/>
      <c r="Y40" s="500"/>
    </row>
    <row r="41" spans="2:25" x14ac:dyDescent="0.2">
      <c r="U41" s="500"/>
      <c r="V41" s="500"/>
      <c r="W41" s="500"/>
      <c r="X41" s="500"/>
      <c r="Y41" s="500"/>
    </row>
    <row r="42" spans="2:25" x14ac:dyDescent="0.2">
      <c r="U42" s="124"/>
      <c r="V42" s="124"/>
      <c r="W42" s="124"/>
      <c r="X42" s="124"/>
      <c r="Y42" s="124"/>
    </row>
    <row r="43" spans="2:25" x14ac:dyDescent="0.2">
      <c r="U43" s="124"/>
      <c r="V43" s="124"/>
      <c r="W43" s="124"/>
      <c r="X43" s="124"/>
      <c r="Y43" s="124"/>
    </row>
    <row r="44" spans="2:25" x14ac:dyDescent="0.2">
      <c r="U44" s="124"/>
      <c r="V44" s="124"/>
      <c r="W44" s="124"/>
      <c r="X44" s="124"/>
      <c r="Y44" s="124"/>
    </row>
    <row r="45" spans="2:25" x14ac:dyDescent="0.2">
      <c r="U45" s="124"/>
      <c r="V45" s="124"/>
      <c r="W45" s="124"/>
      <c r="X45" s="124"/>
      <c r="Y45" s="124"/>
    </row>
  </sheetData>
  <sheetProtection algorithmName="SHA-512" hashValue="4k6bRM+BD3BMv2FMxs1JFrmxh7yPew3OdUXNlXEclq6Sn0yikmReQ3KLeOPix+t6+VCAvTf4UMqALkV3zlKZug==" saltValue="R9NLqVULMmU7jAqb55wKSg=="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7F57-7001-499D-B37C-6F956D0B3672}">
  <sheetPr>
    <pageSetUpPr fitToPage="1"/>
  </sheetPr>
  <dimension ref="A1:F18"/>
  <sheetViews>
    <sheetView zoomScaleNormal="100" zoomScaleSheetLayoutView="100" workbookViewId="0">
      <selection activeCell="A4" sqref="A4"/>
    </sheetView>
  </sheetViews>
  <sheetFormatPr defaultColWidth="8.85546875"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62" t="s">
        <v>189</v>
      </c>
      <c r="B1" s="562"/>
      <c r="C1" s="562"/>
      <c r="D1" s="8">
        <f>+'Section A'!B2</f>
        <v>0</v>
      </c>
    </row>
    <row r="2" spans="1:6" ht="54.75" customHeight="1" x14ac:dyDescent="0.25">
      <c r="A2" s="621" t="s">
        <v>320</v>
      </c>
      <c r="B2" s="621"/>
      <c r="C2" s="621"/>
      <c r="D2" s="621"/>
    </row>
    <row r="3" spans="1:6" ht="15" customHeight="1" x14ac:dyDescent="0.25">
      <c r="A3" s="201" t="s">
        <v>68</v>
      </c>
      <c r="B3" s="201" t="s">
        <v>83</v>
      </c>
      <c r="C3" s="201" t="s">
        <v>84</v>
      </c>
      <c r="D3" s="201" t="s">
        <v>302</v>
      </c>
    </row>
    <row r="4" spans="1:6" s="98" customFormat="1" x14ac:dyDescent="0.25">
      <c r="A4" s="415"/>
      <c r="B4" s="409"/>
      <c r="C4" s="408"/>
      <c r="D4" s="394">
        <f>ROUND(B4*C4,0)</f>
        <v>0</v>
      </c>
      <c r="F4" s="411" t="s">
        <v>485</v>
      </c>
    </row>
    <row r="5" spans="1:6" s="98" customFormat="1" x14ac:dyDescent="0.25">
      <c r="A5" s="414"/>
      <c r="B5" s="409"/>
      <c r="C5" s="408"/>
      <c r="D5" s="395">
        <f>ROUND(B5*C5,0)</f>
        <v>0</v>
      </c>
      <c r="F5" s="101" t="s">
        <v>487</v>
      </c>
    </row>
    <row r="6" spans="1:6" s="98" customFormat="1" x14ac:dyDescent="0.25">
      <c r="A6" s="188"/>
      <c r="B6" s="163"/>
      <c r="C6" s="173" t="s">
        <v>42</v>
      </c>
      <c r="D6" s="70">
        <f>ROUND(SUM(D4:D5),2)</f>
        <v>0</v>
      </c>
      <c r="F6" s="101"/>
    </row>
    <row r="7" spans="1:6" s="98" customFormat="1" x14ac:dyDescent="0.25">
      <c r="A7" s="188"/>
      <c r="B7" s="90"/>
      <c r="C7" s="90"/>
      <c r="D7" s="170"/>
    </row>
    <row r="8" spans="1:6" s="98" customFormat="1" hidden="1" x14ac:dyDescent="0.25">
      <c r="A8" s="232" t="s">
        <v>280</v>
      </c>
      <c r="B8" s="281"/>
      <c r="C8" s="284"/>
      <c r="D8" s="204">
        <f>ROUND(B8*C8,2)</f>
        <v>0</v>
      </c>
    </row>
    <row r="9" spans="1:6" s="98" customFormat="1" hidden="1" x14ac:dyDescent="0.25">
      <c r="A9" s="232" t="s">
        <v>280</v>
      </c>
      <c r="B9" s="281"/>
      <c r="C9" s="284"/>
      <c r="D9" s="215">
        <f>ROUND(B9*C9,2)</f>
        <v>0</v>
      </c>
    </row>
    <row r="10" spans="1:6" s="98" customFormat="1" hidden="1" x14ac:dyDescent="0.25">
      <c r="A10" s="264"/>
      <c r="B10" s="203"/>
      <c r="C10" s="203" t="s">
        <v>38</v>
      </c>
      <c r="D10" s="204">
        <f>ROUND(SUM(D7:D9),2)</f>
        <v>0</v>
      </c>
      <c r="F10" s="101" t="s">
        <v>303</v>
      </c>
    </row>
    <row r="11" spans="1:6" x14ac:dyDescent="0.25">
      <c r="A11" s="8"/>
      <c r="B11" s="8"/>
      <c r="C11" s="8"/>
      <c r="D11" s="76"/>
    </row>
    <row r="12" spans="1:6" x14ac:dyDescent="0.25">
      <c r="A12" s="8"/>
      <c r="B12" s="200"/>
      <c r="C12" s="200" t="s">
        <v>319</v>
      </c>
      <c r="D12" s="69">
        <f>+D10+D6</f>
        <v>0</v>
      </c>
      <c r="F12" s="113" t="s">
        <v>247</v>
      </c>
    </row>
    <row r="13" spans="1:6" s="98" customFormat="1" x14ac:dyDescent="0.25">
      <c r="A13" s="194"/>
      <c r="B13" s="90"/>
      <c r="C13" s="110"/>
      <c r="D13" s="94"/>
    </row>
    <row r="14" spans="1:6" s="98" customFormat="1" x14ac:dyDescent="0.25">
      <c r="A14" s="317" t="s">
        <v>315</v>
      </c>
      <c r="B14" s="95"/>
      <c r="C14" s="95"/>
      <c r="D14" s="96"/>
      <c r="F14" s="114" t="s">
        <v>246</v>
      </c>
    </row>
    <row r="15" spans="1:6" s="98" customFormat="1" ht="45" customHeight="1" x14ac:dyDescent="0.25">
      <c r="A15" s="564"/>
      <c r="B15" s="565"/>
      <c r="C15" s="565"/>
      <c r="D15" s="566"/>
      <c r="F15"/>
    </row>
    <row r="16" spans="1:6" x14ac:dyDescent="0.25">
      <c r="A16" s="8"/>
      <c r="B16" s="8"/>
      <c r="C16" s="8"/>
      <c r="D16" s="8"/>
    </row>
    <row r="17" spans="1:6" s="98" customFormat="1" hidden="1" x14ac:dyDescent="0.25">
      <c r="A17" s="205" t="s">
        <v>101</v>
      </c>
      <c r="B17" s="207"/>
      <c r="C17" s="207"/>
      <c r="D17" s="208"/>
      <c r="F17" s="114" t="s">
        <v>246</v>
      </c>
    </row>
    <row r="18" spans="1:6" s="98" customFormat="1" ht="45" hidden="1" customHeight="1" x14ac:dyDescent="0.25">
      <c r="A18" s="604"/>
      <c r="B18" s="605"/>
      <c r="C18" s="605"/>
      <c r="D18" s="606"/>
    </row>
  </sheetData>
  <sheetProtection algorithmName="SHA-512" hashValue="iMOh0kIRuV2F4JnmeIubrc5jcYe+0APpNF0b8cb8XUXLyfO26mHlx4wL7mtr6R4xR+8IA4cbcZ5agbYbTbTOPw==" saltValue="vP/xlCTtV4v/Mi64GyfyoA==" spinCount="100000" sheet="1" objects="1" scenarios="1" formatCells="0" sort="0"/>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
    </sheetView>
  </sheetViews>
  <sheetFormatPr defaultColWidth="8.85546875"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62" t="s">
        <v>189</v>
      </c>
      <c r="B1" s="562"/>
      <c r="C1" s="562"/>
      <c r="D1" s="8">
        <f>+'Section A'!B2</f>
        <v>0</v>
      </c>
    </row>
    <row r="2" spans="1:6" ht="54.75" customHeight="1" x14ac:dyDescent="0.25">
      <c r="A2" s="621" t="s">
        <v>316</v>
      </c>
      <c r="B2" s="621"/>
      <c r="C2" s="621"/>
      <c r="D2" s="621"/>
    </row>
    <row r="3" spans="1:6" ht="15" customHeight="1" x14ac:dyDescent="0.25">
      <c r="A3" s="189" t="s">
        <v>68</v>
      </c>
      <c r="B3" s="24" t="s">
        <v>83</v>
      </c>
      <c r="C3" s="24" t="s">
        <v>84</v>
      </c>
      <c r="D3" s="183" t="s">
        <v>302</v>
      </c>
    </row>
    <row r="4" spans="1:6" s="98" customFormat="1" x14ac:dyDescent="0.25">
      <c r="A4" s="415"/>
      <c r="B4" s="409"/>
      <c r="C4" s="408"/>
      <c r="D4" s="394">
        <f>ROUND(B4*C4,0)</f>
        <v>0</v>
      </c>
      <c r="F4" s="411" t="s">
        <v>485</v>
      </c>
    </row>
    <row r="5" spans="1:6" s="98" customFormat="1" x14ac:dyDescent="0.25">
      <c r="A5" s="414"/>
      <c r="B5" s="412"/>
      <c r="C5" s="413"/>
      <c r="D5" s="395">
        <f>ROUND(B5*C5,0)</f>
        <v>0</v>
      </c>
      <c r="F5" s="411" t="s">
        <v>487</v>
      </c>
    </row>
    <row r="6" spans="1:6" s="98" customFormat="1" x14ac:dyDescent="0.25">
      <c r="A6" s="188"/>
      <c r="B6" s="162"/>
      <c r="C6" s="173" t="s">
        <v>42</v>
      </c>
      <c r="D6" s="70">
        <f>ROUND(SUM(D4:D5),2)</f>
        <v>0</v>
      </c>
      <c r="F6" s="101"/>
    </row>
    <row r="7" spans="1:6" s="98" customFormat="1" x14ac:dyDescent="0.25">
      <c r="A7" s="188"/>
      <c r="B7" s="90"/>
      <c r="C7" s="90"/>
      <c r="D7" s="170"/>
    </row>
    <row r="8" spans="1:6" s="98" customFormat="1" hidden="1" x14ac:dyDescent="0.25">
      <c r="A8" s="232" t="s">
        <v>280</v>
      </c>
      <c r="B8" s="281"/>
      <c r="C8" s="284"/>
      <c r="D8" s="204">
        <f>ROUND(B8*C8,2)</f>
        <v>0</v>
      </c>
    </row>
    <row r="9" spans="1:6" s="98" customFormat="1" hidden="1" x14ac:dyDescent="0.25">
      <c r="A9" s="232" t="s">
        <v>280</v>
      </c>
      <c r="B9" s="281"/>
      <c r="C9" s="284"/>
      <c r="D9" s="215">
        <f>ROUND(B9*C9,2)</f>
        <v>0</v>
      </c>
    </row>
    <row r="10" spans="1:6" s="98" customFormat="1" hidden="1" x14ac:dyDescent="0.25">
      <c r="A10" s="264"/>
      <c r="B10" s="203"/>
      <c r="C10" s="203" t="s">
        <v>38</v>
      </c>
      <c r="D10" s="204">
        <f>ROUND(SUM(D7:D9),2)</f>
        <v>0</v>
      </c>
      <c r="F10" s="101" t="s">
        <v>303</v>
      </c>
    </row>
    <row r="11" spans="1:6" x14ac:dyDescent="0.25">
      <c r="A11" s="8"/>
      <c r="B11" s="8"/>
      <c r="C11" s="8"/>
      <c r="D11" s="76"/>
    </row>
    <row r="12" spans="1:6" x14ac:dyDescent="0.25">
      <c r="A12" s="8"/>
      <c r="B12" s="200"/>
      <c r="C12" s="200" t="s">
        <v>317</v>
      </c>
      <c r="D12" s="69">
        <f>+D10+D6</f>
        <v>0</v>
      </c>
      <c r="F12" s="113" t="s">
        <v>247</v>
      </c>
    </row>
    <row r="13" spans="1:6" s="98" customFormat="1" x14ac:dyDescent="0.25">
      <c r="A13" s="194"/>
      <c r="B13" s="90"/>
      <c r="C13" s="110"/>
      <c r="D13" s="94"/>
    </row>
    <row r="14" spans="1:6" s="98" customFormat="1" x14ac:dyDescent="0.25">
      <c r="A14" s="317" t="s">
        <v>318</v>
      </c>
      <c r="B14" s="95"/>
      <c r="C14" s="95"/>
      <c r="D14" s="96"/>
      <c r="F14" s="114" t="s">
        <v>246</v>
      </c>
    </row>
    <row r="15" spans="1:6" s="98" customFormat="1" ht="45" customHeight="1" x14ac:dyDescent="0.25">
      <c r="A15" s="564"/>
      <c r="B15" s="565"/>
      <c r="C15" s="565"/>
      <c r="D15" s="566"/>
      <c r="F15"/>
    </row>
    <row r="16" spans="1:6" x14ac:dyDescent="0.25">
      <c r="A16" s="8"/>
      <c r="B16" s="8"/>
      <c r="C16" s="8"/>
      <c r="D16" s="8"/>
    </row>
    <row r="17" spans="1:6" s="98" customFormat="1" hidden="1" x14ac:dyDescent="0.25">
      <c r="A17" s="205" t="s">
        <v>101</v>
      </c>
      <c r="B17" s="207"/>
      <c r="C17" s="207"/>
      <c r="D17" s="208"/>
      <c r="F17" s="114" t="s">
        <v>246</v>
      </c>
    </row>
    <row r="18" spans="1:6" s="98" customFormat="1" ht="45" hidden="1" customHeight="1" x14ac:dyDescent="0.25">
      <c r="A18" s="604"/>
      <c r="B18" s="605"/>
      <c r="C18" s="605"/>
      <c r="D18" s="606"/>
    </row>
  </sheetData>
  <sheetProtection algorithmName="SHA-512" hashValue="iUBQWxoK85M4huGPQcCBIF4reg2aDDQJfkjHTMzf1S51OZKvsHfxVFPoDdwSQgpB65MAlbI9MGw1iRHMhubd0w==" saltValue="O2+piFSaifBzsFlVfgJD9w==" spinCount="100000" sheet="1" objects="1" scenarios="1" formatCells="0" sort="0"/>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2"/>
  <sheetViews>
    <sheetView zoomScaleNormal="100" zoomScaleSheetLayoutView="100" workbookViewId="0">
      <selection sqref="A1:F1"/>
    </sheetView>
  </sheetViews>
  <sheetFormatPr defaultColWidth="9.140625" defaultRowHeight="15" x14ac:dyDescent="0.25"/>
  <cols>
    <col min="1" max="5" width="18.140625" style="8" customWidth="1"/>
    <col min="6" max="6" width="18.140625" style="8" hidden="1" customWidth="1"/>
    <col min="7" max="7" width="18.140625" style="8" customWidth="1"/>
    <col min="8" max="8" width="2.28515625" style="8" customWidth="1"/>
    <col min="9" max="16384" width="9.140625" style="8"/>
  </cols>
  <sheetData>
    <row r="1" spans="1:9" ht="20.25" customHeight="1" x14ac:dyDescent="0.25">
      <c r="A1" s="562" t="s">
        <v>189</v>
      </c>
      <c r="B1" s="562"/>
      <c r="C1" s="562"/>
      <c r="D1" s="562"/>
      <c r="E1" s="562"/>
      <c r="F1" s="562"/>
      <c r="G1" s="8">
        <f>+'Section A'!B2</f>
        <v>0</v>
      </c>
      <c r="I1" s="23" t="s">
        <v>255</v>
      </c>
    </row>
    <row r="2" spans="1:9" ht="39" customHeight="1" x14ac:dyDescent="0.25">
      <c r="A2" s="622" t="s">
        <v>248</v>
      </c>
      <c r="B2" s="622"/>
      <c r="C2" s="622"/>
      <c r="D2" s="622"/>
      <c r="E2" s="622"/>
      <c r="F2" s="622"/>
      <c r="G2" s="622"/>
      <c r="H2" s="17"/>
      <c r="I2" s="17"/>
    </row>
    <row r="3" spans="1:9" x14ac:dyDescent="0.25">
      <c r="A3" s="27" t="s">
        <v>5</v>
      </c>
      <c r="B3" s="28"/>
      <c r="C3" s="28"/>
      <c r="D3" s="29"/>
      <c r="E3" s="30" t="s">
        <v>85</v>
      </c>
      <c r="F3" s="285" t="s">
        <v>86</v>
      </c>
      <c r="G3" s="31" t="s">
        <v>87</v>
      </c>
      <c r="I3" s="13"/>
    </row>
    <row r="4" spans="1:9" ht="21.75" customHeight="1" x14ac:dyDescent="0.25">
      <c r="A4" s="63" t="s">
        <v>438</v>
      </c>
      <c r="B4" s="63"/>
      <c r="C4" s="21"/>
      <c r="E4" s="71">
        <f>+'Personnel-Admin'!G14</f>
        <v>0</v>
      </c>
      <c r="F4" s="286">
        <f>+'Personnel-Admin'!G18</f>
        <v>0</v>
      </c>
      <c r="G4" s="72">
        <f>SUM(E4:F4)</f>
        <v>0</v>
      </c>
      <c r="H4" s="64"/>
      <c r="I4" s="13"/>
    </row>
    <row r="5" spans="1:9" ht="21.75" customHeight="1" x14ac:dyDescent="0.25">
      <c r="A5" s="63" t="s">
        <v>439</v>
      </c>
      <c r="B5" s="63"/>
      <c r="C5" s="21"/>
      <c r="E5" s="71">
        <f>+'Personnel-Program'!G10</f>
        <v>0</v>
      </c>
      <c r="F5" s="286">
        <f>+'Personnel-Program'!G14</f>
        <v>0</v>
      </c>
      <c r="G5" s="72">
        <f>SUM(E5:F5)</f>
        <v>0</v>
      </c>
      <c r="H5" s="64"/>
      <c r="I5" s="13"/>
    </row>
    <row r="6" spans="1:9" ht="21.75" customHeight="1" x14ac:dyDescent="0.25">
      <c r="A6" s="63" t="s">
        <v>441</v>
      </c>
      <c r="B6" s="63"/>
      <c r="C6" s="21"/>
      <c r="E6" s="71">
        <f>+'Fringe-Admin'!G11</f>
        <v>0</v>
      </c>
      <c r="F6" s="286">
        <f>+'Fringe-Admin'!G15</f>
        <v>0</v>
      </c>
      <c r="G6" s="72">
        <f t="shared" ref="G6" si="0">SUM(E6:F6)</f>
        <v>0</v>
      </c>
      <c r="H6" s="64"/>
      <c r="I6" s="13"/>
    </row>
    <row r="7" spans="1:9" ht="21.75" customHeight="1" x14ac:dyDescent="0.25">
      <c r="A7" s="63" t="s">
        <v>440</v>
      </c>
      <c r="B7" s="63"/>
      <c r="C7" s="21"/>
      <c r="E7" s="71">
        <f>+'Fringe-Program'!G12</f>
        <v>0</v>
      </c>
      <c r="F7" s="286">
        <f>+'Fringe-Program'!G16</f>
        <v>0</v>
      </c>
      <c r="G7" s="72">
        <f t="shared" ref="G7:G27" si="1">SUM(E7:F7)</f>
        <v>0</v>
      </c>
      <c r="H7" s="64"/>
      <c r="I7" s="13"/>
    </row>
    <row r="8" spans="1:9" ht="21.75" hidden="1" customHeight="1" x14ac:dyDescent="0.25">
      <c r="A8" s="63" t="s">
        <v>88</v>
      </c>
      <c r="B8" s="63"/>
      <c r="C8" s="21"/>
      <c r="E8" s="71">
        <f>+Travel!G9</f>
        <v>0</v>
      </c>
      <c r="F8" s="286">
        <f>+Travel!G13</f>
        <v>0</v>
      </c>
      <c r="G8" s="72">
        <f t="shared" si="1"/>
        <v>0</v>
      </c>
      <c r="H8" s="64"/>
      <c r="I8" s="13"/>
    </row>
    <row r="9" spans="1:9" ht="21.75" hidden="1" customHeight="1" x14ac:dyDescent="0.25">
      <c r="A9" s="289" t="s">
        <v>0</v>
      </c>
      <c r="B9" s="289"/>
      <c r="C9" s="290"/>
      <c r="D9" s="225"/>
      <c r="E9" s="291">
        <f>+'Equipment '!D7</f>
        <v>0</v>
      </c>
      <c r="F9" s="286">
        <f>+'Equipment '!D11</f>
        <v>0</v>
      </c>
      <c r="G9" s="286">
        <f t="shared" si="1"/>
        <v>0</v>
      </c>
      <c r="H9" s="64"/>
      <c r="I9" s="13"/>
    </row>
    <row r="10" spans="1:9" ht="21.75" hidden="1" customHeight="1" x14ac:dyDescent="0.25">
      <c r="A10" s="63" t="s">
        <v>1</v>
      </c>
      <c r="B10" s="63"/>
      <c r="C10" s="21"/>
      <c r="E10" s="71">
        <f>+Supplies!D10</f>
        <v>0</v>
      </c>
      <c r="F10" s="286">
        <f>+Supplies!D14</f>
        <v>0</v>
      </c>
      <c r="G10" s="72">
        <f t="shared" si="1"/>
        <v>0</v>
      </c>
      <c r="H10" s="64"/>
      <c r="I10" s="13"/>
    </row>
    <row r="11" spans="1:9" ht="21.75" hidden="1" customHeight="1" x14ac:dyDescent="0.25">
      <c r="A11" s="289" t="s">
        <v>13</v>
      </c>
      <c r="B11" s="289"/>
      <c r="C11" s="290"/>
      <c r="D11" s="225"/>
      <c r="E11" s="291">
        <f>+'Contractual Services'!C12</f>
        <v>0</v>
      </c>
      <c r="F11" s="286">
        <f>+'Contractual Services'!C16</f>
        <v>0</v>
      </c>
      <c r="G11" s="286">
        <f t="shared" si="1"/>
        <v>0</v>
      </c>
      <c r="H11" s="64"/>
      <c r="I11" s="13"/>
    </row>
    <row r="12" spans="1:9" ht="21.75" hidden="1" customHeight="1" x14ac:dyDescent="0.25">
      <c r="A12" s="289" t="s">
        <v>14</v>
      </c>
      <c r="B12" s="289"/>
      <c r="C12" s="290"/>
      <c r="D12" s="225"/>
      <c r="E12" s="291">
        <f>+Consultant!G6+Consultant!G23</f>
        <v>0</v>
      </c>
      <c r="F12" s="286">
        <f>+Consultant!G10+Consultant!G27</f>
        <v>0</v>
      </c>
      <c r="G12" s="286">
        <f t="shared" si="1"/>
        <v>0</v>
      </c>
      <c r="H12" s="64"/>
      <c r="I12" s="13"/>
    </row>
    <row r="13" spans="1:9" ht="21.75" hidden="1" customHeight="1" x14ac:dyDescent="0.25">
      <c r="A13" s="292" t="s">
        <v>18</v>
      </c>
      <c r="B13" s="292"/>
      <c r="C13" s="290"/>
      <c r="D13" s="225"/>
      <c r="E13" s="291">
        <f>+'Construction '!C6</f>
        <v>0</v>
      </c>
      <c r="F13" s="286">
        <f>+'Construction '!C10</f>
        <v>0</v>
      </c>
      <c r="G13" s="286">
        <f t="shared" si="1"/>
        <v>0</v>
      </c>
      <c r="H13" s="64"/>
      <c r="I13" s="13"/>
    </row>
    <row r="14" spans="1:9" ht="21.75" hidden="1" customHeight="1" x14ac:dyDescent="0.25">
      <c r="A14" s="63" t="s">
        <v>19</v>
      </c>
      <c r="B14" s="63"/>
      <c r="C14" s="63"/>
      <c r="E14" s="71">
        <f>+'Occupancy '!F8</f>
        <v>0</v>
      </c>
      <c r="F14" s="286">
        <f>+'Occupancy '!F12</f>
        <v>0</v>
      </c>
      <c r="G14" s="72">
        <f t="shared" si="1"/>
        <v>0</v>
      </c>
      <c r="H14" s="64"/>
      <c r="I14" s="13"/>
    </row>
    <row r="15" spans="1:9" ht="21.75" hidden="1" customHeight="1" x14ac:dyDescent="0.25">
      <c r="A15" s="289" t="s">
        <v>89</v>
      </c>
      <c r="B15" s="289"/>
      <c r="C15" s="290"/>
      <c r="D15" s="225"/>
      <c r="E15" s="291">
        <f>+'R &amp; D '!C6</f>
        <v>0</v>
      </c>
      <c r="F15" s="286">
        <f>+'R &amp; D '!C10</f>
        <v>0</v>
      </c>
      <c r="G15" s="286">
        <f t="shared" si="1"/>
        <v>0</v>
      </c>
      <c r="H15" s="64"/>
      <c r="I15" s="13"/>
    </row>
    <row r="16" spans="1:9" ht="21.75" hidden="1" customHeight="1" x14ac:dyDescent="0.25">
      <c r="A16" s="63" t="s">
        <v>90</v>
      </c>
      <c r="B16" s="63"/>
      <c r="C16" s="21"/>
      <c r="E16" s="71">
        <f>+'Telecommunications '!F8</f>
        <v>0</v>
      </c>
      <c r="F16" s="286">
        <f>+'Telecommunications '!F12</f>
        <v>0</v>
      </c>
      <c r="G16" s="72">
        <f t="shared" si="1"/>
        <v>0</v>
      </c>
      <c r="H16" s="65"/>
      <c r="I16" s="13"/>
    </row>
    <row r="17" spans="1:9" ht="21.75" hidden="1" customHeight="1" x14ac:dyDescent="0.25">
      <c r="A17" s="63" t="s">
        <v>91</v>
      </c>
      <c r="B17" s="63"/>
      <c r="C17" s="21"/>
      <c r="E17" s="71">
        <f>+'Training &amp; Education'!F8</f>
        <v>0</v>
      </c>
      <c r="F17" s="286">
        <f>+'Training &amp; Education'!F12</f>
        <v>0</v>
      </c>
      <c r="G17" s="72">
        <f t="shared" ref="G17:G19" si="2">SUM(E17:F17)</f>
        <v>0</v>
      </c>
      <c r="H17" s="65"/>
      <c r="I17" s="13"/>
    </row>
    <row r="18" spans="1:9" ht="21.75" customHeight="1" x14ac:dyDescent="0.25">
      <c r="A18" s="63" t="s">
        <v>92</v>
      </c>
      <c r="B18" s="63"/>
      <c r="C18" s="21"/>
      <c r="E18" s="71">
        <f>+'Direct Administrative '!G11</f>
        <v>0</v>
      </c>
      <c r="F18" s="286">
        <f>+'Direct Administrative '!G15</f>
        <v>0</v>
      </c>
      <c r="G18" s="72">
        <f t="shared" si="2"/>
        <v>0</v>
      </c>
      <c r="H18" s="65"/>
      <c r="I18" s="13"/>
    </row>
    <row r="19" spans="1:9" ht="21.75" hidden="1" customHeight="1" x14ac:dyDescent="0.25">
      <c r="A19" s="289" t="s">
        <v>93</v>
      </c>
      <c r="B19" s="289"/>
      <c r="C19" s="290"/>
      <c r="D19" s="225"/>
      <c r="E19" s="291">
        <f>+'Miscellaneous (other) Costs '!F9</f>
        <v>0</v>
      </c>
      <c r="F19" s="286">
        <f>+'Miscellaneous (other) Costs '!F13</f>
        <v>0</v>
      </c>
      <c r="G19" s="286">
        <f t="shared" si="2"/>
        <v>0</v>
      </c>
      <c r="H19" s="65"/>
      <c r="I19" s="13"/>
    </row>
    <row r="20" spans="1:9" ht="21.75" customHeight="1" x14ac:dyDescent="0.25">
      <c r="A20" s="63" t="s">
        <v>442</v>
      </c>
      <c r="B20" s="63"/>
      <c r="C20" s="21"/>
      <c r="E20" s="71">
        <f>+'Direct Training'!F10</f>
        <v>0</v>
      </c>
      <c r="F20" s="286">
        <f>+'Direct Training'!F14</f>
        <v>0</v>
      </c>
      <c r="G20" s="72">
        <f t="shared" ref="G20:G21" si="3">SUM(E20:F20)</f>
        <v>0</v>
      </c>
      <c r="H20" s="65"/>
      <c r="I20" s="13"/>
    </row>
    <row r="21" spans="1:9" ht="21.75" customHeight="1" x14ac:dyDescent="0.25">
      <c r="A21" s="63" t="s">
        <v>443</v>
      </c>
      <c r="B21" s="63"/>
      <c r="C21" s="21"/>
      <c r="E21" s="71">
        <f>+'Work-Based'!F11</f>
        <v>0</v>
      </c>
      <c r="F21" s="286">
        <f>+'Work-Based'!F15</f>
        <v>0</v>
      </c>
      <c r="G21" s="72">
        <f t="shared" si="3"/>
        <v>0</v>
      </c>
      <c r="H21" s="65"/>
      <c r="I21" s="13"/>
    </row>
    <row r="22" spans="1:9" ht="21.75" customHeight="1" x14ac:dyDescent="0.25">
      <c r="A22" s="63" t="s">
        <v>445</v>
      </c>
      <c r="B22" s="63"/>
      <c r="C22" s="21"/>
      <c r="E22" s="71">
        <f>+'Other Program'!F10</f>
        <v>0</v>
      </c>
      <c r="F22" s="286">
        <f>+'Other Program'!F14</f>
        <v>0</v>
      </c>
      <c r="G22" s="72">
        <f t="shared" ref="G22" si="4">SUM(E22:F22)</f>
        <v>0</v>
      </c>
      <c r="H22" s="65"/>
      <c r="I22" s="13"/>
    </row>
    <row r="23" spans="1:9" ht="21.75" customHeight="1" x14ac:dyDescent="0.25">
      <c r="A23" s="63" t="s">
        <v>444</v>
      </c>
      <c r="B23" s="63"/>
      <c r="C23" s="21"/>
      <c r="E23" s="71">
        <f>+Supportive!F10</f>
        <v>0</v>
      </c>
      <c r="F23" s="286">
        <f>+Supportive!F14</f>
        <v>0</v>
      </c>
      <c r="G23" s="72">
        <f>SUM(E23:F23)</f>
        <v>0</v>
      </c>
      <c r="H23" s="65"/>
      <c r="I23" s="13"/>
    </row>
    <row r="24" spans="1:9" ht="21.75" customHeight="1" x14ac:dyDescent="0.25">
      <c r="A24" s="63" t="s">
        <v>446</v>
      </c>
      <c r="B24" s="63"/>
      <c r="C24" s="21"/>
      <c r="E24" s="71">
        <f>+'Disaster-Wages'!F14</f>
        <v>0</v>
      </c>
      <c r="F24" s="286">
        <f>+'Disaster-Wages'!F18</f>
        <v>0</v>
      </c>
      <c r="G24" s="72">
        <f t="shared" ref="G24" si="5">SUM(E24:F24)</f>
        <v>0</v>
      </c>
      <c r="H24" s="65"/>
      <c r="I24" s="13"/>
    </row>
    <row r="25" spans="1:9" ht="21.75" customHeight="1" x14ac:dyDescent="0.25">
      <c r="A25" s="63" t="s">
        <v>447</v>
      </c>
      <c r="B25" s="63"/>
      <c r="C25" s="21"/>
      <c r="E25" s="71">
        <f>+'Disaster-Fringes'!F14</f>
        <v>0</v>
      </c>
      <c r="F25" s="286">
        <f>+'Disaster-Fringes'!F18</f>
        <v>0</v>
      </c>
      <c r="G25" s="72">
        <f t="shared" ref="G25" si="6">SUM(E25:F25)</f>
        <v>0</v>
      </c>
      <c r="H25" s="65"/>
      <c r="I25" s="13"/>
    </row>
    <row r="26" spans="1:9" ht="21.75" customHeight="1" x14ac:dyDescent="0.25">
      <c r="A26" s="63" t="s">
        <v>449</v>
      </c>
      <c r="B26" s="63"/>
      <c r="C26" s="21"/>
      <c r="E26" s="71">
        <f>+'Indirect-Admin'!D6</f>
        <v>0</v>
      </c>
      <c r="F26" s="286">
        <f>+'Indirect-Admin'!D10</f>
        <v>0</v>
      </c>
      <c r="G26" s="72">
        <f t="shared" ref="G26" si="7">SUM(E26:F26)</f>
        <v>0</v>
      </c>
      <c r="H26" s="65"/>
      <c r="I26" s="13"/>
    </row>
    <row r="27" spans="1:9" ht="21.75" customHeight="1" x14ac:dyDescent="0.25">
      <c r="A27" s="63" t="s">
        <v>448</v>
      </c>
      <c r="B27" s="63"/>
      <c r="C27" s="21"/>
      <c r="E27" s="184">
        <f>+'Indirect-Program'!D6</f>
        <v>0</v>
      </c>
      <c r="F27" s="287">
        <f>+'Indirect-Program'!D10</f>
        <v>0</v>
      </c>
      <c r="G27" s="185">
        <f t="shared" si="1"/>
        <v>0</v>
      </c>
      <c r="H27" s="65"/>
      <c r="I27" s="13"/>
    </row>
    <row r="28" spans="1:9" ht="21.75" customHeight="1" x14ac:dyDescent="0.25">
      <c r="A28" s="21"/>
      <c r="B28" s="21"/>
      <c r="C28" s="21"/>
      <c r="E28" s="71"/>
      <c r="F28" s="286"/>
      <c r="G28" s="72"/>
      <c r="H28" s="62"/>
      <c r="I28" s="13"/>
    </row>
    <row r="29" spans="1:9" ht="21.75" customHeight="1" x14ac:dyDescent="0.25">
      <c r="A29" s="21"/>
      <c r="B29" s="21"/>
      <c r="C29" s="21"/>
      <c r="E29" s="73"/>
      <c r="F29" s="286"/>
      <c r="G29" s="72"/>
      <c r="H29" s="13"/>
      <c r="I29" s="13"/>
    </row>
    <row r="30" spans="1:9" ht="21.75" customHeight="1" x14ac:dyDescent="0.25">
      <c r="A30" s="63" t="s">
        <v>94</v>
      </c>
      <c r="B30" s="63"/>
      <c r="C30" s="22"/>
      <c r="E30" s="71">
        <f>SUM(E4:E29)</f>
        <v>0</v>
      </c>
      <c r="F30" s="286"/>
      <c r="G30" s="72"/>
      <c r="H30" s="64"/>
      <c r="I30" s="166">
        <f>+E30-'Section A'!E38</f>
        <v>0</v>
      </c>
    </row>
    <row r="31" spans="1:9" ht="21.75" hidden="1" customHeight="1" x14ac:dyDescent="0.25">
      <c r="A31" s="63" t="s">
        <v>181</v>
      </c>
      <c r="B31" s="63"/>
      <c r="C31" s="63"/>
      <c r="E31" s="71"/>
      <c r="F31" s="286">
        <f>SUM(F5:F30)</f>
        <v>0</v>
      </c>
      <c r="G31" s="72"/>
      <c r="H31" s="66"/>
      <c r="I31" s="166">
        <f>+F31-'Section B'!C31</f>
        <v>0</v>
      </c>
    </row>
    <row r="32" spans="1:9" ht="21.75" customHeight="1" x14ac:dyDescent="0.25">
      <c r="A32" s="27" t="s">
        <v>6</v>
      </c>
      <c r="B32" s="28"/>
      <c r="C32" s="28"/>
      <c r="D32" s="32"/>
      <c r="E32" s="74"/>
      <c r="F32" s="288"/>
      <c r="G32" s="75">
        <f>SUM(G4:G31)</f>
        <v>0</v>
      </c>
      <c r="H32" s="60"/>
      <c r="I32" s="167">
        <f>+G32-E30-F31</f>
        <v>0</v>
      </c>
    </row>
  </sheetData>
  <sheetProtection algorithmName="SHA-512" hashValue="3SlOizGk1rlGq/k4G+kP3aYz8XxgrGgRauZ9JyHneZGDvBkLrcraECCAsTUVkfx1mZeFZHilMbYoeSXaS8JxBQ==" saltValue="NrbE38MtMhPLwu9lg6SAUw=="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ColWidth="8.85546875" defaultRowHeight="15" x14ac:dyDescent="0.25"/>
  <cols>
    <col min="1" max="9" width="14.42578125" customWidth="1"/>
  </cols>
  <sheetData>
    <row r="1" spans="1:9" ht="44.25" customHeight="1" thickTop="1" thickBot="1" x14ac:dyDescent="0.3">
      <c r="A1" s="628" t="s">
        <v>173</v>
      </c>
      <c r="B1" s="545"/>
      <c r="C1" s="546"/>
      <c r="D1" s="544" t="s">
        <v>215</v>
      </c>
      <c r="E1" s="545"/>
      <c r="F1" s="546"/>
      <c r="G1" s="547" t="s">
        <v>243</v>
      </c>
      <c r="H1" s="548"/>
      <c r="I1" s="549"/>
    </row>
    <row r="2" spans="1:9" s="349" customFormat="1" ht="33" customHeight="1" thickTop="1" thickBot="1" x14ac:dyDescent="0.3">
      <c r="A2" s="547" t="str">
        <f>"Organization Name: "&amp;'Section A'!B2</f>
        <v xml:space="preserve">Organization Name: </v>
      </c>
      <c r="B2" s="548"/>
      <c r="C2" s="548"/>
      <c r="D2" s="552" t="str">
        <f>"CSFA Description: "&amp;'Section A'!D3</f>
        <v>CSFA Description: National Dislocated Worker Grants</v>
      </c>
      <c r="E2" s="553"/>
      <c r="F2" s="554"/>
      <c r="G2" s="547" t="str">
        <f>"NOFO # "&amp;'Section A'!F2</f>
        <v>NOFO # N/A</v>
      </c>
      <c r="H2" s="548"/>
      <c r="I2" s="549"/>
    </row>
    <row r="3" spans="1:9" ht="16.5" thickTop="1" thickBot="1" x14ac:dyDescent="0.3">
      <c r="A3" s="550" t="str">
        <f>"CSFA # "&amp;'Section A'!B3</f>
        <v>CSFA # 420-30-0080</v>
      </c>
      <c r="B3" s="551"/>
      <c r="C3" s="551"/>
      <c r="D3" s="555" t="str">
        <f>"DUNS #"&amp;'Section A'!D2</f>
        <v>DUNS #</v>
      </c>
      <c r="E3" s="556"/>
      <c r="F3" s="557"/>
      <c r="G3" s="547" t="str">
        <f>"Fiscal Year: "&amp;'Section A'!F3</f>
        <v>Fiscal Year: 2020</v>
      </c>
      <c r="H3" s="548"/>
      <c r="I3" s="549"/>
    </row>
    <row r="4" spans="1:9" ht="16.5" thickTop="1" thickBot="1" x14ac:dyDescent="0.3">
      <c r="A4" s="112" t="s">
        <v>239</v>
      </c>
      <c r="B4" s="112">
        <f>+'Section A'!F4</f>
        <v>0</v>
      </c>
      <c r="C4" s="7"/>
      <c r="D4" s="7"/>
      <c r="E4" s="7"/>
      <c r="F4" s="7"/>
      <c r="G4" s="7"/>
      <c r="H4" s="7"/>
      <c r="I4" s="7"/>
    </row>
    <row r="5" spans="1:9" ht="15.75" thickTop="1" x14ac:dyDescent="0.25">
      <c r="A5" s="53"/>
      <c r="B5" s="53"/>
      <c r="C5" s="53"/>
      <c r="D5" s="7"/>
      <c r="E5" s="7"/>
      <c r="F5" s="7"/>
      <c r="G5" s="7"/>
      <c r="H5" s="7"/>
      <c r="I5" s="7"/>
    </row>
    <row r="6" spans="1:9" x14ac:dyDescent="0.25">
      <c r="A6" s="40"/>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ht="29.25" customHeight="1" x14ac:dyDescent="0.25">
      <c r="A9" s="627" t="s">
        <v>178</v>
      </c>
      <c r="B9" s="627"/>
      <c r="C9" s="627"/>
      <c r="D9" s="625" t="s">
        <v>175</v>
      </c>
      <c r="E9" s="625"/>
      <c r="F9" s="41" t="s">
        <v>174</v>
      </c>
      <c r="G9" s="625" t="s">
        <v>176</v>
      </c>
      <c r="H9" s="625"/>
      <c r="I9" s="41" t="s">
        <v>174</v>
      </c>
    </row>
    <row r="10" spans="1:9" x14ac:dyDescent="0.25">
      <c r="A10" s="623">
        <f>+'Narrative Summary '!E30</f>
        <v>0</v>
      </c>
      <c r="B10" s="624"/>
      <c r="C10" s="42"/>
      <c r="D10" s="42"/>
      <c r="E10" s="42"/>
      <c r="F10" s="42"/>
      <c r="G10" s="42"/>
      <c r="H10" s="42"/>
      <c r="I10" s="42"/>
    </row>
    <row r="11" spans="1:9" x14ac:dyDescent="0.25">
      <c r="A11" s="42"/>
      <c r="B11" s="42"/>
      <c r="C11" s="42"/>
      <c r="D11" s="42"/>
      <c r="E11" s="42"/>
      <c r="F11" s="42"/>
      <c r="G11" s="42"/>
      <c r="H11" s="42"/>
      <c r="I11" s="42"/>
    </row>
    <row r="12" spans="1:9" x14ac:dyDescent="0.25">
      <c r="A12" s="42"/>
      <c r="B12" s="42"/>
      <c r="C12" s="42"/>
      <c r="D12" s="42"/>
      <c r="E12" s="42"/>
      <c r="F12" s="42"/>
      <c r="G12" s="42"/>
      <c r="H12" s="42"/>
      <c r="I12" s="42"/>
    </row>
    <row r="13" spans="1:9" x14ac:dyDescent="0.25">
      <c r="A13" s="42"/>
      <c r="B13" s="42"/>
      <c r="C13" s="42"/>
      <c r="D13" s="42"/>
      <c r="E13" s="42"/>
      <c r="F13" s="42"/>
      <c r="G13" s="42"/>
      <c r="H13" s="42"/>
      <c r="I13" s="42"/>
    </row>
    <row r="14" spans="1:9" x14ac:dyDescent="0.25">
      <c r="A14" s="42"/>
      <c r="B14" s="42"/>
      <c r="C14" s="42"/>
      <c r="D14" s="42"/>
      <c r="E14" s="42"/>
      <c r="F14" s="42"/>
      <c r="G14" s="42"/>
      <c r="H14" s="42"/>
      <c r="I14" s="42"/>
    </row>
    <row r="15" spans="1:9" x14ac:dyDescent="0.25">
      <c r="A15" s="42"/>
      <c r="B15" s="42"/>
      <c r="C15" s="42"/>
      <c r="D15" s="42"/>
      <c r="E15" s="42"/>
      <c r="F15" s="42"/>
      <c r="G15" s="42"/>
      <c r="H15" s="42"/>
      <c r="I15" s="42"/>
    </row>
    <row r="16" spans="1:9" ht="35.25" customHeight="1" x14ac:dyDescent="0.25">
      <c r="A16" s="627" t="s">
        <v>177</v>
      </c>
      <c r="B16" s="627"/>
      <c r="C16" s="627"/>
      <c r="D16" s="625" t="s">
        <v>175</v>
      </c>
      <c r="E16" s="625"/>
      <c r="F16" s="41" t="s">
        <v>174</v>
      </c>
      <c r="G16" s="625" t="s">
        <v>176</v>
      </c>
      <c r="H16" s="625"/>
      <c r="I16" s="41" t="s">
        <v>174</v>
      </c>
    </row>
    <row r="17" spans="1:14" ht="18.75" customHeight="1" x14ac:dyDescent="0.25">
      <c r="A17" s="7"/>
      <c r="B17" s="7"/>
      <c r="C17" s="7"/>
      <c r="D17" s="7"/>
      <c r="E17" s="7"/>
      <c r="F17" s="7"/>
      <c r="G17" s="7"/>
      <c r="H17" s="7"/>
      <c r="I17" s="7"/>
    </row>
    <row r="18" spans="1:14" x14ac:dyDescent="0.25">
      <c r="J18" s="35"/>
      <c r="K18" s="35"/>
      <c r="L18" s="35"/>
      <c r="M18" s="35"/>
      <c r="N18" s="35"/>
    </row>
    <row r="19" spans="1:14" ht="5.25" customHeight="1" x14ac:dyDescent="0.25">
      <c r="J19" s="35"/>
      <c r="K19" s="35"/>
      <c r="L19" s="35"/>
      <c r="M19" s="35"/>
      <c r="N19" s="35"/>
    </row>
    <row r="20" spans="1:14" ht="58.5" customHeight="1" x14ac:dyDescent="0.25">
      <c r="J20" s="34"/>
      <c r="K20" s="34"/>
      <c r="L20" s="34"/>
      <c r="M20" s="34"/>
      <c r="N20" s="34"/>
    </row>
    <row r="21" spans="1:14" x14ac:dyDescent="0.25">
      <c r="A21" s="7"/>
      <c r="B21" s="7"/>
      <c r="C21" s="7"/>
      <c r="D21" s="7"/>
      <c r="E21" s="7"/>
      <c r="F21" s="7"/>
      <c r="G21" s="7"/>
      <c r="H21" s="7"/>
      <c r="I21" s="7"/>
    </row>
    <row r="22" spans="1:14" x14ac:dyDescent="0.25">
      <c r="A22" s="37" t="s">
        <v>150</v>
      </c>
      <c r="B22" s="35"/>
      <c r="C22" s="35"/>
      <c r="D22" s="35"/>
      <c r="E22" s="35"/>
      <c r="F22" s="35"/>
      <c r="G22" s="35"/>
      <c r="H22" s="35"/>
      <c r="I22" s="35"/>
    </row>
    <row r="23" spans="1:14" ht="7.5" customHeight="1" x14ac:dyDescent="0.25">
      <c r="A23" s="36"/>
      <c r="B23" s="35"/>
      <c r="C23" s="35"/>
      <c r="D23" s="35"/>
      <c r="E23" s="35"/>
      <c r="F23" s="35"/>
      <c r="G23" s="35"/>
      <c r="H23" s="35"/>
      <c r="I23" s="35"/>
    </row>
    <row r="24" spans="1:14" ht="49.5" customHeight="1" x14ac:dyDescent="0.25">
      <c r="A24" s="626" t="s">
        <v>153</v>
      </c>
      <c r="B24" s="626"/>
      <c r="C24" s="626"/>
      <c r="D24" s="626"/>
      <c r="E24" s="626"/>
      <c r="F24" s="626"/>
      <c r="G24" s="626"/>
      <c r="H24" s="626"/>
      <c r="I24" s="626"/>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zoomScaleNormal="100" workbookViewId="0"/>
  </sheetViews>
  <sheetFormatPr defaultColWidth="9.140625" defaultRowHeight="15" x14ac:dyDescent="0.25"/>
  <cols>
    <col min="1" max="3" width="44.42578125" style="249" customWidth="1"/>
    <col min="4" max="4" width="7.85546875" style="249" customWidth="1"/>
    <col min="5" max="6" width="9.140625" style="249" customWidth="1"/>
    <col min="7" max="16384" width="9.140625" style="249"/>
  </cols>
  <sheetData>
    <row r="1" spans="1:4" ht="20.100000000000001" customHeight="1" x14ac:dyDescent="0.25">
      <c r="A1" s="294" t="str">
        <f>+'Section A'!A1</f>
        <v xml:space="preserve">STATE OF ILLINOIS </v>
      </c>
      <c r="B1" s="295" t="str">
        <f>+'Section A'!B1</f>
        <v>UNIFORM GRANT BUDGET TEMPLATE</v>
      </c>
      <c r="C1" s="296" t="str">
        <f>+'Section A'!E1</f>
        <v>Commerce &amp; Economic Opportunity</v>
      </c>
      <c r="D1" s="297" t="s">
        <v>258</v>
      </c>
    </row>
    <row r="2" spans="1:4" ht="20.100000000000001" customHeight="1" x14ac:dyDescent="0.25">
      <c r="A2" s="296" t="str">
        <f>"Organization Name: "&amp;'Section A'!B2</f>
        <v xml:space="preserve">Organization Name: </v>
      </c>
      <c r="B2" s="294" t="str">
        <f>"NOFO # "&amp;'Section A'!F2</f>
        <v>NOFO # N/A</v>
      </c>
      <c r="C2" s="294" t="str">
        <f>"Fiscal Year "&amp;'Section A'!F3</f>
        <v>Fiscal Year 2020</v>
      </c>
    </row>
    <row r="3" spans="1:4" ht="20.100000000000001" customHeight="1" x14ac:dyDescent="0.25">
      <c r="A3" s="511" t="s">
        <v>227</v>
      </c>
      <c r="B3" s="512"/>
      <c r="C3" s="298" t="str">
        <f>"Grant Number: "&amp;'Section A'!F4</f>
        <v xml:space="preserve">Grant Number: </v>
      </c>
    </row>
    <row r="4" spans="1:4" ht="20.100000000000001" customHeight="1" x14ac:dyDescent="0.25">
      <c r="A4" s="299" t="s">
        <v>30</v>
      </c>
      <c r="B4" s="300"/>
      <c r="C4" s="301" t="s">
        <v>220</v>
      </c>
    </row>
    <row r="5" spans="1:4" ht="15" customHeight="1" x14ac:dyDescent="0.25">
      <c r="A5" s="516" t="s">
        <v>229</v>
      </c>
      <c r="B5" s="517"/>
      <c r="C5" s="302"/>
    </row>
    <row r="6" spans="1:4" ht="15" customHeight="1" x14ac:dyDescent="0.25">
      <c r="A6" s="520" t="s">
        <v>28</v>
      </c>
      <c r="B6" s="521"/>
      <c r="C6" s="303">
        <v>0</v>
      </c>
    </row>
    <row r="7" spans="1:4" ht="15" customHeight="1" x14ac:dyDescent="0.25">
      <c r="A7" s="520" t="s">
        <v>29</v>
      </c>
      <c r="B7" s="521"/>
      <c r="C7" s="303">
        <v>0</v>
      </c>
    </row>
    <row r="8" spans="1:4" ht="15" customHeight="1" x14ac:dyDescent="0.25">
      <c r="A8" s="522" t="s">
        <v>26</v>
      </c>
      <c r="B8" s="523"/>
      <c r="C8" s="303">
        <v>0</v>
      </c>
    </row>
    <row r="9" spans="1:4" ht="20.100000000000001" customHeight="1" thickBot="1" x14ac:dyDescent="0.3">
      <c r="A9" s="518" t="s">
        <v>228</v>
      </c>
      <c r="B9" s="519"/>
      <c r="C9" s="304">
        <f>(C6+C7+C8)</f>
        <v>0</v>
      </c>
    </row>
    <row r="10" spans="1:4" ht="20.100000000000001" customHeight="1" thickBot="1" x14ac:dyDescent="0.3">
      <c r="A10" s="513" t="s">
        <v>231</v>
      </c>
      <c r="B10" s="514"/>
      <c r="C10" s="515"/>
      <c r="D10" s="297" t="s">
        <v>254</v>
      </c>
    </row>
    <row r="11" spans="1:4" ht="28.5" customHeight="1" x14ac:dyDescent="0.25">
      <c r="A11" s="299" t="s">
        <v>217</v>
      </c>
      <c r="B11" s="299" t="s">
        <v>219</v>
      </c>
      <c r="C11" s="301" t="s">
        <v>221</v>
      </c>
    </row>
    <row r="12" spans="1:4" ht="16.5" customHeight="1" x14ac:dyDescent="0.25">
      <c r="A12" s="305" t="s">
        <v>15</v>
      </c>
      <c r="B12" s="306">
        <v>200.43</v>
      </c>
      <c r="C12" s="307">
        <f>+'Personnel-Program'!G14</f>
        <v>0</v>
      </c>
    </row>
    <row r="13" spans="1:4" ht="16.5" customHeight="1" x14ac:dyDescent="0.25">
      <c r="A13" s="305" t="s">
        <v>16</v>
      </c>
      <c r="B13" s="308">
        <v>200.43100000000001</v>
      </c>
      <c r="C13" s="307">
        <f>+'Fringe-Program'!G16</f>
        <v>0</v>
      </c>
    </row>
    <row r="14" spans="1:4" ht="16.5" customHeight="1" x14ac:dyDescent="0.25">
      <c r="A14" s="305" t="s">
        <v>17</v>
      </c>
      <c r="B14" s="308">
        <v>200.47399999999999</v>
      </c>
      <c r="C14" s="307">
        <f>+Travel!G13</f>
        <v>0</v>
      </c>
    </row>
    <row r="15" spans="1:4" ht="16.5" customHeight="1" x14ac:dyDescent="0.25">
      <c r="A15" s="305" t="s">
        <v>0</v>
      </c>
      <c r="B15" s="308">
        <v>200.43899999999999</v>
      </c>
      <c r="C15" s="307">
        <f>+'Equipment '!D11</f>
        <v>0</v>
      </c>
    </row>
    <row r="16" spans="1:4" ht="16.5" customHeight="1" x14ac:dyDescent="0.25">
      <c r="A16" s="305" t="s">
        <v>1</v>
      </c>
      <c r="B16" s="308">
        <v>200.94</v>
      </c>
      <c r="C16" s="307">
        <f>+Supplies!D14</f>
        <v>0</v>
      </c>
    </row>
    <row r="17" spans="1:3" ht="16.5" customHeight="1" x14ac:dyDescent="0.25">
      <c r="A17" s="305" t="s">
        <v>224</v>
      </c>
      <c r="B17" s="308" t="s">
        <v>223</v>
      </c>
      <c r="C17" s="307">
        <f>+'Contractual Services'!C16</f>
        <v>0</v>
      </c>
    </row>
    <row r="18" spans="1:3" ht="16.5" customHeight="1" x14ac:dyDescent="0.25">
      <c r="A18" s="305" t="s">
        <v>14</v>
      </c>
      <c r="B18" s="308">
        <v>200.459</v>
      </c>
      <c r="C18" s="307">
        <f>+Consultant!G10+Consultant!G27</f>
        <v>0</v>
      </c>
    </row>
    <row r="19" spans="1:3" ht="16.5" customHeight="1" x14ac:dyDescent="0.25">
      <c r="A19" s="305" t="s">
        <v>18</v>
      </c>
      <c r="B19" s="308"/>
      <c r="C19" s="307">
        <f>+'Construction '!C10</f>
        <v>0</v>
      </c>
    </row>
    <row r="20" spans="1:3" ht="16.5" customHeight="1" x14ac:dyDescent="0.25">
      <c r="A20" s="305" t="s">
        <v>19</v>
      </c>
      <c r="B20" s="308">
        <v>200.465</v>
      </c>
      <c r="C20" s="307">
        <f>+'Occupancy '!F12</f>
        <v>0</v>
      </c>
    </row>
    <row r="21" spans="1:3" ht="16.5" customHeight="1" x14ac:dyDescent="0.25">
      <c r="A21" s="305" t="s">
        <v>20</v>
      </c>
      <c r="B21" s="308">
        <v>200.87</v>
      </c>
      <c r="C21" s="307">
        <f>+'R &amp; D '!C10</f>
        <v>0</v>
      </c>
    </row>
    <row r="22" spans="1:3" ht="16.5" customHeight="1" x14ac:dyDescent="0.25">
      <c r="A22" s="305" t="s">
        <v>90</v>
      </c>
      <c r="B22" s="308"/>
      <c r="C22" s="307">
        <f>+'Telecommunications '!F12</f>
        <v>0</v>
      </c>
    </row>
    <row r="23" spans="1:3" ht="16.5" customHeight="1" x14ac:dyDescent="0.25">
      <c r="A23" s="305" t="s">
        <v>21</v>
      </c>
      <c r="B23" s="308">
        <v>200.47200000000001</v>
      </c>
      <c r="C23" s="307">
        <f>+'Training &amp; Education'!F12</f>
        <v>0</v>
      </c>
    </row>
    <row r="24" spans="1:3" ht="16.5" customHeight="1" x14ac:dyDescent="0.25">
      <c r="A24" s="305" t="s">
        <v>95</v>
      </c>
      <c r="B24" s="308" t="s">
        <v>222</v>
      </c>
      <c r="C24" s="307">
        <f>+'Direct Administrative '!G15</f>
        <v>0</v>
      </c>
    </row>
    <row r="25" spans="1:3" ht="16.5" customHeight="1" x14ac:dyDescent="0.25">
      <c r="A25" s="305" t="s">
        <v>180</v>
      </c>
      <c r="B25" s="308"/>
      <c r="C25" s="307">
        <f>+'Miscellaneous (other) Costs '!F13</f>
        <v>0</v>
      </c>
    </row>
    <row r="26" spans="1:3" ht="16.5" customHeight="1" x14ac:dyDescent="0.25">
      <c r="A26" s="309" t="s">
        <v>225</v>
      </c>
      <c r="B26" s="308"/>
      <c r="C26" s="307">
        <f>+'Disaster-Wages'!F18</f>
        <v>0</v>
      </c>
    </row>
    <row r="27" spans="1:3" ht="16.5" customHeight="1" x14ac:dyDescent="0.25">
      <c r="A27" s="309" t="s">
        <v>226</v>
      </c>
      <c r="B27" s="308"/>
      <c r="C27" s="307">
        <v>0</v>
      </c>
    </row>
    <row r="28" spans="1:3" ht="16.5" customHeight="1" x14ac:dyDescent="0.25">
      <c r="A28" s="305" t="s">
        <v>204</v>
      </c>
      <c r="B28" s="310">
        <v>200.41300000000001</v>
      </c>
      <c r="C28" s="307">
        <f>SUM(C12:C27)</f>
        <v>0</v>
      </c>
    </row>
    <row r="29" spans="1:3" ht="16.5" customHeight="1" x14ac:dyDescent="0.25">
      <c r="A29" s="311" t="s">
        <v>96</v>
      </c>
      <c r="B29" s="310">
        <v>200.41399999999999</v>
      </c>
      <c r="C29" s="307">
        <f>+'Indirect-Program'!D10</f>
        <v>0</v>
      </c>
    </row>
    <row r="30" spans="1:3" ht="34.5" customHeight="1" x14ac:dyDescent="0.25">
      <c r="A30" s="509" t="s">
        <v>27</v>
      </c>
      <c r="B30" s="510"/>
      <c r="C30" s="312"/>
    </row>
    <row r="31" spans="1:3" ht="22.5" customHeight="1" x14ac:dyDescent="0.25">
      <c r="A31" s="313" t="s">
        <v>230</v>
      </c>
      <c r="B31" s="314"/>
      <c r="C31" s="307">
        <f>(C28+C29)</f>
        <v>0</v>
      </c>
    </row>
    <row r="32" spans="1:3" ht="17.45" customHeight="1" x14ac:dyDescent="0.25"/>
    <row r="33" ht="17.45" customHeight="1" x14ac:dyDescent="0.25"/>
    <row r="34" ht="17.45" customHeight="1" x14ac:dyDescent="0.25"/>
    <row r="36" ht="15" customHeight="1" x14ac:dyDescent="0.25"/>
    <row r="37" ht="22.5" customHeight="1" x14ac:dyDescent="0.25"/>
  </sheetData>
  <sheetProtection algorithmName="SHA-512" hashValue="rUaWWmg1qR7rwAwSXQATNSsatNjxTp74cWZfpD5Sbpm/kUtjvZUnZpSgIp/Ote5cxQOK2Ehvtsu4ZsgzVhE93Q==" saltValue="9P7jJZTBrQgf4VFxRVnFGQ==" spinCount="100000" sheet="1" objects="1" scenarios="1"/>
  <mergeCells count="8">
    <mergeCell ref="A30:B30"/>
    <mergeCell ref="A3:B3"/>
    <mergeCell ref="A10:C10"/>
    <mergeCell ref="A5:B5"/>
    <mergeCell ref="A9:B9"/>
    <mergeCell ref="A7:B7"/>
    <mergeCell ref="A8:B8"/>
    <mergeCell ref="A6:B6"/>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BE57-58B2-43B6-B3D3-88DC68A6CF91}">
  <dimension ref="A1:AK69"/>
  <sheetViews>
    <sheetView workbookViewId="0">
      <selection activeCell="F60" sqref="F60"/>
    </sheetView>
  </sheetViews>
  <sheetFormatPr defaultColWidth="8.85546875" defaultRowHeight="15" x14ac:dyDescent="0.25"/>
  <cols>
    <col min="1" max="4" width="8.85546875" style="249"/>
    <col min="5" max="5" width="34.42578125" style="249" customWidth="1"/>
    <col min="6" max="6" width="15.28515625" style="249" customWidth="1"/>
    <col min="7" max="7" width="15.140625" style="249" customWidth="1"/>
    <col min="8" max="8" width="16.42578125" style="249" customWidth="1"/>
    <col min="9" max="9" width="37.28515625" style="249" customWidth="1"/>
    <col min="10" max="16384" width="8.85546875" style="249"/>
  </cols>
  <sheetData>
    <row r="1" spans="1:37" ht="18.75" x14ac:dyDescent="0.3">
      <c r="B1" s="528" t="str">
        <f>"FY"&amp;'Section A'!F3&amp;" WIOA DWG Indirect Worksheet"</f>
        <v>FY2020 WIOA DWG Indirect Worksheet</v>
      </c>
      <c r="C1" s="528"/>
      <c r="D1" s="528"/>
      <c r="E1" s="528"/>
      <c r="F1" s="528"/>
      <c r="G1" s="528"/>
      <c r="H1" s="528"/>
      <c r="I1" s="528"/>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row>
    <row r="2" spans="1:37" ht="27.75" customHeight="1" x14ac:dyDescent="0.25">
      <c r="A2" s="536" t="s">
        <v>483</v>
      </c>
      <c r="B2" s="536"/>
      <c r="C2" s="536"/>
      <c r="D2" s="536"/>
      <c r="E2" s="536"/>
      <c r="F2" s="536"/>
      <c r="G2" s="537"/>
      <c r="H2" s="353" t="s">
        <v>431</v>
      </c>
      <c r="I2" s="347"/>
    </row>
    <row r="3" spans="1:37" ht="54" customHeight="1" x14ac:dyDescent="0.25">
      <c r="A3" s="353" t="s">
        <v>430</v>
      </c>
      <c r="B3" s="353" t="s">
        <v>429</v>
      </c>
      <c r="C3" s="538" t="s">
        <v>428</v>
      </c>
      <c r="D3" s="538"/>
      <c r="E3" s="538"/>
      <c r="F3" s="354" t="s">
        <v>427</v>
      </c>
      <c r="G3" s="353" t="s">
        <v>426</v>
      </c>
      <c r="H3" s="353" t="s">
        <v>425</v>
      </c>
      <c r="I3" s="353" t="s">
        <v>424</v>
      </c>
      <c r="J3" s="526" t="s">
        <v>482</v>
      </c>
      <c r="K3" s="527"/>
      <c r="L3" s="527"/>
      <c r="M3" s="527"/>
    </row>
    <row r="4" spans="1:37" x14ac:dyDescent="0.25">
      <c r="A4" s="355" t="s">
        <v>423</v>
      </c>
      <c r="B4" s="356">
        <v>1001</v>
      </c>
      <c r="C4" s="533" t="s">
        <v>422</v>
      </c>
      <c r="D4" s="534"/>
      <c r="E4" s="535"/>
      <c r="F4" s="357">
        <f>'Section A'!E9</f>
        <v>0</v>
      </c>
      <c r="G4" s="346"/>
      <c r="H4" s="358">
        <f t="shared" ref="H4:H15" si="0">F4-G4</f>
        <v>0</v>
      </c>
      <c r="I4" s="359" t="str">
        <f>IF(F4="","",IF(F4&lt;&gt;'Section A'!E9,"Total Must Equal 1A in Section A",""))</f>
        <v/>
      </c>
    </row>
    <row r="5" spans="1:37" x14ac:dyDescent="0.25">
      <c r="A5" s="355" t="s">
        <v>421</v>
      </c>
      <c r="B5" s="356">
        <v>1002</v>
      </c>
      <c r="C5" s="533" t="s">
        <v>420</v>
      </c>
      <c r="D5" s="534"/>
      <c r="E5" s="535"/>
      <c r="F5" s="357">
        <f>'Section A'!E11</f>
        <v>0</v>
      </c>
      <c r="G5" s="346"/>
      <c r="H5" s="358">
        <f t="shared" si="0"/>
        <v>0</v>
      </c>
      <c r="I5" s="359" t="str">
        <f>IF(F5="","",IF(F5&lt;&gt;'Section A'!E11,"Total Must Equal 2A in Section A",""))</f>
        <v/>
      </c>
    </row>
    <row r="6" spans="1:37" x14ac:dyDescent="0.25">
      <c r="A6" s="360">
        <v>13</v>
      </c>
      <c r="B6" s="356">
        <v>1013</v>
      </c>
      <c r="C6" s="533" t="s">
        <v>419</v>
      </c>
      <c r="D6" s="534"/>
      <c r="E6" s="535"/>
      <c r="F6" s="361">
        <f>SUM(F7:F15)</f>
        <v>0</v>
      </c>
      <c r="G6" s="361">
        <f>SUM(G7:G15)</f>
        <v>0</v>
      </c>
      <c r="H6" s="362">
        <f t="shared" si="0"/>
        <v>0</v>
      </c>
      <c r="I6" s="359" t="str">
        <f>IF(F6="","",IF(F6&lt;&gt;'Section A'!E23,"Total Must Equal 13 in Section A",""))</f>
        <v/>
      </c>
    </row>
    <row r="7" spans="1:37" x14ac:dyDescent="0.25">
      <c r="A7" s="363"/>
      <c r="B7" s="364"/>
      <c r="C7" s="365"/>
      <c r="D7" s="531" t="s">
        <v>418</v>
      </c>
      <c r="E7" s="532"/>
      <c r="F7" s="346"/>
      <c r="G7" s="346"/>
      <c r="H7" s="366">
        <f t="shared" si="0"/>
        <v>0</v>
      </c>
      <c r="I7" s="367" t="s">
        <v>373</v>
      </c>
    </row>
    <row r="8" spans="1:37" x14ac:dyDescent="0.25">
      <c r="A8" s="363"/>
      <c r="B8" s="364"/>
      <c r="C8" s="365"/>
      <c r="D8" s="531" t="s">
        <v>417</v>
      </c>
      <c r="E8" s="532"/>
      <c r="F8" s="346"/>
      <c r="G8" s="346"/>
      <c r="H8" s="366">
        <f t="shared" si="0"/>
        <v>0</v>
      </c>
      <c r="I8" s="363" t="s">
        <v>386</v>
      </c>
    </row>
    <row r="9" spans="1:37" x14ac:dyDescent="0.25">
      <c r="A9" s="363"/>
      <c r="B9" s="364"/>
      <c r="C9" s="365"/>
      <c r="D9" s="531" t="s">
        <v>416</v>
      </c>
      <c r="E9" s="532"/>
      <c r="F9" s="346"/>
      <c r="G9" s="346"/>
      <c r="H9" s="366">
        <f t="shared" si="0"/>
        <v>0</v>
      </c>
      <c r="I9" s="367" t="s">
        <v>373</v>
      </c>
    </row>
    <row r="10" spans="1:37" x14ac:dyDescent="0.25">
      <c r="A10" s="363"/>
      <c r="B10" s="364"/>
      <c r="C10" s="365"/>
      <c r="D10" s="531" t="s">
        <v>415</v>
      </c>
      <c r="E10" s="532"/>
      <c r="F10" s="346"/>
      <c r="G10" s="346"/>
      <c r="H10" s="366">
        <f t="shared" si="0"/>
        <v>0</v>
      </c>
      <c r="I10" s="363" t="s">
        <v>381</v>
      </c>
    </row>
    <row r="11" spans="1:37" x14ac:dyDescent="0.25">
      <c r="A11" s="363"/>
      <c r="B11" s="364"/>
      <c r="C11" s="365"/>
      <c r="D11" s="531" t="s">
        <v>414</v>
      </c>
      <c r="E11" s="532"/>
      <c r="F11" s="346"/>
      <c r="G11" s="346"/>
      <c r="H11" s="366">
        <f t="shared" si="0"/>
        <v>0</v>
      </c>
      <c r="I11" s="367" t="s">
        <v>373</v>
      </c>
    </row>
    <row r="12" spans="1:37" x14ac:dyDescent="0.25">
      <c r="A12" s="363"/>
      <c r="B12" s="364"/>
      <c r="C12" s="365"/>
      <c r="D12" s="531" t="s">
        <v>413</v>
      </c>
      <c r="E12" s="532"/>
      <c r="F12" s="346"/>
      <c r="G12" s="346"/>
      <c r="H12" s="366">
        <f t="shared" si="0"/>
        <v>0</v>
      </c>
      <c r="I12" s="363" t="s">
        <v>378</v>
      </c>
    </row>
    <row r="13" spans="1:37" x14ac:dyDescent="0.25">
      <c r="A13" s="363"/>
      <c r="B13" s="364"/>
      <c r="C13" s="365"/>
      <c r="D13" s="531" t="s">
        <v>412</v>
      </c>
      <c r="E13" s="532"/>
      <c r="F13" s="346"/>
      <c r="G13" s="346"/>
      <c r="H13" s="366">
        <f t="shared" si="0"/>
        <v>0</v>
      </c>
      <c r="I13" s="367" t="s">
        <v>373</v>
      </c>
    </row>
    <row r="14" spans="1:37" x14ac:dyDescent="0.25">
      <c r="A14" s="363"/>
      <c r="B14" s="364"/>
      <c r="C14" s="365"/>
      <c r="D14" s="531" t="s">
        <v>411</v>
      </c>
      <c r="E14" s="532"/>
      <c r="F14" s="346"/>
      <c r="G14" s="346"/>
      <c r="H14" s="366">
        <f t="shared" si="0"/>
        <v>0</v>
      </c>
      <c r="I14" s="367" t="s">
        <v>373</v>
      </c>
    </row>
    <row r="15" spans="1:37" x14ac:dyDescent="0.25">
      <c r="A15" s="363"/>
      <c r="B15" s="364"/>
      <c r="C15" s="365"/>
      <c r="D15" s="531" t="s">
        <v>410</v>
      </c>
      <c r="E15" s="532"/>
      <c r="F15" s="346"/>
      <c r="G15" s="346"/>
      <c r="H15" s="366">
        <f t="shared" si="0"/>
        <v>0</v>
      </c>
      <c r="I15" s="367" t="s">
        <v>373</v>
      </c>
    </row>
    <row r="16" spans="1:37" x14ac:dyDescent="0.25">
      <c r="A16" s="355" t="s">
        <v>409</v>
      </c>
      <c r="B16" s="356">
        <v>1017</v>
      </c>
      <c r="C16" s="533" t="s">
        <v>408</v>
      </c>
      <c r="D16" s="534"/>
      <c r="E16" s="535"/>
      <c r="F16" s="358">
        <f>'Section A'!E32</f>
        <v>0</v>
      </c>
      <c r="G16" s="368"/>
      <c r="H16" s="369"/>
      <c r="I16" s="359" t="str">
        <f>IF(F16="","",IF(F16&lt;&gt;'Section A'!E32,"Total Must Equal Indirect-Admin in Section A",""))</f>
        <v/>
      </c>
    </row>
    <row r="17" spans="1:9" x14ac:dyDescent="0.25">
      <c r="A17" s="365"/>
      <c r="B17" s="370" t="s">
        <v>407</v>
      </c>
      <c r="C17" s="539" t="s">
        <v>406</v>
      </c>
      <c r="D17" s="540"/>
      <c r="E17" s="541"/>
      <c r="F17" s="366">
        <f>SUM(F4:F6)+F16</f>
        <v>0</v>
      </c>
      <c r="G17" s="368"/>
      <c r="H17" s="371">
        <f>H4+H5+H6</f>
        <v>0</v>
      </c>
      <c r="I17" s="372" t="s">
        <v>405</v>
      </c>
    </row>
    <row r="18" spans="1:9" x14ac:dyDescent="0.25">
      <c r="A18" s="355" t="s">
        <v>404</v>
      </c>
      <c r="B18" s="355">
        <v>2001</v>
      </c>
      <c r="C18" s="533" t="s">
        <v>403</v>
      </c>
      <c r="D18" s="534"/>
      <c r="E18" s="535"/>
      <c r="F18" s="357">
        <f>'Section A'!E10</f>
        <v>0</v>
      </c>
      <c r="G18" s="346"/>
      <c r="H18" s="358">
        <f t="shared" ref="H18:H39" si="1">F18-G18</f>
        <v>0</v>
      </c>
      <c r="I18" s="359" t="str">
        <f>IF(F18="","",IF(F18&lt;&gt;'Section A'!E10,"Total Must Equal 1B in Section A",""))</f>
        <v/>
      </c>
    </row>
    <row r="19" spans="1:9" x14ac:dyDescent="0.25">
      <c r="A19" s="355" t="s">
        <v>402</v>
      </c>
      <c r="B19" s="355">
        <v>2002</v>
      </c>
      <c r="C19" s="533" t="s">
        <v>401</v>
      </c>
      <c r="D19" s="534"/>
      <c r="E19" s="535"/>
      <c r="F19" s="357">
        <f>'Section A'!E12</f>
        <v>0</v>
      </c>
      <c r="G19" s="346"/>
      <c r="H19" s="358">
        <f t="shared" si="1"/>
        <v>0</v>
      </c>
      <c r="I19" s="359" t="str">
        <f>IF(F19="","",IF(F19&lt;&gt;'Section A'!E12,"Total Must Equal 2B in Section A",""))</f>
        <v/>
      </c>
    </row>
    <row r="20" spans="1:9" x14ac:dyDescent="0.25">
      <c r="A20" s="373" t="s">
        <v>400</v>
      </c>
      <c r="B20" s="355">
        <v>2510</v>
      </c>
      <c r="C20" s="533" t="s">
        <v>399</v>
      </c>
      <c r="D20" s="534"/>
      <c r="E20" s="535"/>
      <c r="F20" s="361">
        <f>SUM(F21:F23)</f>
        <v>0</v>
      </c>
      <c r="G20" s="361">
        <f>SUM(G21:G23)</f>
        <v>0</v>
      </c>
      <c r="H20" s="362">
        <f t="shared" si="1"/>
        <v>0</v>
      </c>
      <c r="I20" s="359" t="str">
        <f>IF(F20="","",IF(F20&lt;&gt;'Section A'!E25,"Total Must Equal 15A in Section A",""))</f>
        <v/>
      </c>
    </row>
    <row r="21" spans="1:9" x14ac:dyDescent="0.25">
      <c r="A21" s="365"/>
      <c r="B21" s="364">
        <v>2511</v>
      </c>
      <c r="C21" s="363"/>
      <c r="D21" s="531" t="s">
        <v>398</v>
      </c>
      <c r="E21" s="532"/>
      <c r="F21" s="346"/>
      <c r="G21" s="346"/>
      <c r="H21" s="366">
        <f t="shared" si="1"/>
        <v>0</v>
      </c>
      <c r="I21" s="367" t="s">
        <v>362</v>
      </c>
    </row>
    <row r="22" spans="1:9" x14ac:dyDescent="0.25">
      <c r="A22" s="365"/>
      <c r="B22" s="364">
        <v>2512</v>
      </c>
      <c r="C22" s="363"/>
      <c r="D22" s="531" t="s">
        <v>397</v>
      </c>
      <c r="E22" s="532"/>
      <c r="F22" s="346"/>
      <c r="G22" s="346"/>
      <c r="H22" s="366">
        <f t="shared" si="1"/>
        <v>0</v>
      </c>
      <c r="I22" s="367" t="s">
        <v>391</v>
      </c>
    </row>
    <row r="23" spans="1:9" x14ac:dyDescent="0.25">
      <c r="A23" s="365"/>
      <c r="B23" s="364">
        <v>2513</v>
      </c>
      <c r="C23" s="363"/>
      <c r="D23" s="531" t="s">
        <v>396</v>
      </c>
      <c r="E23" s="532"/>
      <c r="F23" s="346"/>
      <c r="G23" s="346"/>
      <c r="H23" s="366">
        <f t="shared" si="1"/>
        <v>0</v>
      </c>
      <c r="I23" s="367" t="s">
        <v>391</v>
      </c>
    </row>
    <row r="24" spans="1:9" x14ac:dyDescent="0.25">
      <c r="A24" s="373" t="s">
        <v>395</v>
      </c>
      <c r="B24" s="356">
        <v>2520</v>
      </c>
      <c r="C24" s="533" t="s">
        <v>394</v>
      </c>
      <c r="D24" s="534"/>
      <c r="E24" s="535"/>
      <c r="F24" s="361">
        <f>SUM(F25:F28)</f>
        <v>0</v>
      </c>
      <c r="G24" s="361">
        <f>SUM(G25:G28)</f>
        <v>0</v>
      </c>
      <c r="H24" s="362">
        <f t="shared" si="1"/>
        <v>0</v>
      </c>
      <c r="I24" s="359" t="str">
        <f>IF(F24="","",IF(F24&lt;&gt;'Section A'!E26,"Total Must Equal 15B in Section A",""))</f>
        <v/>
      </c>
    </row>
    <row r="25" spans="1:9" x14ac:dyDescent="0.25">
      <c r="A25" s="365"/>
      <c r="B25" s="364">
        <v>2521</v>
      </c>
      <c r="C25" s="363"/>
      <c r="D25" s="531" t="s">
        <v>393</v>
      </c>
      <c r="E25" s="532"/>
      <c r="F25" s="344"/>
      <c r="G25" s="344"/>
      <c r="H25" s="366">
        <f t="shared" si="1"/>
        <v>0</v>
      </c>
      <c r="I25" s="367" t="s">
        <v>391</v>
      </c>
    </row>
    <row r="26" spans="1:9" x14ac:dyDescent="0.25">
      <c r="A26" s="365"/>
      <c r="B26" s="364">
        <v>2522</v>
      </c>
      <c r="C26" s="363"/>
      <c r="D26" s="531" t="s">
        <v>349</v>
      </c>
      <c r="E26" s="532"/>
      <c r="F26" s="344"/>
      <c r="G26" s="344"/>
      <c r="H26" s="366">
        <f t="shared" si="1"/>
        <v>0</v>
      </c>
      <c r="I26" s="367" t="s">
        <v>391</v>
      </c>
    </row>
    <row r="27" spans="1:9" x14ac:dyDescent="0.25">
      <c r="A27" s="365"/>
      <c r="B27" s="364">
        <v>2523</v>
      </c>
      <c r="C27" s="363"/>
      <c r="D27" s="531" t="s">
        <v>392</v>
      </c>
      <c r="E27" s="532"/>
      <c r="F27" s="344"/>
      <c r="G27" s="344"/>
      <c r="H27" s="366">
        <f t="shared" si="1"/>
        <v>0</v>
      </c>
      <c r="I27" s="367" t="s">
        <v>391</v>
      </c>
    </row>
    <row r="28" spans="1:9" x14ac:dyDescent="0.25">
      <c r="A28" s="365"/>
      <c r="B28" s="364">
        <v>2524</v>
      </c>
      <c r="C28" s="363"/>
      <c r="D28" s="531" t="s">
        <v>351</v>
      </c>
      <c r="E28" s="532"/>
      <c r="F28" s="344"/>
      <c r="G28" s="344"/>
      <c r="H28" s="366">
        <f t="shared" si="1"/>
        <v>0</v>
      </c>
      <c r="I28" s="367" t="s">
        <v>391</v>
      </c>
    </row>
    <row r="29" spans="1:9" x14ac:dyDescent="0.25">
      <c r="A29" s="373" t="s">
        <v>390</v>
      </c>
      <c r="B29" s="355">
        <v>2530</v>
      </c>
      <c r="C29" s="533" t="s">
        <v>389</v>
      </c>
      <c r="D29" s="534"/>
      <c r="E29" s="535"/>
      <c r="F29" s="361">
        <f>SUM(F30:F41)</f>
        <v>0</v>
      </c>
      <c r="G29" s="361">
        <f>SUM(G30:G41)</f>
        <v>0</v>
      </c>
      <c r="H29" s="362">
        <f t="shared" si="1"/>
        <v>0</v>
      </c>
      <c r="I29" s="359" t="str">
        <f>IF(F29="","",IF(F29&lt;&gt;'Section A'!E27,"Total Must Equal 15C in Section A",""))</f>
        <v/>
      </c>
    </row>
    <row r="30" spans="1:9" x14ac:dyDescent="0.25">
      <c r="A30" s="363"/>
      <c r="B30" s="363"/>
      <c r="C30" s="374"/>
      <c r="D30" s="531" t="s">
        <v>388</v>
      </c>
      <c r="E30" s="532"/>
      <c r="F30" s="345"/>
      <c r="G30" s="345"/>
      <c r="H30" s="366">
        <f t="shared" si="1"/>
        <v>0</v>
      </c>
      <c r="I30" s="367" t="s">
        <v>373</v>
      </c>
    </row>
    <row r="31" spans="1:9" x14ac:dyDescent="0.25">
      <c r="A31" s="363"/>
      <c r="B31" s="363"/>
      <c r="C31" s="374"/>
      <c r="D31" s="531" t="s">
        <v>387</v>
      </c>
      <c r="E31" s="532"/>
      <c r="F31" s="345"/>
      <c r="G31" s="345"/>
      <c r="H31" s="366">
        <f t="shared" si="1"/>
        <v>0</v>
      </c>
      <c r="I31" s="363" t="s">
        <v>386</v>
      </c>
    </row>
    <row r="32" spans="1:9" x14ac:dyDescent="0.25">
      <c r="A32" s="363"/>
      <c r="B32" s="363"/>
      <c r="C32" s="374"/>
      <c r="D32" s="531" t="s">
        <v>385</v>
      </c>
      <c r="E32" s="532"/>
      <c r="F32" s="345"/>
      <c r="G32" s="345"/>
      <c r="H32" s="366">
        <f t="shared" si="1"/>
        <v>0</v>
      </c>
      <c r="I32" s="367" t="s">
        <v>373</v>
      </c>
    </row>
    <row r="33" spans="1:9" x14ac:dyDescent="0.25">
      <c r="A33" s="363"/>
      <c r="B33" s="363"/>
      <c r="C33" s="374"/>
      <c r="D33" s="375" t="s">
        <v>384</v>
      </c>
      <c r="E33" s="376"/>
      <c r="F33" s="345"/>
      <c r="G33" s="345"/>
      <c r="H33" s="366">
        <f t="shared" si="1"/>
        <v>0</v>
      </c>
      <c r="I33" s="367" t="s">
        <v>373</v>
      </c>
    </row>
    <row r="34" spans="1:9" x14ac:dyDescent="0.25">
      <c r="A34" s="363"/>
      <c r="B34" s="363"/>
      <c r="C34" s="374"/>
      <c r="D34" s="375" t="s">
        <v>383</v>
      </c>
      <c r="E34" s="376"/>
      <c r="F34" s="345"/>
      <c r="G34" s="345"/>
      <c r="H34" s="366">
        <f t="shared" si="1"/>
        <v>0</v>
      </c>
      <c r="I34" s="367" t="s">
        <v>373</v>
      </c>
    </row>
    <row r="35" spans="1:9" x14ac:dyDescent="0.25">
      <c r="A35" s="363"/>
      <c r="B35" s="363"/>
      <c r="C35" s="374"/>
      <c r="D35" s="531" t="s">
        <v>382</v>
      </c>
      <c r="E35" s="532"/>
      <c r="F35" s="346"/>
      <c r="G35" s="346"/>
      <c r="H35" s="366">
        <f t="shared" si="1"/>
        <v>0</v>
      </c>
      <c r="I35" s="363" t="s">
        <v>381</v>
      </c>
    </row>
    <row r="36" spans="1:9" x14ac:dyDescent="0.25">
      <c r="A36" s="363"/>
      <c r="B36" s="363"/>
      <c r="C36" s="374"/>
      <c r="D36" s="531" t="s">
        <v>380</v>
      </c>
      <c r="E36" s="532"/>
      <c r="F36" s="345"/>
      <c r="G36" s="345"/>
      <c r="H36" s="366">
        <f t="shared" si="1"/>
        <v>0</v>
      </c>
      <c r="I36" s="367" t="s">
        <v>373</v>
      </c>
    </row>
    <row r="37" spans="1:9" x14ac:dyDescent="0.25">
      <c r="A37" s="363"/>
      <c r="B37" s="363"/>
      <c r="C37" s="374"/>
      <c r="D37" s="531" t="s">
        <v>379</v>
      </c>
      <c r="E37" s="532"/>
      <c r="F37" s="345"/>
      <c r="G37" s="345"/>
      <c r="H37" s="366">
        <f t="shared" si="1"/>
        <v>0</v>
      </c>
      <c r="I37" s="363" t="s">
        <v>378</v>
      </c>
    </row>
    <row r="38" spans="1:9" x14ac:dyDescent="0.25">
      <c r="A38" s="363"/>
      <c r="B38" s="363"/>
      <c r="C38" s="374"/>
      <c r="D38" s="531" t="s">
        <v>377</v>
      </c>
      <c r="E38" s="532"/>
      <c r="F38" s="345"/>
      <c r="G38" s="345"/>
      <c r="H38" s="366">
        <f t="shared" si="1"/>
        <v>0</v>
      </c>
      <c r="I38" s="367" t="s">
        <v>373</v>
      </c>
    </row>
    <row r="39" spans="1:9" x14ac:dyDescent="0.25">
      <c r="A39" s="363"/>
      <c r="B39" s="363"/>
      <c r="C39" s="374"/>
      <c r="D39" s="531" t="s">
        <v>376</v>
      </c>
      <c r="E39" s="532"/>
      <c r="F39" s="345"/>
      <c r="G39" s="345"/>
      <c r="H39" s="366">
        <f t="shared" si="1"/>
        <v>0</v>
      </c>
      <c r="I39" s="367" t="s">
        <v>373</v>
      </c>
    </row>
    <row r="40" spans="1:9" x14ac:dyDescent="0.25">
      <c r="A40" s="363"/>
      <c r="B40" s="363"/>
      <c r="C40" s="374"/>
      <c r="D40" s="375" t="s">
        <v>375</v>
      </c>
      <c r="E40" s="376"/>
      <c r="F40" s="345"/>
      <c r="G40" s="345"/>
      <c r="H40" s="366">
        <f t="shared" ref="H40:H52" si="2">F40-G40</f>
        <v>0</v>
      </c>
      <c r="I40" s="367" t="s">
        <v>373</v>
      </c>
    </row>
    <row r="41" spans="1:9" x14ac:dyDescent="0.25">
      <c r="A41" s="363"/>
      <c r="B41" s="363"/>
      <c r="C41" s="374"/>
      <c r="D41" s="531" t="s">
        <v>374</v>
      </c>
      <c r="E41" s="532"/>
      <c r="F41" s="345"/>
      <c r="G41" s="345"/>
      <c r="H41" s="366">
        <f t="shared" si="2"/>
        <v>0</v>
      </c>
      <c r="I41" s="367" t="s">
        <v>373</v>
      </c>
    </row>
    <row r="42" spans="1:9" x14ac:dyDescent="0.25">
      <c r="A42" s="355" t="s">
        <v>372</v>
      </c>
      <c r="B42" s="355">
        <v>2540</v>
      </c>
      <c r="C42" s="533" t="s">
        <v>371</v>
      </c>
      <c r="D42" s="534"/>
      <c r="E42" s="535"/>
      <c r="F42" s="361">
        <f>SUM(F43:F46)</f>
        <v>0</v>
      </c>
      <c r="G42" s="377">
        <f>SUM(G43:G46)</f>
        <v>0</v>
      </c>
      <c r="H42" s="362">
        <f t="shared" si="2"/>
        <v>0</v>
      </c>
      <c r="I42" s="359" t="str">
        <f>IF(F42="","",IF(F42&lt;&gt;'Section A'!E28,"Total Must Equal 15D in Section A",""))</f>
        <v/>
      </c>
    </row>
    <row r="43" spans="1:9" x14ac:dyDescent="0.25">
      <c r="A43" s="365"/>
      <c r="B43" s="364">
        <v>2541</v>
      </c>
      <c r="C43" s="363"/>
      <c r="D43" s="531" t="s">
        <v>364</v>
      </c>
      <c r="E43" s="532"/>
      <c r="F43" s="344"/>
      <c r="G43" s="344"/>
      <c r="H43" s="366">
        <f t="shared" si="2"/>
        <v>0</v>
      </c>
      <c r="I43" s="367" t="s">
        <v>362</v>
      </c>
    </row>
    <row r="44" spans="1:9" x14ac:dyDescent="0.25">
      <c r="A44" s="365"/>
      <c r="B44" s="364">
        <v>2542</v>
      </c>
      <c r="C44" s="363"/>
      <c r="D44" s="531" t="s">
        <v>363</v>
      </c>
      <c r="E44" s="532"/>
      <c r="F44" s="344"/>
      <c r="G44" s="344"/>
      <c r="H44" s="366">
        <f t="shared" si="2"/>
        <v>0</v>
      </c>
      <c r="I44" s="367" t="s">
        <v>362</v>
      </c>
    </row>
    <row r="45" spans="1:9" x14ac:dyDescent="0.25">
      <c r="A45" s="365"/>
      <c r="B45" s="364">
        <v>2543</v>
      </c>
      <c r="C45" s="363"/>
      <c r="D45" s="531" t="s">
        <v>370</v>
      </c>
      <c r="E45" s="532"/>
      <c r="F45" s="344"/>
      <c r="G45" s="344"/>
      <c r="H45" s="366">
        <f t="shared" si="2"/>
        <v>0</v>
      </c>
      <c r="I45" s="367" t="s">
        <v>362</v>
      </c>
    </row>
    <row r="46" spans="1:9" x14ac:dyDescent="0.25">
      <c r="A46" s="365"/>
      <c r="B46" s="364">
        <v>2544</v>
      </c>
      <c r="C46" s="363"/>
      <c r="D46" s="531" t="s">
        <v>369</v>
      </c>
      <c r="E46" s="532"/>
      <c r="F46" s="344"/>
      <c r="G46" s="344"/>
      <c r="H46" s="366">
        <f t="shared" si="2"/>
        <v>0</v>
      </c>
      <c r="I46" s="367" t="s">
        <v>362</v>
      </c>
    </row>
    <row r="47" spans="1:9" x14ac:dyDescent="0.25">
      <c r="A47" s="355" t="s">
        <v>368</v>
      </c>
      <c r="B47" s="355">
        <v>2550</v>
      </c>
      <c r="C47" s="378" t="s">
        <v>367</v>
      </c>
      <c r="D47" s="379"/>
      <c r="E47" s="380"/>
      <c r="F47" s="361">
        <f>SUM(F48:F49)</f>
        <v>0</v>
      </c>
      <c r="G47" s="377">
        <f>SUM(G48:G49)</f>
        <v>0</v>
      </c>
      <c r="H47" s="362">
        <f t="shared" si="2"/>
        <v>0</v>
      </c>
      <c r="I47" s="359" t="str">
        <f>IF(F47="","",IF(F47&lt;&gt;'Section A'!E29,"Total Must Equal 15E in Section A",""))</f>
        <v/>
      </c>
    </row>
    <row r="48" spans="1:9" x14ac:dyDescent="0.25">
      <c r="A48" s="365"/>
      <c r="B48" s="364">
        <v>2551</v>
      </c>
      <c r="C48" s="363"/>
      <c r="D48" s="531" t="s">
        <v>364</v>
      </c>
      <c r="E48" s="532"/>
      <c r="F48" s="344"/>
      <c r="G48" s="344"/>
      <c r="H48" s="366">
        <f t="shared" si="2"/>
        <v>0</v>
      </c>
      <c r="I48" s="367" t="s">
        <v>362</v>
      </c>
    </row>
    <row r="49" spans="1:9" x14ac:dyDescent="0.25">
      <c r="A49" s="365"/>
      <c r="B49" s="364">
        <v>2552</v>
      </c>
      <c r="C49" s="363"/>
      <c r="D49" s="531" t="s">
        <v>363</v>
      </c>
      <c r="E49" s="532"/>
      <c r="F49" s="344"/>
      <c r="G49" s="344"/>
      <c r="H49" s="366">
        <f t="shared" si="2"/>
        <v>0</v>
      </c>
      <c r="I49" s="367" t="s">
        <v>362</v>
      </c>
    </row>
    <row r="50" spans="1:9" x14ac:dyDescent="0.25">
      <c r="A50" s="355" t="s">
        <v>366</v>
      </c>
      <c r="B50" s="355">
        <v>2560</v>
      </c>
      <c r="C50" s="378" t="s">
        <v>365</v>
      </c>
      <c r="D50" s="379"/>
      <c r="E50" s="380"/>
      <c r="F50" s="361">
        <f>SUM(F51:F52)</f>
        <v>0</v>
      </c>
      <c r="G50" s="377">
        <f>SUM(G51:G52)</f>
        <v>0</v>
      </c>
      <c r="H50" s="362">
        <f t="shared" si="2"/>
        <v>0</v>
      </c>
      <c r="I50" s="359" t="str">
        <f>IF(F50="","",IF(F50&lt;&gt;'Section A'!E30,"Total Must Equal 15F in Section A",""))</f>
        <v/>
      </c>
    </row>
    <row r="51" spans="1:9" x14ac:dyDescent="0.25">
      <c r="A51" s="365"/>
      <c r="B51" s="364">
        <v>2561</v>
      </c>
      <c r="C51" s="363"/>
      <c r="D51" s="531" t="s">
        <v>364</v>
      </c>
      <c r="E51" s="532"/>
      <c r="F51" s="344"/>
      <c r="G51" s="344"/>
      <c r="H51" s="366">
        <f t="shared" si="2"/>
        <v>0</v>
      </c>
      <c r="I51" s="367" t="s">
        <v>362</v>
      </c>
    </row>
    <row r="52" spans="1:9" x14ac:dyDescent="0.25">
      <c r="A52" s="365"/>
      <c r="B52" s="364">
        <v>2562</v>
      </c>
      <c r="C52" s="363"/>
      <c r="D52" s="531" t="s">
        <v>363</v>
      </c>
      <c r="E52" s="532"/>
      <c r="F52" s="344"/>
      <c r="G52" s="344"/>
      <c r="H52" s="366">
        <f t="shared" si="2"/>
        <v>0</v>
      </c>
      <c r="I52" s="367" t="s">
        <v>362</v>
      </c>
    </row>
    <row r="53" spans="1:9" x14ac:dyDescent="0.25">
      <c r="A53" s="355" t="s">
        <v>361</v>
      </c>
      <c r="B53" s="355">
        <v>2017</v>
      </c>
      <c r="C53" s="533" t="s">
        <v>360</v>
      </c>
      <c r="D53" s="534"/>
      <c r="E53" s="535"/>
      <c r="F53" s="358">
        <f>'Section A'!E35</f>
        <v>0</v>
      </c>
      <c r="G53" s="377"/>
      <c r="H53" s="362"/>
      <c r="I53" s="359" t="str">
        <f>IF(F53="","",IF(F53&lt;&gt;'Section A'!E35,"Total Must Equal Indirect-Program in Section A",""))</f>
        <v/>
      </c>
    </row>
    <row r="54" spans="1:9" x14ac:dyDescent="0.25">
      <c r="A54" s="365"/>
      <c r="B54" s="370" t="s">
        <v>359</v>
      </c>
      <c r="C54" s="539" t="s">
        <v>358</v>
      </c>
      <c r="D54" s="540"/>
      <c r="E54" s="541"/>
      <c r="F54" s="366">
        <f>SUM(F18,F19,F20,F24,F29,F42,F47,F50,F53)</f>
        <v>0</v>
      </c>
      <c r="G54" s="361"/>
      <c r="H54" s="381">
        <f>SUM(H18,H19,H20,H24,H29,H42,H47,H50)</f>
        <v>0</v>
      </c>
      <c r="I54" s="372" t="s">
        <v>467</v>
      </c>
    </row>
    <row r="55" spans="1:9" x14ac:dyDescent="0.25">
      <c r="C55" s="525"/>
      <c r="D55" s="525"/>
      <c r="E55" s="525"/>
      <c r="F55" s="382"/>
      <c r="G55" s="382"/>
      <c r="H55" s="383">
        <f>SUM(H4+H5+H6+H18+H19+H20+H24+H29+H42+H47+H50)</f>
        <v>0</v>
      </c>
      <c r="I55" s="372" t="s">
        <v>470</v>
      </c>
    </row>
    <row r="56" spans="1:9" x14ac:dyDescent="0.25">
      <c r="C56" s="525"/>
      <c r="D56" s="525"/>
      <c r="E56" s="525"/>
      <c r="F56" s="382"/>
      <c r="G56" s="530"/>
      <c r="H56" s="530"/>
    </row>
    <row r="57" spans="1:9" x14ac:dyDescent="0.25">
      <c r="C57" s="525" t="s">
        <v>471</v>
      </c>
      <c r="D57" s="525"/>
      <c r="E57" s="525"/>
      <c r="F57" s="384">
        <f>(SUM(H4+H5+H6+H18+H19+H20+H24+H29+H42+H47+H50))*$I$2</f>
        <v>0</v>
      </c>
      <c r="G57" s="530" t="s">
        <v>472</v>
      </c>
      <c r="H57" s="530"/>
      <c r="I57" s="385"/>
    </row>
    <row r="58" spans="1:9" x14ac:dyDescent="0.25">
      <c r="C58" s="525" t="s">
        <v>473</v>
      </c>
      <c r="D58" s="525"/>
      <c r="E58" s="525"/>
      <c r="F58" s="384">
        <f>'Section A'!E32</f>
        <v>0</v>
      </c>
      <c r="G58" s="530" t="s">
        <v>480</v>
      </c>
      <c r="H58" s="530"/>
      <c r="I58" s="386"/>
    </row>
    <row r="59" spans="1:9" x14ac:dyDescent="0.25">
      <c r="C59" s="525" t="s">
        <v>479</v>
      </c>
      <c r="D59" s="525"/>
      <c r="E59" s="525"/>
      <c r="F59" s="384">
        <f>'Section A'!E35</f>
        <v>0</v>
      </c>
      <c r="G59" s="530" t="s">
        <v>481</v>
      </c>
      <c r="H59" s="530"/>
      <c r="I59" s="382"/>
    </row>
    <row r="60" spans="1:9" x14ac:dyDescent="0.25">
      <c r="C60" s="525" t="s">
        <v>474</v>
      </c>
      <c r="D60" s="525"/>
      <c r="E60" s="525"/>
      <c r="F60" s="384">
        <f>F57-(SUM(F58:F59))</f>
        <v>0</v>
      </c>
      <c r="G60" s="529" t="s">
        <v>475</v>
      </c>
      <c r="H60" s="529"/>
    </row>
    <row r="61" spans="1:9" x14ac:dyDescent="0.25">
      <c r="C61" s="386"/>
      <c r="D61" s="386"/>
      <c r="E61" s="386"/>
      <c r="F61" s="387"/>
      <c r="G61" s="382"/>
    </row>
    <row r="62" spans="1:9" x14ac:dyDescent="0.25">
      <c r="A62" s="388" t="s">
        <v>476</v>
      </c>
      <c r="F62" s="389"/>
      <c r="G62" s="389"/>
    </row>
    <row r="63" spans="1:9" x14ac:dyDescent="0.25">
      <c r="A63" s="524"/>
      <c r="B63" s="524"/>
      <c r="C63" s="524"/>
      <c r="D63" s="524"/>
      <c r="E63" s="524"/>
      <c r="F63" s="524"/>
      <c r="G63" s="524"/>
      <c r="H63" s="524"/>
      <c r="I63" s="524"/>
    </row>
    <row r="64" spans="1:9" x14ac:dyDescent="0.25">
      <c r="A64" s="524"/>
      <c r="B64" s="524"/>
      <c r="C64" s="524"/>
      <c r="D64" s="524"/>
      <c r="E64" s="524"/>
      <c r="F64" s="524"/>
      <c r="G64" s="524"/>
      <c r="H64" s="524"/>
      <c r="I64" s="524"/>
    </row>
    <row r="65" spans="1:9" x14ac:dyDescent="0.25">
      <c r="A65" s="524"/>
      <c r="B65" s="524"/>
      <c r="C65" s="524"/>
      <c r="D65" s="524"/>
      <c r="E65" s="524"/>
      <c r="F65" s="524"/>
      <c r="G65" s="524"/>
      <c r="H65" s="524"/>
      <c r="I65" s="524"/>
    </row>
    <row r="66" spans="1:9" x14ac:dyDescent="0.25">
      <c r="A66" s="524"/>
      <c r="B66" s="524"/>
      <c r="C66" s="524"/>
      <c r="D66" s="524"/>
      <c r="E66" s="524"/>
      <c r="F66" s="524"/>
      <c r="G66" s="524"/>
      <c r="H66" s="524"/>
      <c r="I66" s="524"/>
    </row>
    <row r="67" spans="1:9" x14ac:dyDescent="0.25">
      <c r="F67" s="389"/>
      <c r="G67" s="389"/>
    </row>
    <row r="68" spans="1:9" ht="29.25" customHeight="1" x14ac:dyDescent="0.25">
      <c r="A68" s="525" t="s">
        <v>477</v>
      </c>
      <c r="B68" s="525"/>
      <c r="C68" s="525"/>
      <c r="D68" s="525"/>
      <c r="E68" s="525"/>
      <c r="F68" s="525"/>
      <c r="G68" s="525"/>
      <c r="H68" s="525"/>
      <c r="I68" s="525"/>
    </row>
    <row r="69" spans="1:9" x14ac:dyDescent="0.25">
      <c r="A69" s="249" t="s">
        <v>478</v>
      </c>
      <c r="F69" s="389"/>
      <c r="G69" s="389"/>
    </row>
  </sheetData>
  <sheetProtection algorithmName="SHA-512" hashValue="51vR7wIS5zBR31xsaiFZQ5RWnBt6qtQcdItv69nyV6Lpq1fE6OYQ1NY748u8qMI05Q3qCctzt75/NitUKVP8uQ==" saltValue="CIGAUfjcKe1UFt1o25ATkQ==" spinCount="100000" sheet="1" objects="1" scenarios="1"/>
  <mergeCells count="63">
    <mergeCell ref="C4:E4"/>
    <mergeCell ref="C5:E5"/>
    <mergeCell ref="C6:E6"/>
    <mergeCell ref="D30:E30"/>
    <mergeCell ref="D13:E13"/>
    <mergeCell ref="D14:E14"/>
    <mergeCell ref="D15:E15"/>
    <mergeCell ref="C16:E16"/>
    <mergeCell ref="C17:E17"/>
    <mergeCell ref="C19:E19"/>
    <mergeCell ref="C20:E20"/>
    <mergeCell ref="D21:E21"/>
    <mergeCell ref="D22:E22"/>
    <mergeCell ref="D23:E23"/>
    <mergeCell ref="C18:E18"/>
    <mergeCell ref="C54:E54"/>
    <mergeCell ref="D48:E48"/>
    <mergeCell ref="D49:E49"/>
    <mergeCell ref="D35:E35"/>
    <mergeCell ref="D36:E36"/>
    <mergeCell ref="D44:E44"/>
    <mergeCell ref="D51:E51"/>
    <mergeCell ref="D52:E52"/>
    <mergeCell ref="D45:E45"/>
    <mergeCell ref="D46:E46"/>
    <mergeCell ref="D38:E38"/>
    <mergeCell ref="D39:E39"/>
    <mergeCell ref="D43:E43"/>
    <mergeCell ref="D37:E37"/>
    <mergeCell ref="C53:E53"/>
    <mergeCell ref="D41:E41"/>
    <mergeCell ref="C42:E42"/>
    <mergeCell ref="D12:E12"/>
    <mergeCell ref="A2:G2"/>
    <mergeCell ref="C3:E3"/>
    <mergeCell ref="D7:E7"/>
    <mergeCell ref="D8:E8"/>
    <mergeCell ref="D9:E9"/>
    <mergeCell ref="D10:E10"/>
    <mergeCell ref="D11:E11"/>
    <mergeCell ref="D31:E31"/>
    <mergeCell ref="C24:E24"/>
    <mergeCell ref="D25:E25"/>
    <mergeCell ref="D26:E26"/>
    <mergeCell ref="D27:E27"/>
    <mergeCell ref="D28:E28"/>
    <mergeCell ref="C29:E29"/>
    <mergeCell ref="A63:I66"/>
    <mergeCell ref="A68:I68"/>
    <mergeCell ref="J3:M3"/>
    <mergeCell ref="B1:I1"/>
    <mergeCell ref="C60:E60"/>
    <mergeCell ref="G60:H60"/>
    <mergeCell ref="C58:E58"/>
    <mergeCell ref="G58:H58"/>
    <mergeCell ref="C59:E59"/>
    <mergeCell ref="G59:H59"/>
    <mergeCell ref="C55:E55"/>
    <mergeCell ref="C56:E56"/>
    <mergeCell ref="G56:H56"/>
    <mergeCell ref="C57:E57"/>
    <mergeCell ref="G57:H57"/>
    <mergeCell ref="D32:E3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zoomScaleNormal="100" workbookViewId="0">
      <selection activeCell="A9" sqref="A9:C9"/>
    </sheetView>
  </sheetViews>
  <sheetFormatPr defaultColWidth="8.85546875" defaultRowHeight="15" x14ac:dyDescent="0.25"/>
  <cols>
    <col min="1" max="9" width="14.28515625" customWidth="1"/>
  </cols>
  <sheetData>
    <row r="1" spans="1:9" ht="39.75" customHeight="1" thickTop="1" thickBot="1" x14ac:dyDescent="0.3">
      <c r="A1" s="544" t="s">
        <v>25</v>
      </c>
      <c r="B1" s="545"/>
      <c r="C1" s="546"/>
      <c r="D1" s="544" t="s">
        <v>214</v>
      </c>
      <c r="E1" s="545"/>
      <c r="F1" s="546"/>
      <c r="G1" s="547" t="str">
        <f>"AGENCY: "&amp;'Section B'!C1</f>
        <v>AGENCY: Commerce &amp; Economic Opportunity</v>
      </c>
      <c r="H1" s="548"/>
      <c r="I1" s="549"/>
    </row>
    <row r="2" spans="1:9" s="349" customFormat="1" ht="33" customHeight="1" thickTop="1" thickBot="1" x14ac:dyDescent="0.3">
      <c r="A2" s="547" t="str">
        <f>"Organization Name: "&amp;'Section A'!B2</f>
        <v xml:space="preserve">Organization Name: </v>
      </c>
      <c r="B2" s="548"/>
      <c r="C2" s="548"/>
      <c r="D2" s="552" t="str">
        <f>"CSFA Description: "&amp;'Section A'!D3</f>
        <v>CSFA Description: National Dislocated Worker Grants</v>
      </c>
      <c r="E2" s="553"/>
      <c r="F2" s="554"/>
      <c r="G2" s="547" t="str">
        <f>"NOFO # "&amp;'Section A'!F2</f>
        <v>NOFO # N/A</v>
      </c>
      <c r="H2" s="548"/>
      <c r="I2" s="549"/>
    </row>
    <row r="3" spans="1:9" ht="16.5" customHeight="1" thickTop="1" thickBot="1" x14ac:dyDescent="0.3">
      <c r="A3" s="550" t="str">
        <f>"CSFA #: "&amp;'Section A'!B3</f>
        <v>CSFA #: 420-30-0080</v>
      </c>
      <c r="B3" s="551"/>
      <c r="C3" s="551"/>
      <c r="D3" s="555" t="str">
        <f>"DUNS # "&amp;'Section A'!D2</f>
        <v xml:space="preserve">DUNS # </v>
      </c>
      <c r="E3" s="556"/>
      <c r="F3" s="557"/>
      <c r="G3" s="547" t="str">
        <f>"Fiscal Year(s): "&amp;'Section A'!F3</f>
        <v>Fiscal Year(s): 2020</v>
      </c>
      <c r="H3" s="548"/>
      <c r="I3" s="549"/>
    </row>
    <row r="4" spans="1:9" ht="15.75" thickTop="1" x14ac:dyDescent="0.25"/>
    <row r="5" spans="1:9" x14ac:dyDescent="0.25">
      <c r="A5" s="55" t="s">
        <v>179</v>
      </c>
      <c r="B5" s="54"/>
    </row>
    <row r="6" spans="1:9" ht="36" customHeight="1" x14ac:dyDescent="0.25">
      <c r="A6" s="543" t="s">
        <v>188</v>
      </c>
      <c r="B6" s="543"/>
      <c r="C6" s="543"/>
      <c r="D6" s="543"/>
      <c r="E6" s="543"/>
      <c r="F6" s="543"/>
      <c r="G6" s="543"/>
      <c r="H6" s="543"/>
      <c r="I6" s="543"/>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558"/>
      <c r="B9" s="558"/>
      <c r="C9" s="558"/>
      <c r="D9" s="10"/>
      <c r="E9" s="558"/>
      <c r="F9" s="558"/>
      <c r="G9" s="558"/>
      <c r="H9" s="10"/>
      <c r="I9" s="10"/>
    </row>
    <row r="10" spans="1:9" x14ac:dyDescent="0.25">
      <c r="A10" s="9" t="s">
        <v>7</v>
      </c>
      <c r="B10" s="10"/>
      <c r="C10" s="10"/>
      <c r="D10" s="10"/>
      <c r="E10" s="9" t="s">
        <v>7</v>
      </c>
      <c r="F10" s="10"/>
      <c r="G10" s="10"/>
      <c r="H10" s="10"/>
      <c r="I10" s="10"/>
    </row>
    <row r="11" spans="1:9" x14ac:dyDescent="0.25">
      <c r="A11" s="9"/>
      <c r="B11" s="10"/>
      <c r="C11" s="10"/>
      <c r="D11" s="10"/>
      <c r="E11" s="9"/>
      <c r="F11" s="10"/>
      <c r="G11" s="10"/>
      <c r="H11" s="10"/>
      <c r="I11" s="10"/>
    </row>
    <row r="12" spans="1:9" x14ac:dyDescent="0.25">
      <c r="A12" s="559"/>
      <c r="B12" s="559"/>
      <c r="C12" s="559"/>
      <c r="D12" s="10"/>
      <c r="E12" s="559"/>
      <c r="F12" s="559"/>
      <c r="G12" s="559"/>
      <c r="H12" s="10"/>
      <c r="I12" s="10"/>
    </row>
    <row r="13" spans="1:9" x14ac:dyDescent="0.25">
      <c r="A13" s="9" t="s">
        <v>8</v>
      </c>
      <c r="B13" s="10"/>
      <c r="C13" s="10"/>
      <c r="D13" s="10"/>
      <c r="E13" s="9" t="s">
        <v>8</v>
      </c>
      <c r="F13" s="10"/>
      <c r="G13" s="10"/>
      <c r="H13" s="10"/>
      <c r="I13" s="10"/>
    </row>
    <row r="14" spans="1:9" x14ac:dyDescent="0.25">
      <c r="A14" s="9"/>
      <c r="B14" s="10"/>
      <c r="C14" s="10"/>
      <c r="D14" s="10"/>
      <c r="E14" s="9"/>
      <c r="F14" s="10"/>
      <c r="G14" s="10"/>
      <c r="H14" s="10"/>
      <c r="I14" s="10"/>
    </row>
    <row r="15" spans="1:9" x14ac:dyDescent="0.25">
      <c r="A15" s="558"/>
      <c r="B15" s="558"/>
      <c r="C15" s="558"/>
      <c r="D15" s="10"/>
      <c r="E15" s="558"/>
      <c r="F15" s="558"/>
      <c r="G15" s="558"/>
      <c r="H15" s="10"/>
      <c r="I15" s="10"/>
    </row>
    <row r="16" spans="1:9" x14ac:dyDescent="0.25">
      <c r="A16" s="9" t="s">
        <v>9</v>
      </c>
      <c r="B16" s="10"/>
      <c r="C16" s="10"/>
      <c r="D16" s="10"/>
      <c r="E16" s="9" t="s">
        <v>9</v>
      </c>
      <c r="F16" s="10"/>
      <c r="G16" s="10"/>
      <c r="H16" s="10"/>
      <c r="I16" s="10"/>
    </row>
    <row r="17" spans="1:9" x14ac:dyDescent="0.25">
      <c r="A17" s="9"/>
      <c r="B17" s="10"/>
      <c r="C17" s="10"/>
      <c r="D17" s="10"/>
      <c r="E17" s="9"/>
      <c r="F17" s="10"/>
      <c r="G17" s="10"/>
      <c r="H17" s="10"/>
      <c r="I17" s="10"/>
    </row>
    <row r="18" spans="1:9" x14ac:dyDescent="0.25">
      <c r="A18" s="558"/>
      <c r="B18" s="558"/>
      <c r="C18" s="558"/>
      <c r="D18" s="10"/>
      <c r="E18" s="558"/>
      <c r="F18" s="558"/>
      <c r="G18" s="558"/>
      <c r="H18" s="10"/>
      <c r="I18" s="10"/>
    </row>
    <row r="19" spans="1:9" x14ac:dyDescent="0.25">
      <c r="A19" s="9" t="s">
        <v>10</v>
      </c>
      <c r="B19" s="10"/>
      <c r="C19" s="10"/>
      <c r="D19" s="10"/>
      <c r="E19" s="9" t="s">
        <v>10</v>
      </c>
      <c r="F19" s="10"/>
      <c r="G19" s="10"/>
      <c r="H19" s="10"/>
      <c r="I19" s="10"/>
    </row>
    <row r="20" spans="1:9" x14ac:dyDescent="0.25">
      <c r="A20" s="9" t="s">
        <v>185</v>
      </c>
      <c r="B20" s="10"/>
      <c r="C20" s="10"/>
      <c r="D20" s="10"/>
      <c r="E20" s="9" t="s">
        <v>186</v>
      </c>
      <c r="F20" s="10"/>
      <c r="G20" s="10"/>
      <c r="H20" s="10"/>
      <c r="I20" s="10"/>
    </row>
    <row r="21" spans="1:9" ht="28.5" customHeight="1" x14ac:dyDescent="0.25">
      <c r="A21" s="558"/>
      <c r="B21" s="558"/>
      <c r="C21" s="558"/>
      <c r="D21" s="10"/>
      <c r="E21" s="558"/>
      <c r="F21" s="558"/>
      <c r="G21" s="558"/>
      <c r="H21" s="10"/>
      <c r="I21" s="10"/>
    </row>
    <row r="22" spans="1:9" x14ac:dyDescent="0.25">
      <c r="A22" s="9" t="s">
        <v>11</v>
      </c>
      <c r="B22" s="10"/>
      <c r="C22" s="10"/>
      <c r="D22" s="10"/>
      <c r="E22" s="9" t="s">
        <v>11</v>
      </c>
      <c r="F22" s="10"/>
      <c r="G22" s="10"/>
      <c r="H22" s="10"/>
      <c r="I22" s="10"/>
    </row>
    <row r="23" spans="1:9" x14ac:dyDescent="0.25">
      <c r="A23" s="10"/>
      <c r="B23" s="10"/>
      <c r="C23" s="10"/>
      <c r="D23" s="10"/>
      <c r="E23" s="10"/>
      <c r="F23" s="10"/>
      <c r="G23" s="10"/>
      <c r="H23" s="10"/>
      <c r="I23" s="10"/>
    </row>
    <row r="26" spans="1:9" ht="42.75" customHeight="1" x14ac:dyDescent="0.25">
      <c r="A26" s="542" t="s">
        <v>187</v>
      </c>
      <c r="B26" s="542"/>
      <c r="C26" s="542"/>
      <c r="D26" s="542"/>
      <c r="E26" s="542"/>
      <c r="F26" s="542"/>
      <c r="G26" s="542"/>
    </row>
  </sheetData>
  <sheetProtection algorithmName="SHA-512" hashValue="h9VSUm3lVoX5CxviKeGsL3+tvLo86JKSg0CnyggSTYCUo4FfkUnLw0jKFRz3hwhfN6ri9UWOV+7go0kHmp9vuw==" saltValue="CCFBSwFzpRYoHNMmAtt3xw==" spinCount="100000" sheet="1" objects="1" scenarios="1"/>
  <mergeCells count="21">
    <mergeCell ref="E15:G15"/>
    <mergeCell ref="A18:C18"/>
    <mergeCell ref="E18:G18"/>
    <mergeCell ref="A21:C21"/>
    <mergeCell ref="E21:G21"/>
    <mergeCell ref="A26:G26"/>
    <mergeCell ref="A6:I6"/>
    <mergeCell ref="A1:C1"/>
    <mergeCell ref="G1:I1"/>
    <mergeCell ref="G2:I2"/>
    <mergeCell ref="G3:I3"/>
    <mergeCell ref="D1:F1"/>
    <mergeCell ref="A2:C2"/>
    <mergeCell ref="A3:C3"/>
    <mergeCell ref="D2:F2"/>
    <mergeCell ref="D3:F3"/>
    <mergeCell ref="A9:C9"/>
    <mergeCell ref="E9:G9"/>
    <mergeCell ref="A12:C12"/>
    <mergeCell ref="E12:G12"/>
    <mergeCell ref="A15:C15"/>
  </mergeCells>
  <printOptions horizontalCentered="1"/>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ColWidth="8.85546875" defaultRowHeight="15" x14ac:dyDescent="0.25"/>
  <sheetData>
    <row r="1" spans="1:7" x14ac:dyDescent="0.25">
      <c r="A1" s="560"/>
      <c r="B1" s="560"/>
      <c r="C1" s="560"/>
      <c r="D1" s="560"/>
      <c r="E1" s="560"/>
      <c r="F1" s="560"/>
      <c r="G1" s="560"/>
    </row>
    <row r="2" spans="1:7" x14ac:dyDescent="0.25">
      <c r="A2" s="561"/>
      <c r="B2" s="561"/>
      <c r="C2" s="561"/>
      <c r="D2" s="561"/>
      <c r="E2" s="561"/>
      <c r="F2" s="561"/>
      <c r="G2" s="561"/>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D0A6-CC2D-44D8-9179-6C38125537F9}">
  <sheetPr>
    <pageSetUpPr fitToPage="1"/>
  </sheetPr>
  <dimension ref="A1:O29"/>
  <sheetViews>
    <sheetView zoomScaleNormal="100" workbookViewId="0">
      <selection activeCell="A6" sqref="A6"/>
    </sheetView>
  </sheetViews>
  <sheetFormatPr defaultColWidth="8.85546875" defaultRowHeight="15" x14ac:dyDescent="0.25"/>
  <cols>
    <col min="1" max="1" width="35.28515625" customWidth="1"/>
    <col min="2" max="2" width="25" customWidth="1"/>
    <col min="3" max="6" width="12.42578125" customWidth="1"/>
    <col min="7" max="7" width="15.28515625" customWidth="1"/>
    <col min="8" max="8" width="2.28515625" customWidth="1"/>
  </cols>
  <sheetData>
    <row r="1" spans="1:15" ht="25.5" customHeight="1" x14ac:dyDescent="0.25">
      <c r="A1" s="562" t="s">
        <v>189</v>
      </c>
      <c r="B1" s="562"/>
      <c r="C1" s="562"/>
      <c r="D1" s="562"/>
      <c r="E1" s="562"/>
      <c r="F1" s="562"/>
      <c r="G1" s="8">
        <f>+'Section A'!B2</f>
        <v>0</v>
      </c>
      <c r="H1" s="57"/>
      <c r="I1" s="57"/>
      <c r="J1" s="57"/>
      <c r="K1" s="57"/>
      <c r="L1" s="57"/>
      <c r="M1" s="57"/>
      <c r="N1" s="57"/>
      <c r="O1" s="57"/>
    </row>
    <row r="2" spans="1:15" ht="67.5" customHeight="1" x14ac:dyDescent="0.25">
      <c r="A2" s="563" t="s">
        <v>336</v>
      </c>
      <c r="B2" s="563"/>
      <c r="C2" s="563"/>
      <c r="D2" s="563"/>
      <c r="E2" s="563"/>
      <c r="F2" s="563"/>
      <c r="G2" s="563"/>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195" t="s">
        <v>31</v>
      </c>
      <c r="B5" s="195" t="s">
        <v>313</v>
      </c>
      <c r="C5" s="14" t="s">
        <v>33</v>
      </c>
      <c r="D5" s="14" t="s">
        <v>37</v>
      </c>
      <c r="E5" s="195" t="s">
        <v>34</v>
      </c>
      <c r="F5" s="195" t="s">
        <v>35</v>
      </c>
      <c r="G5" s="195" t="s">
        <v>286</v>
      </c>
      <c r="H5" s="13"/>
      <c r="I5" s="113" t="s">
        <v>245</v>
      </c>
    </row>
    <row r="6" spans="1:15" s="98" customFormat="1" x14ac:dyDescent="0.25">
      <c r="A6" s="335"/>
      <c r="B6" s="335"/>
      <c r="C6" s="336"/>
      <c r="D6" s="337"/>
      <c r="E6" s="338"/>
      <c r="F6" s="337"/>
      <c r="G6" s="172">
        <f>ROUND(C6*E6*F6,0)</f>
        <v>0</v>
      </c>
      <c r="H6" s="78"/>
      <c r="I6" s="97"/>
    </row>
    <row r="7" spans="1:15" s="98" customFormat="1" x14ac:dyDescent="0.25">
      <c r="A7" s="335"/>
      <c r="B7" s="335"/>
      <c r="C7" s="336"/>
      <c r="D7" s="337"/>
      <c r="E7" s="338"/>
      <c r="F7" s="337"/>
      <c r="G7" s="172">
        <f t="shared" ref="G7:G13" si="0">ROUND(C7*E7*F7,0)</f>
        <v>0</v>
      </c>
      <c r="H7" s="99"/>
      <c r="I7" s="100"/>
    </row>
    <row r="8" spans="1:15" s="98" customFormat="1" x14ac:dyDescent="0.25">
      <c r="A8" s="335"/>
      <c r="B8" s="335"/>
      <c r="C8" s="336"/>
      <c r="D8" s="337"/>
      <c r="E8" s="338"/>
      <c r="F8" s="337"/>
      <c r="G8" s="172">
        <f t="shared" si="0"/>
        <v>0</v>
      </c>
      <c r="H8" s="99"/>
      <c r="I8" s="100"/>
    </row>
    <row r="9" spans="1:15" s="98" customFormat="1" x14ac:dyDescent="0.25">
      <c r="A9" s="335"/>
      <c r="B9" s="335"/>
      <c r="C9" s="336"/>
      <c r="D9" s="337"/>
      <c r="E9" s="338"/>
      <c r="F9" s="337"/>
      <c r="G9" s="172">
        <f t="shared" si="0"/>
        <v>0</v>
      </c>
      <c r="H9" s="99"/>
      <c r="I9" s="100"/>
    </row>
    <row r="10" spans="1:15" s="98" customFormat="1" x14ac:dyDescent="0.25">
      <c r="A10" s="335"/>
      <c r="B10" s="335"/>
      <c r="C10" s="336"/>
      <c r="D10" s="337"/>
      <c r="E10" s="338"/>
      <c r="F10" s="337"/>
      <c r="G10" s="172">
        <f t="shared" si="0"/>
        <v>0</v>
      </c>
      <c r="H10" s="99"/>
      <c r="I10" s="100"/>
    </row>
    <row r="11" spans="1:15" s="98" customFormat="1" x14ac:dyDescent="0.25">
      <c r="A11" s="199"/>
      <c r="B11" s="199"/>
      <c r="C11" s="79"/>
      <c r="D11" s="160"/>
      <c r="E11" s="81"/>
      <c r="F11" s="160"/>
      <c r="G11" s="172">
        <f t="shared" si="0"/>
        <v>0</v>
      </c>
      <c r="H11" s="99"/>
      <c r="I11" s="100"/>
    </row>
    <row r="12" spans="1:15" s="98" customFormat="1" x14ac:dyDescent="0.25">
      <c r="A12" s="199"/>
      <c r="B12" s="199"/>
      <c r="C12" s="79"/>
      <c r="D12" s="160"/>
      <c r="E12" s="81"/>
      <c r="F12" s="160"/>
      <c r="G12" s="172">
        <f t="shared" si="0"/>
        <v>0</v>
      </c>
      <c r="H12" s="99"/>
      <c r="I12" s="101"/>
    </row>
    <row r="13" spans="1:15" s="98" customFormat="1" x14ac:dyDescent="0.25">
      <c r="A13" s="199"/>
      <c r="B13" s="199"/>
      <c r="C13" s="79"/>
      <c r="D13" s="160"/>
      <c r="E13" s="81"/>
      <c r="F13" s="160"/>
      <c r="G13" s="397">
        <f t="shared" si="0"/>
        <v>0</v>
      </c>
      <c r="H13" s="99"/>
      <c r="I13" s="101" t="s">
        <v>485</v>
      </c>
      <c r="K13" s="90"/>
    </row>
    <row r="14" spans="1:15" s="98" customFormat="1" x14ac:dyDescent="0.25">
      <c r="A14" s="199"/>
      <c r="B14" s="199"/>
      <c r="C14" s="82"/>
      <c r="D14" s="160"/>
      <c r="E14" s="83"/>
      <c r="F14" s="171" t="s">
        <v>42</v>
      </c>
      <c r="G14" s="172">
        <f>ROUND(SUM(G6:G13),2)</f>
        <v>0</v>
      </c>
      <c r="H14" s="99"/>
      <c r="I14" s="101"/>
    </row>
    <row r="15" spans="1:15" s="98" customFormat="1" x14ac:dyDescent="0.25">
      <c r="A15" s="161"/>
      <c r="B15" s="161"/>
      <c r="C15" s="84"/>
      <c r="D15" s="191"/>
      <c r="E15" s="86"/>
      <c r="F15" s="191"/>
      <c r="G15" s="87"/>
      <c r="H15" s="102"/>
      <c r="I15" s="103"/>
    </row>
    <row r="16" spans="1:15" s="98" customFormat="1" hidden="1" x14ac:dyDescent="0.25">
      <c r="A16" s="209" t="s">
        <v>31</v>
      </c>
      <c r="B16" s="209" t="s">
        <v>275</v>
      </c>
      <c r="C16" s="210"/>
      <c r="D16" s="211"/>
      <c r="E16" s="212"/>
      <c r="F16" s="211"/>
      <c r="G16" s="204">
        <f>ROUND(C16*E16*F16,2)</f>
        <v>0</v>
      </c>
      <c r="H16" s="102"/>
      <c r="I16" s="103"/>
    </row>
    <row r="17" spans="1:12" s="98" customFormat="1" hidden="1" x14ac:dyDescent="0.25">
      <c r="A17" s="213" t="s">
        <v>31</v>
      </c>
      <c r="B17" s="214" t="s">
        <v>275</v>
      </c>
      <c r="C17" s="210"/>
      <c r="D17" s="211"/>
      <c r="E17" s="212"/>
      <c r="F17" s="211"/>
      <c r="G17" s="215">
        <f>ROUND(C17*E17*F17,2)</f>
        <v>0</v>
      </c>
      <c r="H17" s="90"/>
    </row>
    <row r="18" spans="1:12" s="98" customFormat="1" hidden="1" x14ac:dyDescent="0.25">
      <c r="A18" s="216"/>
      <c r="B18" s="216"/>
      <c r="C18" s="217"/>
      <c r="D18" s="218"/>
      <c r="E18" s="203"/>
      <c r="F18" s="203" t="s">
        <v>38</v>
      </c>
      <c r="G18" s="204">
        <f>ROUND(SUM(G15:G17),2)</f>
        <v>0</v>
      </c>
      <c r="H18" s="90"/>
      <c r="I18" s="101" t="s">
        <v>270</v>
      </c>
    </row>
    <row r="19" spans="1:12" x14ac:dyDescent="0.25">
      <c r="A19" s="8"/>
      <c r="B19" s="8"/>
      <c r="C19" s="8"/>
      <c r="D19" s="8"/>
      <c r="E19" s="8"/>
      <c r="F19" s="8"/>
      <c r="G19" s="20"/>
      <c r="H19" s="8"/>
      <c r="K19" s="8"/>
      <c r="L19" s="8"/>
    </row>
    <row r="20" spans="1:12" x14ac:dyDescent="0.25">
      <c r="A20" s="8"/>
      <c r="B20" s="8"/>
      <c r="C20" s="8"/>
      <c r="D20" s="8"/>
      <c r="E20" s="200"/>
      <c r="F20" s="351" t="s">
        <v>337</v>
      </c>
      <c r="G20" s="70">
        <f>+G18+G14</f>
        <v>0</v>
      </c>
      <c r="H20" s="8"/>
      <c r="I20" s="113" t="s">
        <v>247</v>
      </c>
    </row>
    <row r="21" spans="1:12" s="98" customFormat="1" x14ac:dyDescent="0.25">
      <c r="A21" s="90"/>
      <c r="B21" s="90"/>
      <c r="C21" s="91"/>
      <c r="D21" s="92"/>
      <c r="E21" s="93"/>
      <c r="F21" s="92"/>
      <c r="G21" s="91"/>
      <c r="H21" s="90"/>
    </row>
    <row r="22" spans="1:12" s="98" customFormat="1" x14ac:dyDescent="0.25">
      <c r="A22" s="317" t="s">
        <v>356</v>
      </c>
      <c r="B22" s="95"/>
      <c r="C22" s="95"/>
      <c r="D22" s="95"/>
      <c r="E22" s="95"/>
      <c r="F22" s="95"/>
      <c r="G22" s="96"/>
      <c r="H22" s="90"/>
      <c r="I22" s="114" t="s">
        <v>246</v>
      </c>
    </row>
    <row r="23" spans="1:12" s="98" customFormat="1" ht="45" customHeight="1" x14ac:dyDescent="0.25">
      <c r="A23" s="564"/>
      <c r="B23" s="565"/>
      <c r="C23" s="565"/>
      <c r="D23" s="565"/>
      <c r="E23" s="565"/>
      <c r="F23" s="565"/>
      <c r="G23" s="566"/>
      <c r="H23" s="90"/>
      <c r="I23"/>
    </row>
    <row r="24" spans="1:12" x14ac:dyDescent="0.25">
      <c r="A24" s="8"/>
      <c r="B24" s="8"/>
      <c r="C24" s="8"/>
      <c r="D24" s="8"/>
      <c r="E24" s="8"/>
      <c r="F24" s="8"/>
      <c r="G24" s="8"/>
      <c r="H24" s="8"/>
      <c r="K24" s="8"/>
      <c r="L24" s="8"/>
    </row>
    <row r="25" spans="1:12" s="98" customFormat="1" hidden="1" x14ac:dyDescent="0.25">
      <c r="A25" s="205" t="s">
        <v>39</v>
      </c>
      <c r="B25" s="206"/>
      <c r="C25" s="207"/>
      <c r="D25" s="207"/>
      <c r="E25" s="207"/>
      <c r="F25" s="207"/>
      <c r="G25" s="208"/>
      <c r="H25" s="90"/>
      <c r="I25" s="114" t="s">
        <v>246</v>
      </c>
      <c r="K25" s="90"/>
      <c r="L25" s="90"/>
    </row>
    <row r="26" spans="1:12" s="98" customFormat="1" ht="45" hidden="1" customHeight="1" x14ac:dyDescent="0.25">
      <c r="A26" s="567"/>
      <c r="B26" s="568"/>
      <c r="C26" s="568"/>
      <c r="D26" s="568"/>
      <c r="E26" s="568"/>
      <c r="F26" s="568"/>
      <c r="G26" s="569"/>
      <c r="H26" s="90"/>
      <c r="K26" s="90"/>
      <c r="L26" s="90"/>
    </row>
    <row r="27" spans="1:12" x14ac:dyDescent="0.25">
      <c r="A27" s="8"/>
      <c r="B27" s="8"/>
      <c r="C27" s="8"/>
      <c r="D27" s="8"/>
      <c r="E27" s="8"/>
      <c r="F27" s="8"/>
      <c r="G27" s="8"/>
      <c r="H27" s="8"/>
    </row>
    <row r="28" spans="1:12" ht="13.5" customHeight="1" x14ac:dyDescent="0.25">
      <c r="A28" s="8"/>
      <c r="B28" s="8"/>
      <c r="C28" s="8"/>
      <c r="D28" s="8"/>
      <c r="E28" s="200"/>
      <c r="F28" s="200"/>
      <c r="G28" s="19"/>
      <c r="H28" s="8"/>
    </row>
    <row r="29" spans="1:12" x14ac:dyDescent="0.25">
      <c r="A29" s="8"/>
      <c r="B29" s="8"/>
      <c r="C29" s="8"/>
      <c r="D29" s="8"/>
      <c r="E29" s="8"/>
      <c r="F29" s="8"/>
      <c r="G29" s="8"/>
      <c r="H29" s="8"/>
    </row>
  </sheetData>
  <sheetProtection algorithmName="SHA-512" hashValue="MANjIz54t+Bl4NCNpbf9a0I/+xFM0OK4jdozLfY8K5T1o4Mbs09LQLL0trD9RjRaFk8W22uXB4JD92BxZkEjJg==" saltValue="t1rUWgxoXerms/8ry2Hjag==" spinCount="100000" sheet="1" objects="1" scenarios="1" formatCells="0" sort="0"/>
  <mergeCells count="4">
    <mergeCell ref="A1:F1"/>
    <mergeCell ref="A2:G2"/>
    <mergeCell ref="A23:G23"/>
    <mergeCell ref="A26:G26"/>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5"/>
  <sheetViews>
    <sheetView zoomScaleNormal="100" workbookViewId="0">
      <selection activeCell="A6" sqref="A6"/>
    </sheetView>
  </sheetViews>
  <sheetFormatPr defaultColWidth="8.85546875" defaultRowHeight="15" x14ac:dyDescent="0.25"/>
  <cols>
    <col min="1" max="1" width="35.28515625" customWidth="1"/>
    <col min="2" max="2" width="25" customWidth="1"/>
    <col min="3" max="6" width="12.42578125" customWidth="1"/>
    <col min="7" max="7" width="15.28515625" customWidth="1"/>
    <col min="8" max="8" width="2.28515625" customWidth="1"/>
  </cols>
  <sheetData>
    <row r="1" spans="1:15" ht="25.5" customHeight="1" x14ac:dyDescent="0.25">
      <c r="A1" s="562" t="s">
        <v>189</v>
      </c>
      <c r="B1" s="562"/>
      <c r="C1" s="562"/>
      <c r="D1" s="562"/>
      <c r="E1" s="562"/>
      <c r="F1" s="562"/>
      <c r="G1" s="8">
        <f>+'Section A'!B2</f>
        <v>0</v>
      </c>
      <c r="H1" s="57"/>
      <c r="I1" s="57"/>
      <c r="J1" s="57"/>
      <c r="K1" s="57"/>
      <c r="L1" s="57"/>
      <c r="M1" s="57"/>
      <c r="N1" s="57"/>
      <c r="O1" s="57"/>
    </row>
    <row r="2" spans="1:15" ht="67.5" customHeight="1" x14ac:dyDescent="0.25">
      <c r="A2" s="563" t="s">
        <v>338</v>
      </c>
      <c r="B2" s="563"/>
      <c r="C2" s="563"/>
      <c r="D2" s="563"/>
      <c r="E2" s="563"/>
      <c r="F2" s="563"/>
      <c r="G2" s="563"/>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195" t="s">
        <v>31</v>
      </c>
      <c r="B5" s="195" t="s">
        <v>313</v>
      </c>
      <c r="C5" s="14" t="s">
        <v>33</v>
      </c>
      <c r="D5" s="14" t="s">
        <v>37</v>
      </c>
      <c r="E5" s="195" t="s">
        <v>34</v>
      </c>
      <c r="F5" s="195" t="s">
        <v>35</v>
      </c>
      <c r="G5" s="195" t="s">
        <v>286</v>
      </c>
      <c r="H5" s="13"/>
      <c r="I5" s="113" t="s">
        <v>245</v>
      </c>
    </row>
    <row r="6" spans="1:15" s="98" customFormat="1" x14ac:dyDescent="0.25">
      <c r="A6" s="335"/>
      <c r="B6" s="335"/>
      <c r="C6" s="336"/>
      <c r="D6" s="337"/>
      <c r="E6" s="338"/>
      <c r="F6" s="337"/>
      <c r="G6" s="172">
        <f>ROUND(C6*E6*F6,0)</f>
        <v>0</v>
      </c>
      <c r="H6" s="78"/>
      <c r="I6" s="97"/>
    </row>
    <row r="7" spans="1:15" s="98" customFormat="1" x14ac:dyDescent="0.25">
      <c r="A7" s="335"/>
      <c r="B7" s="335"/>
      <c r="C7" s="336"/>
      <c r="D7" s="337"/>
      <c r="E7" s="338"/>
      <c r="F7" s="337"/>
      <c r="G7" s="172">
        <f t="shared" ref="G7:G9" si="0">ROUND(C7*E7*F7,0)</f>
        <v>0</v>
      </c>
      <c r="H7" s="99"/>
      <c r="I7" s="100"/>
    </row>
    <row r="8" spans="1:15" s="98" customFormat="1" x14ac:dyDescent="0.25">
      <c r="A8" s="335"/>
      <c r="B8" s="335"/>
      <c r="C8" s="336"/>
      <c r="D8" s="337"/>
      <c r="E8" s="338"/>
      <c r="F8" s="337"/>
      <c r="G8" s="172">
        <f t="shared" si="0"/>
        <v>0</v>
      </c>
      <c r="H8" s="99"/>
      <c r="I8" s="101"/>
    </row>
    <row r="9" spans="1:15" s="98" customFormat="1" x14ac:dyDescent="0.25">
      <c r="A9" s="335"/>
      <c r="B9" s="335"/>
      <c r="C9" s="336"/>
      <c r="D9" s="337"/>
      <c r="E9" s="338"/>
      <c r="F9" s="337"/>
      <c r="G9" s="397">
        <f t="shared" si="0"/>
        <v>0</v>
      </c>
      <c r="H9" s="99"/>
      <c r="I9" s="101" t="s">
        <v>485</v>
      </c>
      <c r="K9" s="90"/>
    </row>
    <row r="10" spans="1:15" s="98" customFormat="1" x14ac:dyDescent="0.25">
      <c r="A10" s="181"/>
      <c r="B10" s="181"/>
      <c r="C10" s="82"/>
      <c r="D10" s="80"/>
      <c r="E10" s="83"/>
      <c r="F10" s="171" t="s">
        <v>42</v>
      </c>
      <c r="G10" s="172">
        <f>ROUND(SUM(G6:G9),2)</f>
        <v>0</v>
      </c>
      <c r="H10" s="99"/>
      <c r="I10" s="101"/>
    </row>
    <row r="11" spans="1:15" s="98" customFormat="1" x14ac:dyDescent="0.25">
      <c r="A11" s="161"/>
      <c r="B11" s="161"/>
      <c r="C11" s="84"/>
      <c r="D11" s="85"/>
      <c r="E11" s="86"/>
      <c r="F11" s="85"/>
      <c r="G11" s="87"/>
      <c r="H11" s="102"/>
      <c r="I11" s="103"/>
    </row>
    <row r="12" spans="1:15" s="98" customFormat="1" hidden="1" x14ac:dyDescent="0.25">
      <c r="A12" s="209" t="s">
        <v>31</v>
      </c>
      <c r="B12" s="209" t="s">
        <v>275</v>
      </c>
      <c r="C12" s="210"/>
      <c r="D12" s="211"/>
      <c r="E12" s="212"/>
      <c r="F12" s="211"/>
      <c r="G12" s="204">
        <f>ROUND(C12*E12*F12,2)</f>
        <v>0</v>
      </c>
      <c r="H12" s="102"/>
      <c r="I12" s="103"/>
    </row>
    <row r="13" spans="1:15" s="98" customFormat="1" hidden="1" x14ac:dyDescent="0.25">
      <c r="A13" s="213" t="s">
        <v>31</v>
      </c>
      <c r="B13" s="214" t="s">
        <v>275</v>
      </c>
      <c r="C13" s="210"/>
      <c r="D13" s="211"/>
      <c r="E13" s="212"/>
      <c r="F13" s="211"/>
      <c r="G13" s="215">
        <f>ROUND(C13*E13*F13,2)</f>
        <v>0</v>
      </c>
      <c r="H13" s="90"/>
    </row>
    <row r="14" spans="1:15" s="98" customFormat="1" hidden="1" x14ac:dyDescent="0.25">
      <c r="A14" s="216"/>
      <c r="B14" s="216"/>
      <c r="C14" s="217"/>
      <c r="D14" s="218"/>
      <c r="E14" s="203"/>
      <c r="F14" s="203" t="s">
        <v>38</v>
      </c>
      <c r="G14" s="204">
        <f>ROUND(SUM(G11:G13),2)</f>
        <v>0</v>
      </c>
      <c r="H14" s="90"/>
      <c r="I14" s="101" t="s">
        <v>270</v>
      </c>
    </row>
    <row r="15" spans="1:15" x14ac:dyDescent="0.25">
      <c r="A15" s="8"/>
      <c r="B15" s="8"/>
      <c r="C15" s="8"/>
      <c r="D15" s="8"/>
      <c r="E15" s="8"/>
      <c r="F15" s="8"/>
      <c r="G15" s="20"/>
      <c r="H15" s="8"/>
      <c r="K15" s="8"/>
      <c r="L15" s="8"/>
    </row>
    <row r="16" spans="1:15" x14ac:dyDescent="0.25">
      <c r="A16" s="8"/>
      <c r="B16" s="8"/>
      <c r="C16" s="8"/>
      <c r="D16" s="8"/>
      <c r="E16" s="186"/>
      <c r="F16" s="351" t="s">
        <v>339</v>
      </c>
      <c r="G16" s="70">
        <f>+G14+G10</f>
        <v>0</v>
      </c>
      <c r="H16" s="8"/>
      <c r="I16" s="113" t="s">
        <v>247</v>
      </c>
    </row>
    <row r="17" spans="1:12" s="98" customFormat="1" x14ac:dyDescent="0.25">
      <c r="A17" s="90"/>
      <c r="B17" s="90"/>
      <c r="C17" s="91"/>
      <c r="D17" s="92"/>
      <c r="E17" s="93"/>
      <c r="F17" s="92"/>
      <c r="G17" s="91"/>
      <c r="H17" s="90"/>
    </row>
    <row r="18" spans="1:12" s="98" customFormat="1" x14ac:dyDescent="0.25">
      <c r="A18" s="317" t="s">
        <v>357</v>
      </c>
      <c r="B18" s="95"/>
      <c r="C18" s="95"/>
      <c r="D18" s="95"/>
      <c r="E18" s="95"/>
      <c r="F18" s="95"/>
      <c r="G18" s="96"/>
      <c r="H18" s="90"/>
      <c r="I18" s="114" t="s">
        <v>246</v>
      </c>
    </row>
    <row r="19" spans="1:12" s="98" customFormat="1" ht="45" customHeight="1" x14ac:dyDescent="0.25">
      <c r="A19" s="564"/>
      <c r="B19" s="565"/>
      <c r="C19" s="565"/>
      <c r="D19" s="565"/>
      <c r="E19" s="565"/>
      <c r="F19" s="565"/>
      <c r="G19" s="566"/>
      <c r="H19" s="90"/>
      <c r="I19"/>
    </row>
    <row r="20" spans="1:12" x14ac:dyDescent="0.25">
      <c r="A20" s="8"/>
      <c r="B20" s="8"/>
      <c r="C20" s="8"/>
      <c r="D20" s="8"/>
      <c r="E20" s="8"/>
      <c r="F20" s="8"/>
      <c r="G20" s="8"/>
      <c r="H20" s="8"/>
      <c r="K20" s="8"/>
      <c r="L20" s="8"/>
    </row>
    <row r="21" spans="1:12" s="98" customFormat="1" hidden="1" x14ac:dyDescent="0.25">
      <c r="A21" s="205" t="s">
        <v>39</v>
      </c>
      <c r="B21" s="206"/>
      <c r="C21" s="207"/>
      <c r="D21" s="207"/>
      <c r="E21" s="207"/>
      <c r="F21" s="207"/>
      <c r="G21" s="208"/>
      <c r="H21" s="90"/>
      <c r="I21" s="114" t="s">
        <v>246</v>
      </c>
      <c r="K21" s="90"/>
      <c r="L21" s="90"/>
    </row>
    <row r="22" spans="1:12" s="98" customFormat="1" ht="45" hidden="1" customHeight="1" x14ac:dyDescent="0.25">
      <c r="A22" s="567"/>
      <c r="B22" s="568"/>
      <c r="C22" s="568"/>
      <c r="D22" s="568"/>
      <c r="E22" s="568"/>
      <c r="F22" s="568"/>
      <c r="G22" s="569"/>
      <c r="H22" s="90"/>
      <c r="K22" s="90"/>
      <c r="L22" s="90"/>
    </row>
    <row r="23" spans="1:12" x14ac:dyDescent="0.25">
      <c r="A23" s="8"/>
      <c r="B23" s="8"/>
      <c r="C23" s="8"/>
      <c r="D23" s="8"/>
      <c r="E23" s="8"/>
      <c r="F23" s="8"/>
      <c r="G23" s="8"/>
      <c r="H23" s="8"/>
    </row>
    <row r="24" spans="1:12" ht="13.5" customHeight="1" x14ac:dyDescent="0.25">
      <c r="A24" s="8"/>
      <c r="B24" s="8"/>
      <c r="C24" s="8"/>
      <c r="D24" s="8"/>
      <c r="E24" s="16"/>
      <c r="F24" s="16"/>
      <c r="G24" s="19"/>
      <c r="H24" s="8"/>
    </row>
    <row r="25" spans="1:12" x14ac:dyDescent="0.25">
      <c r="A25" s="8"/>
      <c r="B25" s="8"/>
      <c r="C25" s="8"/>
      <c r="D25" s="8"/>
      <c r="E25" s="8"/>
      <c r="F25" s="8"/>
      <c r="G25" s="8"/>
      <c r="H25" s="8"/>
    </row>
  </sheetData>
  <sheetProtection algorithmName="SHA-512" hashValue="lFW7J45AVA4yqY+jrb7z0vzCcAb7utst5CCIBL02Q/2ymQgHoM0saokD74DNOXb+7rITMzqTgrpiWcaLB/VvGA==" saltValue="m9qUo+TOMRs0sEOCYosKEQ==" spinCount="100000" sheet="1" objects="1" scenarios="1" formatCells="0"/>
  <mergeCells count="4">
    <mergeCell ref="A19:G19"/>
    <mergeCell ref="A22:G22"/>
    <mergeCell ref="A1:F1"/>
    <mergeCell ref="A2:G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23</MainCategory>
    <Site xmlns="9352c220-c5aa-4176-b310-478a54cdcce0">
      <Value>1</Value>
    </Site>
    <SubCategory xmlns="9352c220-c5aa-4176-b310-478a54cdcce0">126</SubCategory>
    <SkillLevel xmlns="9352c220-c5aa-4176-b310-478a54cdcce0">
      <Value>All Levels</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Uniform Budget</Description0>
    <GradeLevel xmlns="9352c220-c5aa-4176-b310-478a54cdcce0">
      <Value>&gt;12 Postsecondary</Value>
    </GradeLeve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5D410BB-4A66-4E42-96C0-2B4753D211CF}">
  <ds:schemaRefs>
    <ds:schemaRef ds:uri="http://schemas.microsoft.com/sharepoint/v3/contenttype/forms"/>
  </ds:schemaRefs>
</ds:datastoreItem>
</file>

<file path=customXml/itemProps2.xml><?xml version="1.0" encoding="utf-8"?>
<ds:datastoreItem xmlns:ds="http://schemas.openxmlformats.org/officeDocument/2006/customXml" ds:itemID="{FADBC947-1BE7-403A-8BD5-DBA01F0796BA}"/>
</file>

<file path=customXml/itemProps3.xml><?xml version="1.0" encoding="utf-8"?>
<ds:datastoreItem xmlns:ds="http://schemas.openxmlformats.org/officeDocument/2006/customXml" ds:itemID="{07F82453-DCCA-4DF4-BDE3-EE1AAF8BA163}">
  <ds:schemaRefs>
    <ds:schemaRef ds:uri="266da643-efbe-4e8f-a426-4834d9b153b9"/>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e7c693b0-6032-4313-9126-b9e3bdc84050"/>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AE2D9BDC-0315-4BA4-83D8-480C0C17BD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General Instructions</vt:lpstr>
      <vt:lpstr>Section A</vt:lpstr>
      <vt:lpstr>ICI</vt:lpstr>
      <vt:lpstr>Section B</vt:lpstr>
      <vt:lpstr>Section A-Indirect</vt:lpstr>
      <vt:lpstr>Certification </vt:lpstr>
      <vt:lpstr>Sheet1</vt:lpstr>
      <vt:lpstr>Personnel-Admin</vt:lpstr>
      <vt:lpstr>Personnel-Program</vt:lpstr>
      <vt:lpstr>Fringe-Admin</vt:lpstr>
      <vt:lpstr>Fringe-Program</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Work-Based</vt:lpstr>
      <vt:lpstr>Other Program</vt:lpstr>
      <vt:lpstr>Supportive</vt:lpstr>
      <vt:lpstr>Disaster-Wages</vt:lpstr>
      <vt:lpstr>Disaster-Fringes</vt:lpstr>
      <vt:lpstr>Indirect-Admin</vt:lpstr>
      <vt:lpstr>Indirect-Program</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'Disaster-Fringes'!Print_Area</vt:lpstr>
      <vt:lpstr>'Disaster-Wages'!Print_Area</vt:lpstr>
      <vt:lpstr>'Equipment '!Print_Area</vt:lpstr>
      <vt:lpstr>'Fringe-Admin'!Print_Area</vt:lpstr>
      <vt:lpstr>'Fringe-Program'!Print_Area</vt:lpstr>
      <vt:lpstr>'General Instructions'!Print_Area</vt:lpstr>
      <vt:lpstr>ICI!Print_Area</vt:lpstr>
      <vt:lpstr>'Indirect-Admin'!Print_Area</vt:lpstr>
      <vt:lpstr>'Indirect-Program'!Print_Area</vt:lpstr>
      <vt:lpstr>'Miscellaneous (other) Costs '!Print_Area</vt:lpstr>
      <vt:lpstr>'Narrative Summary '!Print_Area</vt:lpstr>
      <vt:lpstr>'Occupancy '!Print_Area</vt:lpstr>
      <vt:lpstr>'Other Program'!Print_Area</vt:lpstr>
      <vt:lpstr>'Personnel-Admin'!Print_Area</vt:lpstr>
      <vt:lpstr>'Personnel-Program'!Print_Area</vt:lpstr>
      <vt:lpstr>'R &amp; D '!Print_Area</vt:lpstr>
      <vt:lpstr>'Section A'!Print_Area</vt:lpstr>
      <vt:lpstr>'Section B'!Print_Area</vt:lpstr>
      <vt:lpstr>Supplies!Print_Area</vt:lpstr>
      <vt:lpstr>Supportive!Print_Area</vt:lpstr>
      <vt:lpstr>'Telecommunications '!Print_Area</vt:lpstr>
      <vt:lpstr>'Training &amp; Education'!Print_Area</vt:lpstr>
      <vt:lpstr>Travel!Print_Area</vt:lpstr>
      <vt:lpstr>'Work-Based'!Print_Area</vt:lpstr>
      <vt:lpstr>Consultant!Print_Titles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Budget</dc:title>
  <dc:creator>Berberet, Sean</dc:creator>
  <cp:keywords/>
  <cp:lastModifiedBy>Dhom, Lora</cp:lastModifiedBy>
  <cp:lastPrinted>2019-10-29T18:03:12Z</cp:lastPrinted>
  <dcterms:created xsi:type="dcterms:W3CDTF">2016-01-27T18:57:01Z</dcterms:created>
  <dcterms:modified xsi:type="dcterms:W3CDTF">2020-06-18T13:33:27Z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_dlc_DocIdItemGuid">
    <vt:lpwstr>b17f80c3-ae80-4356-873a-82f19f7797a0</vt:lpwstr>
  </property>
  <property fmtid="{D5CDD505-2E9C-101B-9397-08002B2CF9AE}" pid="4" name="TaxKeyword">
    <vt:lpwstr/>
  </property>
</Properties>
</file>